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ummary" sheetId="1" state="visible" r:id="rId1"/>
    <sheet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15">
    <numFmt formatCode="0.000" numFmtId="164"/>
    <numFmt formatCode="0.0" numFmtId="165"/>
    <numFmt formatCode="mm/dd/yy;@" numFmtId="166"/>
    <numFmt formatCode="0.0\ &quot;mm&quot;" numFmtId="167"/>
    <numFmt formatCode="&quot;&lt;&quot;\ 0.0\ &quot;mm&quot;" numFmtId="168"/>
    <numFmt formatCode="0.00\ &quot;mGy&quot;" numFmtId="169"/>
    <numFmt formatCode="0\ &quot;cm&quot;" numFmtId="170"/>
    <numFmt formatCode="0.00\ &quot;mm&quot;" numFmtId="171"/>
    <numFmt formatCode="0.000\ &quot;mm&quot;" numFmtId="172"/>
    <numFmt formatCode="0\ &quot;mAs&quot;" numFmtId="173"/>
    <numFmt formatCode="0.00\ &quot;s&quot;" numFmtId="174"/>
    <numFmt formatCode="0\ &quot;mA&quot;" numFmtId="175"/>
    <numFmt formatCode="0\ &quot;kVp&quot;" numFmtId="176"/>
    <numFmt formatCode="&quot;&gt;&quot;\ 0.0" numFmtId="177"/>
    <numFmt formatCode="#,##0.0" numFmtId="178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Arial"/>
      <family val="2"/>
      <color indexed="12"/>
      <sz val="10"/>
    </font>
    <font>
      <name val="Calibri"/>
      <family val="2"/>
      <sz val="8"/>
      <scheme val="minor"/>
    </font>
    <font>
      <name val="Calibri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borderId="0" fillId="0" fontId="0" numFmtId="0"/>
    <xf borderId="0" fillId="0" fontId="3" numFmtId="0"/>
    <xf applyProtection="1" borderId="0" fillId="0" fontId="4" numFmtId="0">
      <protection hidden="0" locked="0"/>
    </xf>
  </cellStyleXfs>
  <cellXfs count="24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applyAlignment="1" borderId="3" fillId="0" fontId="2" numFmtId="0" pivotButton="0" quotePrefix="0" xfId="0">
      <alignment horizontal="center"/>
    </xf>
    <xf applyAlignment="1" borderId="3" fillId="2" fontId="2" numFmtId="0" pivotButton="0" quotePrefix="0" xfId="0">
      <alignment horizontal="center"/>
    </xf>
    <xf applyAlignment="1" borderId="3" fillId="2" fontId="2" numFmtId="164" pivotButton="0" quotePrefix="0" xfId="0">
      <alignment horizontal="center"/>
    </xf>
    <xf borderId="0" fillId="0" fontId="2" numFmtId="0" pivotButton="0" quotePrefix="0" xfId="0"/>
    <xf applyAlignment="1" borderId="3" fillId="2" fontId="2" numFmtId="2" pivotButton="0" quotePrefix="1" xfId="0">
      <alignment horizontal="center"/>
    </xf>
    <xf applyAlignment="1" borderId="3" fillId="2" fontId="2" numFmtId="2" pivotButton="0" quotePrefix="0" xfId="0">
      <alignment horizontal="center"/>
    </xf>
    <xf applyAlignment="1" borderId="3" fillId="0" fontId="2" numFmtId="2" pivotButton="0" quotePrefix="0" xfId="0">
      <alignment horizontal="center"/>
    </xf>
    <xf applyAlignment="1" borderId="0" fillId="0" fontId="6" numFmtId="0" pivotButton="0" quotePrefix="0" xfId="0">
      <alignment horizontal="center" vertical="top"/>
    </xf>
    <xf applyAlignment="1" borderId="0" fillId="0" fontId="6" numFmtId="0" pivotButton="0" quotePrefix="0" xfId="0">
      <alignment horizontal="left" vertical="top"/>
    </xf>
    <xf applyAlignment="1" applyProtection="1" borderId="3" fillId="2" fontId="6" numFmtId="0" pivotButton="0" quotePrefix="0" xfId="0">
      <alignment horizontal="center" vertical="top"/>
      <protection hidden="0" locked="0"/>
    </xf>
    <xf applyAlignment="1" borderId="0" fillId="0" fontId="6" numFmtId="9" pivotButton="0" quotePrefix="0" xfId="0">
      <alignment horizontal="center" vertical="top"/>
    </xf>
    <xf applyAlignment="1" borderId="0" fillId="0" fontId="6" numFmtId="9" pivotButton="0" quotePrefix="0" xfId="0">
      <alignment vertical="top"/>
    </xf>
    <xf applyAlignment="1" borderId="22" fillId="0" fontId="6" numFmtId="9" pivotButton="0" quotePrefix="0" xfId="0">
      <alignment vertical="top"/>
    </xf>
    <xf applyAlignment="1" borderId="22" fillId="0" fontId="6" numFmtId="0" pivotButton="0" quotePrefix="0" xfId="0">
      <alignment horizontal="center" vertical="top"/>
    </xf>
    <xf applyAlignment="1" borderId="3" fillId="0" fontId="6" numFmtId="165" pivotButton="0" quotePrefix="0" xfId="0">
      <alignment horizontal="center" vertical="top"/>
    </xf>
    <xf applyAlignment="1" borderId="3" fillId="0" fontId="6" numFmtId="9" pivotButton="0" quotePrefix="0" xfId="0">
      <alignment horizontal="center" vertical="top"/>
    </xf>
    <xf applyAlignment="1" borderId="0" fillId="0" fontId="2" numFmtId="0" pivotButton="0" quotePrefix="0" xfId="0">
      <alignment horizontal="right"/>
    </xf>
    <xf applyAlignment="1" borderId="0" fillId="0" fontId="1" numFmtId="0" pivotButton="0" quotePrefix="0" xfId="0">
      <alignment horizontal="left"/>
    </xf>
    <xf applyAlignment="1" borderId="0" fillId="0" fontId="1" numFmtId="0" pivotButton="0" quotePrefix="0" xfId="0">
      <alignment horizontal="right"/>
    </xf>
    <xf borderId="0" fillId="0" fontId="1" numFmtId="0" pivotButton="0" quotePrefix="0" xfId="0"/>
    <xf applyAlignment="1" borderId="0" fillId="0" fontId="1" numFmtId="0" pivotButton="0" quotePrefix="0" xfId="0">
      <alignment horizontal="center"/>
    </xf>
    <xf applyAlignment="1" borderId="3" fillId="0" fontId="2" numFmtId="165" pivotButton="0" quotePrefix="1" xfId="0">
      <alignment horizontal="center"/>
    </xf>
    <xf applyAlignment="1" borderId="3" fillId="2" fontId="2" numFmtId="165" pivotButton="0" quotePrefix="0" xfId="0">
      <alignment horizontal="center"/>
    </xf>
    <xf applyAlignment="1" borderId="3" fillId="0" fontId="2" numFmtId="165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applyProtection="1" borderId="1" fillId="2" fontId="2" numFmtId="166" pivotButton="0" quotePrefix="0" xfId="0">
      <alignment horizontal="left"/>
      <protection hidden="0" locked="0"/>
    </xf>
    <xf applyAlignment="1" borderId="0" fillId="0" fontId="1" numFmtId="0" pivotButton="0" quotePrefix="0" xfId="0">
      <alignment horizontal="right"/>
    </xf>
    <xf applyAlignment="1" applyProtection="1" borderId="1" fillId="2" fontId="2" numFmtId="166" pivotButton="0" quotePrefix="0" xfId="0">
      <alignment horizontal="right"/>
      <protection hidden="0" locked="0"/>
    </xf>
    <xf applyAlignment="1" applyProtection="1" borderId="2" fillId="2" fontId="2" numFmtId="166" pivotButton="0" quotePrefix="0" xfId="0">
      <alignment horizontal="right"/>
      <protection hidden="0" locked="0"/>
    </xf>
    <xf applyAlignment="1" applyProtection="1" borderId="2" fillId="2" fontId="2" numFmtId="0" pivotButton="0" quotePrefix="0" xfId="0">
      <alignment horizontal="left" wrapText="1"/>
      <protection hidden="0" locked="0"/>
    </xf>
    <xf applyAlignment="1" applyProtection="1" borderId="2" fillId="2" fontId="2" numFmtId="0" pivotButton="0" quotePrefix="0" xfId="0">
      <alignment horizontal="left"/>
      <protection hidden="0" locked="0"/>
    </xf>
    <xf applyAlignment="1" applyProtection="1" borderId="2" fillId="2" fontId="2" numFmtId="0" pivotButton="0" quotePrefix="0" xfId="0">
      <alignment horizontal="right"/>
      <protection hidden="0" locked="0"/>
    </xf>
    <xf applyAlignment="1" applyProtection="1" borderId="1" fillId="2" fontId="2" numFmtId="0" pivotButton="0" quotePrefix="0" xfId="0">
      <alignment horizontal="left"/>
      <protection hidden="0" locked="0"/>
    </xf>
    <xf applyAlignment="1" borderId="28" fillId="0" fontId="2" numFmtId="0" pivotButton="0" quotePrefix="0" xfId="0">
      <alignment horizontal="left" vertical="top"/>
    </xf>
    <xf applyAlignment="1" borderId="29" fillId="0" fontId="2" numFmtId="0" pivotButton="0" quotePrefix="0" xfId="0">
      <alignment horizontal="left" vertical="top"/>
    </xf>
    <xf applyAlignment="1" borderId="30" fillId="0" fontId="2" numFmtId="0" pivotButton="0" quotePrefix="0" xfId="0">
      <alignment horizontal="left" vertical="top"/>
    </xf>
    <xf applyAlignment="1" borderId="31" fillId="0" fontId="2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top"/>
    </xf>
    <xf applyAlignment="1" borderId="32" fillId="0" fontId="2" numFmtId="0" pivotButton="0" quotePrefix="0" xfId="0">
      <alignment horizontal="left" vertical="top"/>
    </xf>
    <xf applyAlignment="1" borderId="15" fillId="0" fontId="2" numFmtId="0" pivotButton="0" quotePrefix="0" xfId="0">
      <alignment horizontal="left" vertical="top"/>
    </xf>
    <xf applyAlignment="1" borderId="27" fillId="0" fontId="2" numFmtId="0" pivotButton="0" quotePrefix="0" xfId="0">
      <alignment horizontal="left" vertical="top"/>
    </xf>
    <xf applyAlignment="1" borderId="18" fillId="0" fontId="2" numFmtId="0" pivotButton="0" quotePrefix="0" xfId="0">
      <alignment horizontal="left" vertical="top"/>
    </xf>
    <xf applyAlignment="1" applyProtection="1" borderId="1" fillId="2" fontId="2" numFmtId="0" pivotButton="0" quotePrefix="0" xfId="0">
      <alignment horizontal="left" wrapText="1"/>
      <protection hidden="0" locked="0"/>
    </xf>
    <xf applyAlignment="1" applyProtection="1" borderId="1" fillId="2" fontId="2" numFmtId="0" pivotButton="0" quotePrefix="0" xfId="0">
      <alignment horizontal="right"/>
      <protection hidden="0" locked="0"/>
    </xf>
    <xf applyAlignment="1" borderId="0" fillId="0" fontId="2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3" fillId="0" fontId="2" numFmtId="0" pivotButton="0" quotePrefix="0" xfId="0">
      <alignment horizontal="center"/>
    </xf>
    <xf applyAlignment="1" borderId="3" fillId="0" fontId="2" numFmtId="0" pivotButton="0" quotePrefix="0" xfId="0">
      <alignment horizontal="left"/>
    </xf>
    <xf applyAlignment="1" borderId="3" fillId="0" fontId="2" numFmtId="167" pivotButton="0" quotePrefix="0" xfId="0">
      <alignment horizontal="center"/>
    </xf>
    <xf applyAlignment="1" borderId="3" fillId="0" fontId="2" numFmtId="168" pivotButton="0" quotePrefix="0" xfId="0">
      <alignment horizontal="center"/>
    </xf>
    <xf applyAlignment="1" borderId="3" fillId="2" fontId="2" numFmtId="167" pivotButton="0" quotePrefix="0" xfId="0">
      <alignment horizontal="center"/>
    </xf>
    <xf applyAlignment="1" borderId="3" fillId="0" fontId="2" numFmtId="0" pivotButton="0" quotePrefix="1" xfId="0">
      <alignment horizontal="center"/>
    </xf>
    <xf applyAlignment="1" borderId="25" fillId="0" fontId="2" numFmtId="0" pivotButton="0" quotePrefix="0" xfId="0">
      <alignment horizontal="center"/>
    </xf>
    <xf applyAlignment="1" borderId="24" fillId="0" fontId="2" numFmtId="0" pivotButton="0" quotePrefix="0" xfId="0">
      <alignment horizontal="center"/>
    </xf>
    <xf applyAlignment="1" borderId="23" fillId="2" fontId="2" numFmtId="169" pivotButton="0" quotePrefix="0" xfId="0">
      <alignment horizontal="center"/>
    </xf>
    <xf applyAlignment="1" borderId="24" fillId="2" fontId="2" numFmtId="169" pivotButton="0" quotePrefix="0" xfId="0">
      <alignment horizontal="center"/>
    </xf>
    <xf applyAlignment="1" borderId="26" fillId="2" fontId="2" numFmtId="169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3" fillId="2" fontId="2" numFmtId="0" pivotButton="0" quotePrefix="0" xfId="0">
      <alignment horizontal="center"/>
    </xf>
    <xf applyAlignment="1" borderId="12" fillId="2" fontId="2" numFmtId="0" pivotButton="0" quotePrefix="0" xfId="0">
      <alignment horizontal="center"/>
    </xf>
    <xf applyAlignment="1" borderId="3" fillId="2" fontId="2" numFmtId="170" pivotButton="0" quotePrefix="0" xfId="0">
      <alignment horizontal="center"/>
    </xf>
    <xf applyAlignment="1" borderId="12" fillId="2" fontId="2" numFmtId="170" pivotButton="0" quotePrefix="0" xfId="0">
      <alignment horizontal="center"/>
    </xf>
    <xf applyAlignment="1" borderId="3" fillId="0" fontId="2" numFmtId="171" pivotButton="0" quotePrefix="0" xfId="0">
      <alignment horizontal="center"/>
    </xf>
    <xf applyAlignment="1" borderId="12" fillId="0" fontId="2" numFmtId="171" pivotButton="0" quotePrefix="0" xfId="0">
      <alignment horizontal="center"/>
    </xf>
    <xf applyAlignment="1" borderId="3" fillId="2" fontId="2" numFmtId="164" pivotButton="0" quotePrefix="0" xfId="0">
      <alignment horizontal="center"/>
    </xf>
    <xf applyAlignment="1" borderId="12" fillId="2" fontId="2" numFmtId="164" pivotButton="0" quotePrefix="0" xfId="0">
      <alignment horizontal="center"/>
    </xf>
    <xf applyAlignment="1" borderId="3" fillId="2" fontId="2" numFmtId="169" pivotButton="0" quotePrefix="0" xfId="0">
      <alignment horizontal="center"/>
    </xf>
    <xf applyAlignment="1" borderId="12" fillId="2" fontId="2" numFmtId="169" pivotButton="0" quotePrefix="0" xfId="0">
      <alignment horizontal="center"/>
    </xf>
    <xf applyAlignment="1" borderId="8" fillId="0" fontId="2" numFmtId="0" pivotButton="0" quotePrefix="0" xfId="0">
      <alignment horizontal="center"/>
    </xf>
    <xf applyAlignment="1" borderId="9" fillId="0" fontId="2" numFmtId="0" pivotButton="0" quotePrefix="0" xfId="0">
      <alignment horizontal="center"/>
    </xf>
    <xf applyAlignment="1" borderId="10" fillId="0" fontId="2" numFmtId="0" pivotButton="0" quotePrefix="0" xfId="0">
      <alignment horizontal="center"/>
    </xf>
    <xf applyAlignment="1" borderId="19" fillId="0" fontId="2" numFmtId="0" pivotButton="0" quotePrefix="0" xfId="0">
      <alignment horizontal="center"/>
    </xf>
    <xf applyAlignment="1" borderId="20" fillId="0" fontId="2" numFmtId="0" pivotButton="0" quotePrefix="0" xfId="0">
      <alignment horizontal="center"/>
    </xf>
    <xf applyAlignment="1" borderId="3" fillId="2" fontId="2" numFmtId="172" pivotButton="0" quotePrefix="0" xfId="0">
      <alignment horizontal="center"/>
    </xf>
    <xf applyAlignment="1" borderId="12" fillId="2" fontId="2" numFmtId="172" pivotButton="0" quotePrefix="0" xfId="0">
      <alignment horizontal="center"/>
    </xf>
    <xf applyAlignment="1" borderId="9" fillId="2" fontId="2" numFmtId="0" pivotButton="0" quotePrefix="0" xfId="0">
      <alignment horizontal="center"/>
    </xf>
    <xf applyAlignment="1" borderId="10" fillId="2" fontId="2" numFmtId="0" pivotButton="0" quotePrefix="0" xfId="0">
      <alignment horizontal="center"/>
    </xf>
    <xf applyAlignment="1" borderId="20" fillId="2" fontId="2" numFmtId="0" pivotButton="0" quotePrefix="0" xfId="0">
      <alignment horizontal="center"/>
    </xf>
    <xf applyAlignment="1" borderId="21" fillId="2" fontId="2" numFmtId="0" pivotButton="0" quotePrefix="0" xfId="0">
      <alignment horizontal="center"/>
    </xf>
    <xf applyAlignment="1" borderId="3" fillId="2" fontId="2" numFmtId="173" pivotButton="0" quotePrefix="0" xfId="0">
      <alignment horizontal="center"/>
    </xf>
    <xf applyAlignment="1" borderId="12" fillId="2" fontId="2" numFmtId="173" pivotButton="0" quotePrefix="0" xfId="0">
      <alignment horizontal="center"/>
    </xf>
    <xf applyAlignment="1" borderId="3" fillId="0" fontId="2" numFmtId="173" pivotButton="0" quotePrefix="0" xfId="0">
      <alignment horizontal="center"/>
    </xf>
    <xf applyAlignment="1" borderId="12" fillId="0" fontId="2" numFmtId="173" pivotButton="0" quotePrefix="0" xfId="0">
      <alignment horizontal="center"/>
    </xf>
    <xf applyAlignment="1" borderId="3" fillId="2" fontId="2" numFmtId="174" pivotButton="0" quotePrefix="0" xfId="0">
      <alignment horizontal="center"/>
    </xf>
    <xf applyAlignment="1" borderId="12" fillId="2" fontId="2" numFmtId="174" pivotButton="0" quotePrefix="0" xfId="0">
      <alignment horizontal="center"/>
    </xf>
    <xf applyAlignment="1" borderId="3" fillId="0" fontId="2" numFmtId="175" pivotButton="0" quotePrefix="0" xfId="0">
      <alignment horizontal="center"/>
    </xf>
    <xf applyAlignment="1" borderId="12" fillId="0" fontId="2" numFmtId="175" pivotButton="0" quotePrefix="0" xfId="0">
      <alignment horizontal="center"/>
    </xf>
    <xf applyAlignment="1" borderId="9" fillId="2" fontId="2" numFmtId="176" pivotButton="0" quotePrefix="0" xfId="0">
      <alignment horizontal="center"/>
    </xf>
    <xf applyAlignment="1" borderId="10" fillId="2" fontId="2" numFmtId="176" pivotButton="0" quotePrefix="0" xfId="0">
      <alignment horizontal="center"/>
    </xf>
    <xf applyAlignment="1" borderId="13" fillId="0" fontId="2" numFmtId="0" pivotButton="0" quotePrefix="0" xfId="0">
      <alignment horizontal="center" vertical="center" wrapText="1"/>
    </xf>
    <xf applyAlignment="1" borderId="5" fillId="0" fontId="2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4" fillId="2" fontId="2" numFmtId="0" pivotButton="0" quotePrefix="0" xfId="0">
      <alignment horizontal="center" vertical="center" wrapText="1"/>
    </xf>
    <xf applyAlignment="1" borderId="5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horizontal="center" vertical="center" wrapText="1"/>
    </xf>
    <xf applyAlignment="1" borderId="14" fillId="2" fontId="2" numFmtId="0" pivotButton="0" quotePrefix="0" xfId="0">
      <alignment horizontal="center" vertical="center" wrapText="1"/>
    </xf>
    <xf applyAlignment="1" borderId="18" fillId="2" fontId="2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center"/>
    </xf>
    <xf applyAlignment="1" borderId="9" fillId="0" fontId="1" numFmtId="0" pivotButton="0" quotePrefix="0" xfId="0">
      <alignment horizontal="center"/>
    </xf>
    <xf applyAlignment="1" borderId="10" fillId="0" fontId="1" numFmtId="0" pivotButton="0" quotePrefix="0" xfId="0">
      <alignment horizontal="center"/>
    </xf>
    <xf applyAlignment="1" borderId="3" fillId="0" fontId="2" numFmtId="171" pivotButton="0" quotePrefix="0" xfId="0">
      <alignment horizontal="center"/>
    </xf>
    <xf applyAlignment="1" borderId="3" fillId="2" fontId="2" numFmtId="1" pivotButton="0" quotePrefix="0" xfId="0">
      <alignment horizontal="center"/>
    </xf>
    <xf applyAlignment="1" borderId="0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 wrapText="1"/>
    </xf>
    <xf applyAlignment="1" borderId="3" fillId="2" fontId="2" numFmtId="176" pivotButton="0" quotePrefix="0" xfId="0">
      <alignment horizontal="center" vertical="center" wrapText="1"/>
    </xf>
    <xf applyAlignment="1" borderId="3" fillId="2" fontId="2" numFmtId="165" pivotButton="0" quotePrefix="1" xfId="0">
      <alignment horizontal="center"/>
    </xf>
    <xf applyAlignment="1" borderId="3" fillId="0" fontId="2" numFmtId="165" pivotButton="0" quotePrefix="1" xfId="0">
      <alignment horizontal="center"/>
    </xf>
    <xf applyAlignment="1" borderId="3" fillId="0" fontId="2" numFmtId="177" pivotButton="0" quotePrefix="1" xfId="0">
      <alignment horizontal="center"/>
    </xf>
    <xf applyAlignment="1" borderId="22" fillId="0" fontId="2" numFmtId="0" pivotButton="0" quotePrefix="0" xfId="0">
      <alignment horizontal="center" vertical="center" wrapText="1"/>
    </xf>
    <xf applyAlignment="1" borderId="3" fillId="0" fontId="2" numFmtId="176" pivotButton="0" quotePrefix="0" xfId="0">
      <alignment horizontal="center" vertical="center" wrapText="1"/>
    </xf>
    <xf applyAlignment="1" borderId="22" fillId="0" fontId="2" numFmtId="176" pivotButton="0" quotePrefix="0" xfId="0">
      <alignment horizontal="center" vertical="center" wrapText="1"/>
    </xf>
    <xf applyAlignment="1" borderId="3" fillId="2" fontId="2" numFmtId="178" pivotButton="0" quotePrefix="1" xfId="0">
      <alignment horizontal="center"/>
    </xf>
    <xf applyAlignment="1" borderId="3" fillId="0" fontId="2" numFmtId="9" pivotButton="0" quotePrefix="1" xfId="0">
      <alignment horizontal="center"/>
    </xf>
    <xf applyAlignment="1" borderId="3" fillId="2" fontId="2" numFmtId="0" pivotButton="0" quotePrefix="1" xfId="0">
      <alignment horizontal="center"/>
    </xf>
    <xf applyAlignment="1" borderId="3" fillId="0" fontId="2" numFmtId="0" pivotButton="0" quotePrefix="1" xfId="0">
      <alignment horizontal="center"/>
    </xf>
    <xf applyAlignment="1" borderId="0" fillId="0" fontId="2" numFmtId="0" pivotButton="0" quotePrefix="0" xfId="0">
      <alignment horizontal="center"/>
    </xf>
    <xf applyAlignment="1" borderId="3" fillId="2" fontId="2" numFmtId="2" pivotButton="0" quotePrefix="0" xfId="0">
      <alignment horizontal="center"/>
    </xf>
    <xf applyAlignment="1" borderId="23" fillId="2" fontId="2" numFmtId="164" pivotButton="0" quotePrefix="0" xfId="0">
      <alignment horizontal="center"/>
    </xf>
    <xf applyAlignment="1" borderId="24" fillId="2" fontId="2" numFmtId="164" pivotButton="0" quotePrefix="0" xfId="0">
      <alignment horizontal="center"/>
    </xf>
    <xf applyAlignment="1" borderId="23" fillId="0" fontId="2" numFmtId="0" pivotButton="0" quotePrefix="0" xfId="0">
      <alignment horizontal="center"/>
    </xf>
    <xf applyAlignment="1" borderId="23" fillId="0" fontId="2" numFmtId="164" pivotButton="0" quotePrefix="0" xfId="0">
      <alignment horizontal="center"/>
    </xf>
    <xf applyAlignment="1" borderId="24" fillId="0" fontId="2" numFmtId="164" pivotButton="0" quotePrefix="0" xfId="0">
      <alignment horizontal="center"/>
    </xf>
    <xf applyAlignment="1" borderId="3" fillId="0" fontId="2" numFmtId="169" pivotButton="0" quotePrefix="1" xfId="0">
      <alignment horizontal="center"/>
    </xf>
    <xf applyAlignment="1" borderId="3" fillId="0" fontId="2" numFmtId="169" pivotButton="0" quotePrefix="0" xfId="0">
      <alignment horizontal="center"/>
    </xf>
    <xf applyAlignment="1" borderId="12" fillId="0" fontId="2" numFmtId="169" pivotButton="0" quotePrefix="0" xfId="0">
      <alignment horizontal="center"/>
    </xf>
    <xf applyAlignment="1" borderId="20" fillId="2" fontId="2" numFmtId="169" pivotButton="0" quotePrefix="0" xfId="0">
      <alignment horizontal="center"/>
    </xf>
    <xf applyAlignment="1" borderId="20" fillId="0" fontId="2" numFmtId="169" pivotButton="0" quotePrefix="1" xfId="0">
      <alignment horizontal="center"/>
    </xf>
    <xf applyAlignment="1" borderId="20" fillId="0" fontId="2" numFmtId="169" pivotButton="0" quotePrefix="0" xfId="0">
      <alignment horizontal="center"/>
    </xf>
    <xf applyAlignment="1" borderId="21" fillId="0" fontId="2" numFmtId="169" pivotButton="0" quotePrefix="0" xfId="0">
      <alignment horizontal="center"/>
    </xf>
    <xf applyAlignment="1" borderId="21" fillId="2" fontId="2" numFmtId="169" pivotButton="0" quotePrefix="0" xfId="0">
      <alignment horizontal="center"/>
    </xf>
    <xf applyAlignment="1" borderId="3" fillId="0" fontId="2" numFmtId="9" pivotButton="0" quotePrefix="0" xfId="0">
      <alignment horizontal="center" vertical="center" wrapText="1"/>
    </xf>
    <xf applyAlignment="1" borderId="3" fillId="2" fontId="2" numFmtId="2" pivotButton="0" quotePrefix="0" xfId="0">
      <alignment horizontal="center" vertical="center" wrapText="1"/>
    </xf>
    <xf applyAlignment="1" borderId="3" fillId="0" fontId="2" numFmtId="2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 wrapText="1"/>
    </xf>
    <xf applyAlignment="1" borderId="5" fillId="0" fontId="2" numFmtId="0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9" fillId="0" fontId="2" numFmtId="176" pivotButton="0" quotePrefix="0" xfId="0">
      <alignment horizontal="center"/>
    </xf>
    <xf applyAlignment="1" borderId="3" fillId="0" fontId="2" numFmtId="174" pivotButton="0" quotePrefix="0" xfId="0">
      <alignment horizontal="center"/>
    </xf>
    <xf applyAlignment="1" borderId="3" fillId="0" fontId="2" numFmtId="172" pivotButton="0" quotePrefix="0" xfId="0">
      <alignment horizontal="center"/>
    </xf>
    <xf applyAlignment="1" borderId="3" fillId="0" fontId="2" numFmtId="0" pivotButton="0" quotePrefix="0" xfId="0">
      <alignment horizontal="center"/>
    </xf>
    <xf applyAlignment="1" borderId="3" fillId="0" fontId="2" numFmtId="164" pivotButton="0" quotePrefix="0" xfId="0">
      <alignment horizontal="center"/>
    </xf>
    <xf applyAlignment="1" borderId="9" fillId="0" fontId="2" numFmtId="0" pivotButton="0" quotePrefix="0" xfId="0">
      <alignment horizontal="center"/>
    </xf>
    <xf applyAlignment="1" borderId="3" fillId="0" fontId="2" numFmtId="170" pivotButton="0" quotePrefix="0" xfId="0">
      <alignment horizontal="center"/>
    </xf>
    <xf applyAlignment="1" borderId="12" fillId="0" fontId="2" numFmtId="172" pivotButton="0" quotePrefix="0" xfId="0">
      <alignment horizontal="center"/>
    </xf>
    <xf applyAlignment="1" borderId="12" fillId="0" fontId="2" numFmtId="0" pivotButton="0" quotePrefix="0" xfId="0">
      <alignment horizontal="center"/>
    </xf>
    <xf applyAlignment="1" borderId="14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center" vertical="center" wrapText="1"/>
    </xf>
    <xf applyAlignment="1" borderId="10" fillId="0" fontId="2" numFmtId="176" pivotButton="0" quotePrefix="0" xfId="0">
      <alignment horizontal="center"/>
    </xf>
    <xf applyAlignment="1" borderId="12" fillId="0" fontId="2" numFmtId="174" pivotButton="0" quotePrefix="0" xfId="0">
      <alignment horizontal="center"/>
    </xf>
    <xf applyAlignment="1" borderId="10" fillId="0" fontId="2" numFmtId="0" pivotButton="0" quotePrefix="0" xfId="0">
      <alignment horizontal="center"/>
    </xf>
    <xf applyAlignment="1" borderId="12" fillId="0" fontId="2" numFmtId="170" pivotButton="0" quotePrefix="0" xfId="0">
      <alignment horizontal="center"/>
    </xf>
    <xf applyAlignment="1" borderId="12" fillId="0" fontId="2" numFmtId="164" pivotButton="0" quotePrefix="0" xfId="0">
      <alignment horizontal="center"/>
    </xf>
    <xf applyAlignment="1" borderId="20" fillId="0" fontId="2" numFmtId="9" pivotButton="0" quotePrefix="0" xfId="0">
      <alignment horizontal="center"/>
    </xf>
    <xf applyAlignment="1" borderId="21" fillId="0" fontId="2" numFmtId="9" pivotButton="0" quotePrefix="0" xfId="0">
      <alignment horizontal="center"/>
    </xf>
    <xf applyAlignment="1" applyProtection="1" borderId="3" fillId="2" fontId="1" numFmtId="0" pivotButton="0" quotePrefix="0" xfId="0">
      <alignment horizontal="center"/>
      <protection hidden="0" locked="0"/>
    </xf>
    <xf applyAlignment="1" borderId="0" fillId="0" fontId="6" numFmtId="0" pivotButton="0" quotePrefix="0" xfId="0">
      <alignment horizontal="left" vertical="top"/>
    </xf>
    <xf applyAlignment="1" borderId="9" fillId="0" fontId="2" numFmtId="169" pivotButton="0" quotePrefix="0" xfId="0">
      <alignment horizontal="center"/>
    </xf>
    <xf applyAlignment="1" borderId="10" fillId="0" fontId="2" numFmtId="169" pivotButton="0" quotePrefix="0" xfId="0">
      <alignment horizontal="center"/>
    </xf>
    <xf applyAlignment="1" borderId="20" fillId="0" fontId="2" numFmtId="169" pivotButton="0" quotePrefix="0" xfId="0">
      <alignment horizontal="center"/>
    </xf>
    <xf applyAlignment="1" borderId="21" fillId="0" fontId="2" numFmtId="169" pivotButton="0" quotePrefix="0" xfId="0">
      <alignment horizontal="center"/>
    </xf>
    <xf applyAlignment="1" borderId="4" fillId="0" fontId="6" numFmtId="0" pivotButton="0" quotePrefix="0" xfId="0">
      <alignment horizontal="center" vertical="top" wrapText="1"/>
    </xf>
    <xf applyAlignment="1" borderId="5" fillId="0" fontId="6" numFmtId="0" pivotButton="0" quotePrefix="0" xfId="0">
      <alignment horizontal="center" vertical="top" wrapText="1"/>
    </xf>
    <xf applyAlignment="1" borderId="6" fillId="0" fontId="6" numFmtId="0" pivotButton="0" quotePrefix="0" xfId="0">
      <alignment horizontal="center" vertical="top" wrapText="1"/>
    </xf>
    <xf applyAlignment="1" borderId="7" fillId="0" fontId="6" numFmtId="0" pivotButton="0" quotePrefix="0" xfId="0">
      <alignment horizontal="center" vertical="top" wrapText="1"/>
    </xf>
    <xf applyAlignment="1" borderId="23" fillId="0" fontId="6" numFmtId="9" pivotButton="0" quotePrefix="0" xfId="0">
      <alignment horizontal="center" vertical="top"/>
    </xf>
    <xf applyAlignment="1" borderId="24" fillId="0" fontId="6" numFmtId="9" pivotButton="0" quotePrefix="0" xfId="0">
      <alignment horizontal="center" vertical="top"/>
    </xf>
    <xf applyAlignment="1" applyProtection="1" borderId="3" fillId="2" fontId="6" numFmtId="2" pivotButton="0" quotePrefix="0" xfId="0">
      <alignment horizontal="center" vertical="top"/>
      <protection hidden="0" locked="0"/>
    </xf>
    <xf applyAlignment="1" borderId="3" fillId="0" fontId="6" numFmtId="9" pivotButton="0" quotePrefix="0" xfId="0">
      <alignment horizontal="left" vertical="top"/>
    </xf>
    <xf applyAlignment="1" borderId="3" fillId="0" fontId="6" numFmtId="9" pivotButton="0" quotePrefix="0" xfId="0">
      <alignment horizontal="center" vertical="top"/>
    </xf>
    <xf applyAlignment="1" borderId="3" fillId="0" fontId="6" numFmtId="2" pivotButton="0" quotePrefix="0" xfId="0">
      <alignment horizontal="center" vertical="top"/>
    </xf>
    <xf applyAlignment="1" borderId="3" fillId="0" fontId="6" numFmtId="0" pivotButton="0" quotePrefix="0" xfId="0">
      <alignment horizontal="center" vertical="top" wrapText="1"/>
    </xf>
    <xf borderId="1" fillId="0" fontId="0" numFmtId="0" pivotButton="0" quotePrefix="0" xfId="0"/>
    <xf borderId="2" fillId="0" fontId="0" numFmtId="0" pivotButton="0" quotePrefix="0" xfId="0"/>
    <xf applyAlignment="1" applyProtection="1" borderId="1" fillId="2" fontId="2" numFmtId="166" pivotButton="0" quotePrefix="0" xfId="0">
      <alignment horizontal="right"/>
      <protection hidden="0" locked="0"/>
    </xf>
    <xf applyAlignment="1" applyProtection="1" borderId="1" fillId="2" fontId="2" numFmtId="166" pivotButton="0" quotePrefix="0" xfId="0">
      <alignment horizontal="left"/>
      <protection hidden="0" locked="0"/>
    </xf>
    <xf applyAlignment="1" applyProtection="1" borderId="2" fillId="2" fontId="2" numFmtId="166" pivotButton="0" quotePrefix="0" xfId="0">
      <alignment horizontal="right"/>
      <protection hidden="0" locked="0"/>
    </xf>
    <xf borderId="24" fillId="0" fontId="0" numFmtId="0" pivotButton="0" quotePrefix="0" xfId="0"/>
    <xf applyAlignment="1" borderId="33" fillId="0" fontId="2" numFmtId="0" pivotButton="0" quotePrefix="0" xfId="0">
      <alignment horizontal="left" vertical="top"/>
    </xf>
    <xf borderId="29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borderId="32" fillId="0" fontId="0" numFmtId="0" pivotButton="0" quotePrefix="0" xfId="0"/>
    <xf borderId="15" fillId="0" fontId="0" numFmtId="0" pivotButton="0" quotePrefix="0" xfId="0"/>
    <xf borderId="34" fillId="0" fontId="0" numFmtId="0" pivotButton="0" quotePrefix="0" xfId="0"/>
    <xf borderId="18" fillId="0" fontId="0" numFmtId="0" pivotButton="0" quotePrefix="0" xfId="0"/>
    <xf borderId="40" fillId="0" fontId="0" numFmtId="0" pivotButton="0" quotePrefix="0" xfId="0"/>
    <xf applyAlignment="1" borderId="19" fillId="0" fontId="2" numFmtId="0" pivotButton="0" quotePrefix="0" xfId="0">
      <alignment horizontal="center" vertical="center" wrapText="1"/>
    </xf>
    <xf borderId="5" fillId="0" fontId="0" numFmtId="0" pivotButton="0" quotePrefix="0" xfId="0"/>
    <xf applyAlignment="1" borderId="20" fillId="2" fontId="2" numFmtId="0" pivotButton="0" quotePrefix="0" xfId="0">
      <alignment horizontal="center" vertical="center" wrapText="1"/>
    </xf>
    <xf applyAlignment="1" borderId="21" fillId="2" fontId="2" numFmtId="0" pivotButton="0" quotePrefix="0" xfId="0">
      <alignment horizontal="center" vertical="center" wrapText="1"/>
    </xf>
    <xf borderId="14" fillId="0" fontId="0" numFmtId="0" pivotButton="0" quotePrefix="0" xfId="0"/>
    <xf borderId="16" fillId="0" fontId="0" numFmtId="0" pivotButton="0" quotePrefix="0" xfId="0"/>
    <xf borderId="17" fillId="0" fontId="0" numFmtId="0" pivotButton="0" quotePrefix="0" xfId="0"/>
    <xf applyAlignment="1" borderId="9" fillId="2" fontId="2" numFmtId="176" pivotButton="0" quotePrefix="0" xfId="0">
      <alignment horizontal="center"/>
    </xf>
    <xf applyAlignment="1" borderId="3" fillId="0" fontId="2" numFmtId="175" pivotButton="0" quotePrefix="0" xfId="0">
      <alignment horizontal="center"/>
    </xf>
    <xf applyAlignment="1" borderId="3" fillId="2" fontId="2" numFmtId="174" pivotButton="0" quotePrefix="0" xfId="0">
      <alignment horizontal="center"/>
    </xf>
    <xf applyAlignment="1" borderId="3" fillId="0" fontId="2" numFmtId="173" pivotButton="0" quotePrefix="0" xfId="0">
      <alignment horizontal="center"/>
    </xf>
    <xf applyAlignment="1" borderId="3" fillId="2" fontId="2" numFmtId="173" pivotButton="0" quotePrefix="0" xfId="0">
      <alignment horizontal="center"/>
    </xf>
    <xf applyAlignment="1" borderId="3" fillId="2" fontId="2" numFmtId="172" pivotButton="0" quotePrefix="0" xfId="0">
      <alignment horizontal="center"/>
    </xf>
    <xf applyAlignment="1" borderId="3" fillId="2" fontId="2" numFmtId="164" pivotButton="0" quotePrefix="0" xfId="0">
      <alignment horizontal="center"/>
    </xf>
    <xf applyAlignment="1" borderId="3" fillId="2" fontId="2" numFmtId="170" pivotButton="0" quotePrefix="0" xfId="0">
      <alignment horizontal="center"/>
    </xf>
    <xf borderId="38" fillId="0" fontId="0" numFmtId="0" pivotButton="0" quotePrefix="0" xfId="0"/>
    <xf applyAlignment="1" borderId="3" fillId="2" fontId="2" numFmtId="169" pivotButton="0" quotePrefix="0" xfId="0">
      <alignment horizontal="center"/>
    </xf>
    <xf applyAlignment="1" borderId="3" fillId="0" fontId="2" numFmtId="169" pivotButton="0" quotePrefix="1" xfId="0">
      <alignment horizontal="center"/>
    </xf>
    <xf applyAlignment="1" borderId="3" fillId="0" fontId="2" numFmtId="169" pivotButton="0" quotePrefix="0" xfId="0">
      <alignment horizontal="center"/>
    </xf>
    <xf applyAlignment="1" borderId="20" fillId="2" fontId="2" numFmtId="169" pivotButton="0" quotePrefix="0" xfId="0">
      <alignment horizontal="center"/>
    </xf>
    <xf applyAlignment="1" borderId="20" fillId="0" fontId="2" numFmtId="169" pivotButton="0" quotePrefix="1" xfId="0">
      <alignment horizontal="center"/>
    </xf>
    <xf applyAlignment="1" borderId="20" fillId="0" fontId="2" numFmtId="169" pivotButton="0" quotePrefix="0" xfId="0">
      <alignment horizontal="center"/>
    </xf>
    <xf applyAlignment="1" borderId="12" fillId="2" fontId="2" numFmtId="169" pivotButton="0" quotePrefix="0" xfId="0">
      <alignment horizontal="center"/>
    </xf>
    <xf borderId="26" fillId="0" fontId="0" numFmtId="0" pivotButton="0" quotePrefix="0" xfId="0"/>
    <xf applyAlignment="1" borderId="3" fillId="2" fontId="2" numFmtId="167" pivotButton="0" quotePrefix="0" xfId="0">
      <alignment horizontal="center"/>
    </xf>
    <xf applyAlignment="1" borderId="3" fillId="0" fontId="2" numFmtId="167" pivotButton="0" quotePrefix="0" xfId="0">
      <alignment horizontal="center"/>
    </xf>
    <xf applyAlignment="1" borderId="3" fillId="0" fontId="2" numFmtId="168" pivotButton="0" quotePrefix="0" xfId="0">
      <alignment horizontal="center"/>
    </xf>
    <xf applyAlignment="1" borderId="3" fillId="2" fontId="2" numFmtId="176" pivotButton="0" quotePrefix="0" xfId="0">
      <alignment horizontal="center" vertical="center" wrapText="1"/>
    </xf>
    <xf borderId="6" fillId="0" fontId="0" numFmtId="0" pivotButton="0" quotePrefix="0" xfId="0"/>
    <xf borderId="7" fillId="0" fontId="0" numFmtId="0" pivotButton="0" quotePrefix="0" xfId="0"/>
    <xf borderId="42" fillId="0" fontId="0" numFmtId="0" pivotButton="0" quotePrefix="0" xfId="0"/>
    <xf applyAlignment="1" borderId="3" fillId="0" fontId="2" numFmtId="165" pivotButton="0" quotePrefix="1" xfId="0">
      <alignment horizontal="center"/>
    </xf>
    <xf applyAlignment="1" borderId="3" fillId="2" fontId="2" numFmtId="165" pivotButton="0" quotePrefix="0" xfId="0">
      <alignment horizontal="center"/>
    </xf>
    <xf applyAlignment="1" borderId="3" fillId="0" fontId="2" numFmtId="165" pivotButton="0" quotePrefix="0" xfId="0">
      <alignment horizontal="center"/>
    </xf>
    <xf applyAlignment="1" borderId="3" fillId="2" fontId="2" numFmtId="165" pivotButton="0" quotePrefix="1" xfId="0">
      <alignment horizontal="center"/>
    </xf>
    <xf applyAlignment="1" borderId="3" fillId="0" fontId="2" numFmtId="177" pivotButton="0" quotePrefix="1" xfId="0">
      <alignment horizontal="center"/>
    </xf>
    <xf applyAlignment="1" borderId="3" fillId="0" fontId="2" numFmtId="176" pivotButton="0" quotePrefix="0" xfId="0">
      <alignment horizontal="center" vertical="center" wrapText="1"/>
    </xf>
    <xf applyAlignment="1" borderId="3" fillId="2" fontId="2" numFmtId="178" pivotButton="0" quotePrefix="1" xfId="0">
      <alignment horizontal="center"/>
    </xf>
    <xf applyAlignment="1" borderId="3" fillId="0" fontId="2" numFmtId="164" pivotButton="0" quotePrefix="0" xfId="0">
      <alignment horizontal="center"/>
    </xf>
    <xf applyAlignment="1" borderId="20" fillId="0" fontId="2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 wrapText="1"/>
    </xf>
    <xf applyAlignment="1" borderId="9" fillId="0" fontId="2" numFmtId="176" pivotButton="0" quotePrefix="0" xfId="0">
      <alignment horizontal="center"/>
    </xf>
    <xf applyAlignment="1" borderId="3" fillId="0" fontId="2" numFmtId="174" pivotButton="0" quotePrefix="0" xfId="0">
      <alignment horizontal="center"/>
    </xf>
    <xf applyAlignment="1" borderId="3" fillId="0" fontId="2" numFmtId="172" pivotButton="0" quotePrefix="0" xfId="0">
      <alignment horizontal="center"/>
    </xf>
    <xf applyAlignment="1" borderId="3" fillId="0" fontId="2" numFmtId="170" pivotButton="0" quotePrefix="0" xfId="0">
      <alignment horizontal="center"/>
    </xf>
    <xf applyAlignment="1" borderId="9" fillId="0" fontId="2" numFmtId="169" pivotButton="0" quotePrefix="0" xfId="0">
      <alignment horizontal="center"/>
    </xf>
    <xf applyAlignment="1" borderId="3" fillId="0" fontId="6" numFmtId="165" pivotButton="0" quotePrefix="0" xfId="0">
      <alignment horizontal="center" vertical="top"/>
    </xf>
  </cellXfs>
  <cellStyles count="3">
    <cellStyle builtinId="0" name="Normal" xfId="0"/>
    <cellStyle name="Normal 2 2 2" xfId="1"/>
    <cellStyle name="Unprotected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13807130197286"/>
          <y val="0.07191011235955057"/>
          <w val="0.7387761861870588"/>
          <h val="0.7509963726444306"/>
        </manualLayout>
      </layout>
      <scatterChart>
        <scatterStyle val="smoothMarker"/>
        <varyColors val="0"/>
        <ser>
          <idx val="0"/>
          <order val="0"/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tx1"/>
              </a:solidFill>
              <a:ln w="3175">
                <a:solidFill>
                  <a:schemeClr val="accent1"/>
                </a:solidFill>
                <a:prstDash val="solid"/>
              </a:ln>
            </spPr>
          </marker>
          <xVal>
            <numRef>
              <f>Data!$A$241:$A$252</f>
              <numCache>
                <formatCode>0%</formatCode>
                <ptCount val="12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0.5</v>
                </pt>
                <pt idx="7">
                  <v>0.6</v>
                </pt>
                <pt idx="8">
                  <v>0.7</v>
                </pt>
                <pt idx="9">
                  <v>0.7999999999999999</v>
                </pt>
                <pt idx="10">
                  <v>0.9</v>
                </pt>
                <pt idx="11">
                  <v>0.9999999999999999</v>
                </pt>
              </numCache>
            </numRef>
          </xVal>
          <yVal>
            <numRef>
              <f>Data!$B$241:$B$252</f>
              <numCache>
                <formatCode>0%</formatCode>
                <ptCount val="12"/>
              </numCache>
            </numRef>
          </yVal>
          <smooth val="1"/>
        </ser>
        <ser>
          <idx val="1"/>
          <order val="1"/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12700">
                <a:solidFill>
                  <a:schemeClr val="accent1"/>
                </a:solidFill>
                <a:prstDash val="solid"/>
              </a:ln>
            </spPr>
          </marker>
          <xVal>
            <numRef>
              <f>Data!$A$241:$A$252</f>
              <numCache>
                <formatCode>0%</formatCode>
                <ptCount val="12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0.5</v>
                </pt>
                <pt idx="7">
                  <v>0.6</v>
                </pt>
                <pt idx="8">
                  <v>0.7</v>
                </pt>
                <pt idx="9">
                  <v>0.7999999999999999</v>
                </pt>
                <pt idx="10">
                  <v>0.9</v>
                </pt>
                <pt idx="11">
                  <v>0.9999999999999999</v>
                </pt>
              </numCache>
            </numRef>
          </xVal>
          <yVal>
            <numRef>
              <f>Data!$C$241:$C$252</f>
              <numCache>
                <formatCode>0.00</formatCode>
                <ptCount val="12"/>
              </numCache>
            </numRef>
          </yVal>
          <smooth val="1"/>
        </ser>
        <ser>
          <idx val="2"/>
          <order val="2"/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Data!$A$241:$A$252</f>
              <numCache>
                <formatCode>0%</formatCode>
                <ptCount val="12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0.5</v>
                </pt>
                <pt idx="7">
                  <v>0.6</v>
                </pt>
                <pt idx="8">
                  <v>0.7</v>
                </pt>
                <pt idx="9">
                  <v>0.7999999999999999</v>
                </pt>
                <pt idx="10">
                  <v>0.9</v>
                </pt>
                <pt idx="11">
                  <v>0.9999999999999999</v>
                </pt>
              </numCache>
            </numRef>
          </xVal>
          <yVal>
            <numRef>
              <f>Data!$D$241:$D$252</f>
              <numCache>
                <formatCode>0.00</formatCode>
                <ptCount val="1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478120719"/>
        <axId val="1422491759"/>
      </scatterChart>
      <valAx>
        <axId val="1478120719"/>
        <scaling>
          <orientation val="minMax"/>
          <max val="1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SMPTE</a:t>
                </a:r>
                <a:r>
                  <a:rPr baseline="0" lang="en-US"/>
                  <a:t xml:space="preserve"> Luminance Steps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%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22491759"/>
        <crosses val="autoZero"/>
        <crossBetween val="midCat"/>
      </valAx>
      <valAx>
        <axId val="142249175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Luminance (cd/cm2)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7812071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228601</colOff>
      <row>50</row>
      <rowOff>76201</rowOff>
    </from>
    <to>
      <col>13</col>
      <colOff>220980</colOff>
      <row>52</row>
      <rowOff>108575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006341" y="8039101"/>
          <a:ext cx="861059" cy="398134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4</col>
      <colOff>419100</colOff>
      <row>237</row>
      <rowOff>129540</rowOff>
    </from>
    <to>
      <col>12</col>
      <colOff>276860</colOff>
      <row>253</row>
      <rowOff>113030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3"/>
  <sheetViews>
    <sheetView tabSelected="1" topLeftCell="A28" view="pageLayout" workbookViewId="0" zoomScaleNormal="100">
      <selection activeCell="J37" sqref="J37"/>
    </sheetView>
  </sheetViews>
  <sheetFormatPr baseColWidth="8" defaultColWidth="8.6640625" defaultRowHeight="12"/>
  <cols>
    <col customWidth="1" max="18" min="1" style="6" width="6.109375"/>
    <col customWidth="1" max="16384" min="19" style="6" width="8.6640625"/>
  </cols>
  <sheetData>
    <row r="1">
      <c r="A1" s="30" t="inlineStr">
        <is>
          <t>Facility</t>
        </is>
      </c>
      <c r="D1" s="48" t="n"/>
      <c r="E1" s="181" t="n"/>
      <c r="F1" s="181" t="n"/>
      <c r="G1" s="181" t="n"/>
      <c r="H1" s="32" t="inlineStr">
        <is>
          <t>Manufacture</t>
        </is>
      </c>
      <c r="K1" s="49" t="n"/>
      <c r="L1" s="181" t="n"/>
      <c r="M1" s="181" t="n"/>
      <c r="N1" s="181" t="n"/>
    </row>
    <row r="2">
      <c r="A2" s="30" t="inlineStr">
        <is>
          <t>Address 1</t>
        </is>
      </c>
      <c r="D2" s="35" t="n"/>
      <c r="E2" s="182" t="n"/>
      <c r="F2" s="182" t="n"/>
      <c r="G2" s="182" t="n"/>
      <c r="H2" s="32" t="inlineStr">
        <is>
          <t>Model</t>
        </is>
      </c>
      <c r="K2" s="37" t="n"/>
      <c r="L2" s="182" t="n"/>
      <c r="M2" s="182" t="n"/>
      <c r="N2" s="182" t="n"/>
    </row>
    <row r="3">
      <c r="A3" s="30" t="inlineStr">
        <is>
          <t>Address 2</t>
        </is>
      </c>
      <c r="D3" s="36" t="n"/>
      <c r="E3" s="182" t="n"/>
      <c r="F3" s="182" t="n"/>
      <c r="G3" s="182" t="n"/>
    </row>
    <row r="4">
      <c r="A4" s="30" t="inlineStr">
        <is>
          <t>City, State, ZIP</t>
        </is>
      </c>
      <c r="D4" s="35" t="n"/>
      <c r="E4" s="182" t="n"/>
      <c r="F4" s="182" t="n"/>
      <c r="G4" s="182" t="n"/>
      <c r="H4" s="32" t="inlineStr">
        <is>
          <t>Gantry SN</t>
        </is>
      </c>
      <c r="K4" s="37" t="n"/>
      <c r="L4" s="182" t="n"/>
      <c r="M4" s="182" t="n"/>
      <c r="N4" s="182" t="n"/>
    </row>
    <row r="5">
      <c r="A5" s="30" t="inlineStr">
        <is>
          <t>Room Number</t>
        </is>
      </c>
      <c r="D5" s="36" t="n"/>
      <c r="E5" s="182" t="n"/>
      <c r="F5" s="182" t="n"/>
      <c r="G5" s="182" t="n"/>
      <c r="H5" s="32" t="inlineStr">
        <is>
          <t>Clinical Engineering ID</t>
        </is>
      </c>
      <c r="K5" s="37" t="n"/>
      <c r="L5" s="182" t="n"/>
      <c r="M5" s="182" t="n"/>
      <c r="N5" s="182" t="n"/>
    </row>
    <row r="6">
      <c r="A6" s="30" t="n"/>
      <c r="H6" s="32" t="n"/>
    </row>
    <row r="7">
      <c r="A7" s="30" t="inlineStr">
        <is>
          <t>Accreditation Information</t>
        </is>
      </c>
      <c r="F7" s="22" t="n"/>
      <c r="H7" s="32" t="n"/>
    </row>
    <row r="8">
      <c r="A8" s="30" t="inlineStr">
        <is>
          <t>ACR CTAP</t>
        </is>
      </c>
      <c r="D8" s="38" t="n"/>
      <c r="E8" s="181" t="n"/>
      <c r="F8" s="181" t="n"/>
      <c r="G8" s="181" t="n"/>
      <c r="H8" s="32" t="inlineStr">
        <is>
          <t>Expiration</t>
        </is>
      </c>
      <c r="K8" s="183" t="n"/>
      <c r="L8" s="181" t="n"/>
      <c r="M8" s="181" t="n"/>
      <c r="N8" s="181" t="n"/>
    </row>
    <row r="9">
      <c r="A9" s="30" t="inlineStr">
        <is>
          <t>ACR Patient Type</t>
        </is>
      </c>
      <c r="D9" s="38" t="n"/>
      <c r="E9" s="181" t="n"/>
      <c r="F9" s="181" t="n"/>
      <c r="G9" s="181" t="n"/>
      <c r="H9" s="32" t="n"/>
      <c r="K9" s="19" t="n"/>
      <c r="L9" s="19" t="n"/>
      <c r="M9" s="19" t="n"/>
      <c r="N9" s="19" t="n"/>
    </row>
    <row r="10">
      <c r="A10" s="30" t="n"/>
      <c r="B10" s="30" t="n"/>
      <c r="C10" s="30" t="n"/>
      <c r="F10" s="22" t="n"/>
      <c r="H10" s="32" t="n"/>
      <c r="I10" s="32" t="n"/>
      <c r="J10" s="32" t="n"/>
      <c r="K10" s="19" t="n"/>
      <c r="L10" s="19" t="n"/>
      <c r="M10" s="19" t="n"/>
      <c r="N10" s="19" t="n"/>
    </row>
    <row r="11">
      <c r="A11" s="30" t="inlineStr">
        <is>
          <t>Surveyor</t>
        </is>
      </c>
      <c r="D11" s="184" t="n"/>
      <c r="E11" s="181" t="n"/>
      <c r="F11" s="181" t="n"/>
      <c r="G11" s="181" t="n"/>
      <c r="H11" s="32" t="inlineStr">
        <is>
          <t>Survey Date</t>
        </is>
      </c>
      <c r="K11" s="183" t="n"/>
      <c r="L11" s="181" t="n"/>
      <c r="M11" s="181" t="n"/>
      <c r="N11" s="181" t="n"/>
    </row>
    <row r="12">
      <c r="A12" s="30" t="inlineStr">
        <is>
          <t>Medical Physicist</t>
        </is>
      </c>
      <c r="D12" s="184" t="n"/>
      <c r="E12" s="181" t="n"/>
      <c r="F12" s="181" t="n"/>
      <c r="G12" s="181" t="n"/>
      <c r="H12" s="32" t="inlineStr">
        <is>
          <t>Report Date</t>
        </is>
      </c>
      <c r="K12" s="185" t="n"/>
      <c r="L12" s="182" t="n"/>
      <c r="M12" s="182" t="n"/>
      <c r="N12" s="182" t="n"/>
    </row>
    <row customFormat="1" customHeight="1" ht="14.55" r="15" s="22">
      <c r="A15" s="22" t="inlineStr">
        <is>
          <t>Medical Physicist Tests</t>
        </is>
      </c>
      <c r="B15" s="22" t="n"/>
      <c r="D15" s="22" t="n"/>
      <c r="E15" s="22" t="n"/>
      <c r="M15" s="29" t="inlineStr">
        <is>
          <t>Pass/Fail/NA</t>
        </is>
      </c>
    </row>
    <row r="16">
      <c r="A16" s="6" t="n"/>
      <c r="B16" s="6" t="n"/>
      <c r="D16" s="6" t="n"/>
    </row>
    <row r="17">
      <c r="A17" s="6" t="inlineStr">
        <is>
          <t>Review of CT Protocols</t>
        </is>
      </c>
      <c r="B17" s="6" t="n"/>
      <c r="G17" s="6" t="n"/>
      <c r="M17" s="28">
        <f>Data!M1</f>
        <v/>
      </c>
      <c r="N17" s="186" t="n"/>
    </row>
    <row r="18">
      <c r="A18" s="6" t="inlineStr">
        <is>
          <t>Scout Prescription Accuracy</t>
        </is>
      </c>
      <c r="B18" s="6" t="n"/>
      <c r="G18" s="6" t="n"/>
      <c r="M18" s="28">
        <f>Data!M68</f>
        <v/>
      </c>
      <c r="N18" s="186" t="n"/>
    </row>
    <row r="19">
      <c r="A19" s="6" t="inlineStr">
        <is>
          <t>Alignment Light Accuracy</t>
        </is>
      </c>
      <c r="B19" s="6" t="n"/>
      <c r="G19" s="6" t="n"/>
      <c r="M19" s="28">
        <f>Data!M68</f>
        <v/>
      </c>
      <c r="N19" s="186" t="n"/>
    </row>
    <row r="20">
      <c r="A20" s="6" t="inlineStr">
        <is>
          <t xml:space="preserve">Table Travel Accuracy </t>
        </is>
      </c>
      <c r="B20" s="6" t="n"/>
      <c r="G20" s="6" t="n"/>
      <c r="M20" s="28">
        <f>Data!M56</f>
        <v/>
      </c>
      <c r="N20" s="186" t="n"/>
    </row>
    <row r="21">
      <c r="A21" s="6" t="inlineStr">
        <is>
          <t>Radiation Beam Width</t>
        </is>
      </c>
      <c r="B21" s="6" t="n"/>
      <c r="G21" s="6" t="n"/>
      <c r="M21" s="28">
        <f>Data!M170</f>
        <v/>
      </c>
      <c r="N21" s="186" t="n"/>
    </row>
    <row r="22">
      <c r="A22" s="6" t="inlineStr">
        <is>
          <t>Low-Contrast Performance</t>
        </is>
      </c>
      <c r="B22" s="6" t="n"/>
      <c r="G22" s="6" t="n"/>
      <c r="M22" s="28">
        <f>Data!M113</f>
        <v/>
      </c>
      <c r="N22" s="186" t="n"/>
    </row>
    <row r="23">
      <c r="A23" s="6" t="inlineStr">
        <is>
          <t>Spatial Resolution</t>
        </is>
      </c>
      <c r="B23" s="6" t="n"/>
      <c r="D23" s="6" t="inlineStr">
        <is>
          <t xml:space="preserve">      </t>
        </is>
      </c>
      <c r="G23" s="6" t="n"/>
      <c r="M23" s="28">
        <f>Data!M157</f>
        <v/>
      </c>
      <c r="N23" s="186" t="n"/>
    </row>
    <row r="24">
      <c r="A24" s="6" t="inlineStr">
        <is>
          <t>CT Number Accuracy</t>
        </is>
      </c>
      <c r="B24" s="6" t="n"/>
      <c r="G24" s="6" t="n"/>
      <c r="M24" s="28">
        <f>Data!M99</f>
        <v/>
      </c>
      <c r="N24" s="186" t="n"/>
    </row>
    <row r="25">
      <c r="A25" s="6" t="inlineStr">
        <is>
          <t>CT Number Uniformity</t>
        </is>
      </c>
      <c r="B25" s="6" t="n"/>
      <c r="G25" s="6" t="n"/>
      <c r="M25" s="28">
        <f>Data!M124</f>
        <v/>
      </c>
      <c r="N25" s="186" t="n"/>
    </row>
    <row r="26">
      <c r="A26" s="6" t="inlineStr">
        <is>
          <t>Artifact Evaluation</t>
        </is>
      </c>
      <c r="B26" s="6" t="n"/>
      <c r="G26" s="6" t="n"/>
      <c r="M26" s="28">
        <f>Data!M124</f>
        <v/>
      </c>
      <c r="N26" s="186" t="n"/>
    </row>
    <row r="27">
      <c r="A27" s="6" t="inlineStr">
        <is>
          <t>Dosimetry</t>
        </is>
      </c>
      <c r="B27" s="6" t="n"/>
      <c r="G27" s="6" t="n"/>
      <c r="M27" s="28">
        <f>Data!M193</f>
        <v/>
      </c>
      <c r="N27" s="186" t="n"/>
    </row>
    <row r="28">
      <c r="A28" s="6" t="inlineStr">
        <is>
          <t>Acquisition Display Calibration</t>
        </is>
      </c>
      <c r="B28" s="6" t="n"/>
      <c r="G28" s="6" t="n"/>
      <c r="M28" s="28">
        <f>Data!M222</f>
        <v/>
      </c>
      <c r="N28" s="186" t="n"/>
    </row>
    <row r="30">
      <c r="A30" s="22" t="inlineStr">
        <is>
          <t>Technologist QC Evaluation</t>
        </is>
      </c>
      <c r="B30" s="22" t="n"/>
      <c r="C30" s="22" t="n"/>
      <c r="D30" s="22" t="n"/>
      <c r="E30" s="22" t="n"/>
      <c r="F30" s="29" t="n"/>
      <c r="M30" s="29" t="inlineStr">
        <is>
          <t>Pass/Fail/NA</t>
        </is>
      </c>
    </row>
    <row r="32">
      <c r="A32" s="6" t="inlineStr">
        <is>
          <t>Water CT Number and SD (Daily)</t>
        </is>
      </c>
      <c r="M32" s="27" t="n"/>
      <c r="N32" s="186" t="n"/>
    </row>
    <row r="33">
      <c r="A33" s="6" t="inlineStr">
        <is>
          <t>Artifact Evaluation (Daily)</t>
        </is>
      </c>
      <c r="M33" s="27" t="n"/>
      <c r="N33" s="186" t="n"/>
    </row>
    <row r="34">
      <c r="A34" s="6" t="inlineStr">
        <is>
          <t>Wet Laser QC (Weekly)</t>
        </is>
      </c>
      <c r="M34" s="27" t="n"/>
      <c r="N34" s="186" t="n"/>
    </row>
    <row r="35">
      <c r="A35" s="6" t="inlineStr">
        <is>
          <t>Visual Checklist (Monthly)</t>
        </is>
      </c>
      <c r="M35" s="27" t="n"/>
      <c r="N35" s="186" t="n"/>
    </row>
    <row r="36">
      <c r="A36" s="6" t="inlineStr">
        <is>
          <t>Dry Laser QC (Monthly)</t>
        </is>
      </c>
      <c r="M36" s="27" t="n"/>
      <c r="N36" s="186" t="n"/>
    </row>
    <row r="37">
      <c r="A37" s="6" t="inlineStr">
        <is>
          <t>Acquisition Display QC (Monthly)</t>
        </is>
      </c>
      <c r="M37" s="27" t="n"/>
      <c r="N37" s="186" t="n"/>
    </row>
    <row r="39">
      <c r="A39" s="22" t="inlineStr">
        <is>
          <t>Medical Physicist's Recommendations for Quality Improvement</t>
        </is>
      </c>
    </row>
    <row customHeight="1" ht="12.6" r="40" thickBot="1"/>
    <row customHeight="1" ht="14.4" r="41">
      <c r="A41" s="187" t="inlineStr">
        <is>
          <t>None.</t>
        </is>
      </c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9" t="n"/>
    </row>
    <row customHeight="1" ht="14.4" r="42">
      <c r="A42" s="190" t="n"/>
      <c r="N42" s="191" t="n"/>
    </row>
    <row customHeight="1" ht="14.4" r="43">
      <c r="A43" s="190" t="n"/>
      <c r="N43" s="191" t="n"/>
    </row>
    <row customHeight="1" ht="14.4" r="44">
      <c r="A44" s="190" t="n"/>
      <c r="N44" s="191" t="n"/>
    </row>
    <row customHeight="1" ht="14.4" r="45">
      <c r="A45" s="190" t="n"/>
      <c r="N45" s="191" t="n"/>
    </row>
    <row customHeight="1" ht="14.4" r="46">
      <c r="A46" s="190" t="n"/>
      <c r="N46" s="191" t="n"/>
    </row>
    <row customHeight="1" ht="14.4" r="47">
      <c r="A47" s="190" t="n"/>
      <c r="N47" s="191" t="n"/>
    </row>
    <row customHeight="1" ht="14.4" r="48">
      <c r="A48" s="190" t="n"/>
      <c r="N48" s="191" t="n"/>
    </row>
    <row customHeight="1" ht="14.4" r="49">
      <c r="A49" s="190" t="n"/>
      <c r="N49" s="191" t="n"/>
    </row>
    <row customHeight="1" ht="14.4" r="50">
      <c r="A50" s="190" t="n"/>
      <c r="N50" s="191" t="n"/>
    </row>
    <row customHeight="1" ht="14.4" r="51">
      <c r="A51" s="190" t="n"/>
      <c r="N51" s="191" t="n"/>
    </row>
    <row customHeight="1" ht="14.4" r="52">
      <c r="A52" s="190" t="n"/>
      <c r="N52" s="191" t="n"/>
    </row>
    <row customHeight="1" ht="14.4" r="53" thickBot="1">
      <c r="A53" s="192" t="n"/>
      <c r="B53" s="193" t="n"/>
      <c r="C53" s="193" t="n"/>
      <c r="D53" s="193" t="n"/>
      <c r="E53" s="193" t="n"/>
      <c r="F53" s="193" t="n"/>
      <c r="G53" s="193" t="n"/>
      <c r="H53" s="193" t="n"/>
      <c r="I53" s="193" t="n"/>
      <c r="J53" s="193" t="n"/>
      <c r="K53" s="193" t="n"/>
      <c r="L53" s="193" t="n"/>
      <c r="M53" s="193" t="n"/>
      <c r="N53" s="194" t="n"/>
    </row>
  </sheetData>
  <mergeCells count="58">
    <mergeCell ref="A41:N53"/>
    <mergeCell ref="A1:C1"/>
    <mergeCell ref="D1:G1"/>
    <mergeCell ref="H1:J1"/>
    <mergeCell ref="K1:N1"/>
    <mergeCell ref="A2:C2"/>
    <mergeCell ref="D2:G2"/>
    <mergeCell ref="H2:J2"/>
    <mergeCell ref="K2:N2"/>
    <mergeCell ref="A5:C5"/>
    <mergeCell ref="D5:G5"/>
    <mergeCell ref="H5:J5"/>
    <mergeCell ref="K5:N5"/>
    <mergeCell ref="A3:C3"/>
    <mergeCell ref="D3:G3"/>
    <mergeCell ref="A4:C4"/>
    <mergeCell ref="D4:G4"/>
    <mergeCell ref="H4:J4"/>
    <mergeCell ref="K4:N4"/>
    <mergeCell ref="K8:N8"/>
    <mergeCell ref="A9:C9"/>
    <mergeCell ref="H9:J9"/>
    <mergeCell ref="A6:C6"/>
    <mergeCell ref="H6:J6"/>
    <mergeCell ref="A7:C7"/>
    <mergeCell ref="H7:J7"/>
    <mergeCell ref="A8:C8"/>
    <mergeCell ref="D8:G8"/>
    <mergeCell ref="H8:J8"/>
    <mergeCell ref="D9:G9"/>
    <mergeCell ref="A11:C11"/>
    <mergeCell ref="D11:G11"/>
    <mergeCell ref="H11:J11"/>
    <mergeCell ref="K11:N11"/>
    <mergeCell ref="A12:C12"/>
    <mergeCell ref="D12:G12"/>
    <mergeCell ref="H12:J12"/>
    <mergeCell ref="K12:N12"/>
    <mergeCell ref="M15:N15"/>
    <mergeCell ref="M17:N17"/>
    <mergeCell ref="M18:N18"/>
    <mergeCell ref="M19:N19"/>
    <mergeCell ref="M20:N20"/>
    <mergeCell ref="M21:N21"/>
    <mergeCell ref="M22:N22"/>
    <mergeCell ref="M23:N23"/>
    <mergeCell ref="M24:N24"/>
    <mergeCell ref="M26:N26"/>
    <mergeCell ref="M27:N27"/>
    <mergeCell ref="M25:N25"/>
    <mergeCell ref="M28:N28"/>
    <mergeCell ref="M30:N30"/>
    <mergeCell ref="M32:N32"/>
    <mergeCell ref="M33:N33"/>
    <mergeCell ref="M34:N34"/>
    <mergeCell ref="M35:N35"/>
    <mergeCell ref="M36:N36"/>
    <mergeCell ref="M37:N37"/>
  </mergeCells>
  <dataValidations count="1">
    <dataValidation allowBlank="0" showErrorMessage="1" showInputMessage="1" sqref="D9:G9" type="list">
      <formula1>"Adult Only, Adult and Pediatric"</formula1>
    </dataValidation>
  </dataValidations>
  <printOptions horizontalCentered="1"/>
  <pageMargins bottom="0.75" footer="0.3" header="0.3" left="0.7" right="0.7" top="0.75"/>
  <pageSetup orientation="portrait"/>
  <headerFooter>
    <oddHeader>&amp;L&amp;G&amp;C&amp;"Arial,Bold"&amp;14 Equipment Performance Evaluation&amp;R&amp;"Arial,Bold"&amp;14 CT</oddHeader>
    <oddFooter>&amp;C&amp;9 &amp;P of &amp;N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B0F0"/>
    <outlinePr summaryBelow="1" summaryRight="1"/>
    <pageSetUpPr/>
  </sheetPr>
  <dimension ref="A1:N266"/>
  <sheetViews>
    <sheetView topLeftCell="A236" view="pageLayout" workbookViewId="0" zoomScaleNormal="100">
      <selection activeCell="H258" sqref="H258"/>
    </sheetView>
  </sheetViews>
  <sheetFormatPr baseColWidth="8" defaultColWidth="8.6640625" defaultRowHeight="12"/>
  <cols>
    <col customWidth="1" max="18" min="1" style="6" width="6.109375"/>
    <col customWidth="1" max="16384" min="19" style="6" width="8.6640625"/>
  </cols>
  <sheetData>
    <row customFormat="1" r="1" s="22">
      <c r="A1" s="22" t="inlineStr">
        <is>
          <t>1. CT Protocol Review</t>
        </is>
      </c>
      <c r="M1" s="27" t="n"/>
      <c r="N1" s="186" t="n"/>
    </row>
    <row customHeight="1" ht="12.6" r="2" thickBot="1"/>
    <row r="3">
      <c r="A3" s="74" t="inlineStr">
        <is>
          <t>ACR Protocol</t>
        </is>
      </c>
      <c r="B3" s="195" t="n"/>
      <c r="C3" s="106" t="inlineStr">
        <is>
          <t>Adult Head</t>
        </is>
      </c>
      <c r="D3" s="195" t="n"/>
      <c r="E3" s="106" t="inlineStr">
        <is>
          <t>Adult Abd</t>
        </is>
      </c>
      <c r="F3" s="195" t="n"/>
      <c r="G3" s="106" t="inlineStr">
        <is>
          <t>CT Chest WO</t>
        </is>
      </c>
      <c r="H3" s="195" t="n"/>
      <c r="I3" s="106" t="inlineStr">
        <is>
          <t>Chest w Embolus</t>
        </is>
      </c>
      <c r="J3" s="195" t="n"/>
      <c r="K3" s="106" t="inlineStr">
        <is>
          <t>C-Spine WO</t>
        </is>
      </c>
      <c r="L3" s="195" t="n"/>
      <c r="M3" s="106" t="inlineStr">
        <is>
          <t>Sinus WO</t>
        </is>
      </c>
      <c r="N3" s="195" t="n"/>
    </row>
    <row r="4">
      <c r="A4" s="63" t="inlineStr">
        <is>
          <t>RPID Code</t>
        </is>
      </c>
      <c r="B4" s="186" t="n"/>
      <c r="C4" s="149" t="inlineStr">
        <is>
          <t>RPID22</t>
        </is>
      </c>
      <c r="D4" s="186" t="n"/>
      <c r="E4" s="149" t="inlineStr">
        <is>
          <t>RPID3</t>
        </is>
      </c>
      <c r="F4" s="186" t="n"/>
      <c r="G4" s="149" t="inlineStr">
        <is>
          <t>RPID16</t>
        </is>
      </c>
      <c r="H4" s="186" t="n"/>
      <c r="I4" s="149" t="inlineStr">
        <is>
          <t>RPID147</t>
        </is>
      </c>
      <c r="J4" s="186" t="n"/>
      <c r="K4" s="149" t="inlineStr">
        <is>
          <t>RPID21</t>
        </is>
      </c>
      <c r="L4" s="186" t="n"/>
      <c r="M4" s="149" t="inlineStr">
        <is>
          <t>RPID62</t>
        </is>
      </c>
      <c r="N4" s="186" t="n"/>
    </row>
    <row r="5">
      <c r="A5" s="196" t="inlineStr">
        <is>
          <t>Facility Protocol</t>
        </is>
      </c>
      <c r="B5" s="197" t="n"/>
      <c r="C5" s="198" t="n"/>
      <c r="D5" s="197" t="n"/>
      <c r="E5" s="198" t="n"/>
      <c r="F5" s="197" t="n"/>
      <c r="G5" s="198" t="n"/>
      <c r="H5" s="197" t="n"/>
      <c r="I5" s="198" t="n"/>
      <c r="J5" s="197" t="n"/>
      <c r="K5" s="198" t="n"/>
      <c r="L5" s="197" t="n"/>
      <c r="M5" s="199" t="n"/>
      <c r="N5" s="200" t="n"/>
    </row>
    <row customHeight="1" ht="12.6" r="6" thickBot="1">
      <c r="A6" s="192" t="n"/>
      <c r="B6" s="201" t="n"/>
      <c r="C6" s="202" t="n"/>
      <c r="D6" s="201" t="n"/>
      <c r="E6" s="202" t="n"/>
      <c r="F6" s="201" t="n"/>
      <c r="G6" s="202" t="n"/>
      <c r="H6" s="201" t="n"/>
      <c r="I6" s="202" t="n"/>
      <c r="J6" s="201" t="n"/>
      <c r="K6" s="202" t="n"/>
      <c r="L6" s="201" t="n"/>
      <c r="M6" s="202" t="n"/>
      <c r="N6" s="194" t="n"/>
    </row>
    <row r="7">
      <c r="A7" s="74" t="inlineStr">
        <is>
          <t>kVp</t>
        </is>
      </c>
      <c r="B7" s="195" t="n"/>
      <c r="C7" s="203" t="n"/>
      <c r="D7" s="195" t="n"/>
      <c r="E7" s="203" t="n"/>
      <c r="F7" s="195" t="n"/>
      <c r="G7" s="203" t="n"/>
      <c r="H7" s="195" t="n"/>
      <c r="I7" s="203" t="n"/>
      <c r="J7" s="195" t="n"/>
      <c r="K7" s="203" t="n"/>
      <c r="L7" s="195" t="n"/>
      <c r="M7" s="203" t="n"/>
      <c r="N7" s="195" t="n"/>
    </row>
    <row r="8">
      <c r="A8" s="63" t="inlineStr">
        <is>
          <t>mA</t>
        </is>
      </c>
      <c r="B8" s="186" t="n"/>
      <c r="C8" s="204">
        <f>C10/C9</f>
        <v/>
      </c>
      <c r="D8" s="186" t="n"/>
      <c r="E8" s="204">
        <f>E10/E9</f>
        <v/>
      </c>
      <c r="F8" s="186" t="n"/>
      <c r="G8" s="204">
        <f>G10/G9</f>
        <v/>
      </c>
      <c r="H8" s="186" t="n"/>
      <c r="I8" s="204">
        <f>I10/I9</f>
        <v/>
      </c>
      <c r="J8" s="186" t="n"/>
      <c r="K8" s="204">
        <f>K10/K9</f>
        <v/>
      </c>
      <c r="L8" s="186" t="n"/>
      <c r="M8" s="204">
        <f>M10/M9</f>
        <v/>
      </c>
      <c r="N8" s="186" t="n"/>
    </row>
    <row r="9">
      <c r="A9" s="63" t="inlineStr">
        <is>
          <t>Rotation Time</t>
        </is>
      </c>
      <c r="B9" s="186" t="n"/>
      <c r="C9" s="205" t="n"/>
      <c r="D9" s="186" t="n"/>
      <c r="E9" s="205" t="n"/>
      <c r="F9" s="186" t="n"/>
      <c r="G9" s="205" t="n"/>
      <c r="H9" s="186" t="n"/>
      <c r="I9" s="205" t="n"/>
      <c r="J9" s="186" t="n"/>
      <c r="K9" s="205" t="n"/>
      <c r="L9" s="186" t="n"/>
      <c r="M9" s="205" t="n"/>
      <c r="N9" s="186" t="n"/>
    </row>
    <row r="10">
      <c r="A10" s="63" t="inlineStr">
        <is>
          <t>mAs</t>
        </is>
      </c>
      <c r="B10" s="186" t="n"/>
      <c r="C10" s="206">
        <f>C11*C15</f>
        <v/>
      </c>
      <c r="D10" s="186" t="n"/>
      <c r="E10" s="206">
        <f>E11*E15</f>
        <v/>
      </c>
      <c r="F10" s="186" t="n"/>
      <c r="G10" s="206">
        <f>G11*G15</f>
        <v/>
      </c>
      <c r="H10" s="186" t="n"/>
      <c r="I10" s="206">
        <f>I11*I15</f>
        <v/>
      </c>
      <c r="J10" s="186" t="n"/>
      <c r="K10" s="206">
        <f>K11*K15</f>
        <v/>
      </c>
      <c r="L10" s="186" t="n"/>
      <c r="M10" s="206">
        <f>M11*M15</f>
        <v/>
      </c>
      <c r="N10" s="186" t="n"/>
    </row>
    <row r="11">
      <c r="A11" s="63" t="inlineStr">
        <is>
          <t>Effective mAs</t>
        </is>
      </c>
      <c r="B11" s="186" t="n"/>
      <c r="C11" s="207" t="n"/>
      <c r="D11" s="186" t="n"/>
      <c r="E11" s="207" t="n"/>
      <c r="F11" s="186" t="n"/>
      <c r="G11" s="207" t="n"/>
      <c r="H11" s="186" t="n"/>
      <c r="I11" s="207" t="n"/>
      <c r="J11" s="186" t="n"/>
      <c r="K11" s="207" t="n"/>
      <c r="L11" s="186" t="n"/>
      <c r="M11" s="207" t="n"/>
      <c r="N11" s="186" t="n"/>
    </row>
    <row r="12">
      <c r="A12" s="63" t="inlineStr">
        <is>
          <t>Detector Width</t>
        </is>
      </c>
      <c r="B12" s="186" t="n"/>
      <c r="C12" s="208" t="n"/>
      <c r="D12" s="186" t="n"/>
      <c r="E12" s="208" t="n"/>
      <c r="F12" s="186" t="n"/>
      <c r="G12" s="208" t="n"/>
      <c r="H12" s="186" t="n"/>
      <c r="I12" s="208" t="n"/>
      <c r="J12" s="186" t="n"/>
      <c r="K12" s="208" t="n"/>
      <c r="L12" s="186" t="n"/>
      <c r="M12" s="208" t="n"/>
      <c r="N12" s="186" t="n"/>
    </row>
    <row r="13">
      <c r="A13" s="63" t="inlineStr">
        <is>
          <t># Detectors</t>
        </is>
      </c>
      <c r="B13" s="186" t="n"/>
      <c r="C13" s="64" t="n"/>
      <c r="D13" s="186" t="n"/>
      <c r="E13" s="64" t="n"/>
      <c r="F13" s="186" t="n"/>
      <c r="G13" s="64" t="n"/>
      <c r="H13" s="186" t="n"/>
      <c r="I13" s="64" t="n"/>
      <c r="J13" s="186" t="n"/>
      <c r="K13" s="64" t="n"/>
      <c r="L13" s="186" t="n"/>
      <c r="M13" s="64" t="n"/>
      <c r="N13" s="186" t="n"/>
    </row>
    <row r="14">
      <c r="A14" s="63" t="inlineStr">
        <is>
          <t>Axial or Helical</t>
        </is>
      </c>
      <c r="B14" s="186" t="n"/>
      <c r="C14" s="64" t="n"/>
      <c r="D14" s="186" t="n"/>
      <c r="E14" s="64" t="n"/>
      <c r="F14" s="186" t="n"/>
      <c r="G14" s="64" t="n"/>
      <c r="H14" s="186" t="n"/>
      <c r="I14" s="64" t="n"/>
      <c r="J14" s="186" t="n"/>
      <c r="K14" s="64" t="n"/>
      <c r="L14" s="186" t="n"/>
      <c r="M14" s="64" t="n"/>
      <c r="N14" s="186" t="n"/>
    </row>
    <row r="15">
      <c r="A15" s="63" t="inlineStr">
        <is>
          <t>Pitch</t>
        </is>
      </c>
      <c r="B15" s="186" t="n"/>
      <c r="C15" s="209" t="n"/>
      <c r="D15" s="186" t="n"/>
      <c r="E15" s="209" t="n"/>
      <c r="F15" s="186" t="n"/>
      <c r="G15" s="209" t="n"/>
      <c r="H15" s="186" t="n"/>
      <c r="I15" s="209" t="n"/>
      <c r="J15" s="186" t="n"/>
      <c r="K15" s="209" t="n"/>
      <c r="L15" s="186" t="n"/>
      <c r="M15" s="209" t="n"/>
      <c r="N15" s="186" t="n"/>
    </row>
    <row customFormat="1" customHeight="1" ht="14.55" r="16" s="22">
      <c r="A16" s="63" t="inlineStr">
        <is>
          <t>Table Increment</t>
        </is>
      </c>
      <c r="B16" s="186" t="n"/>
      <c r="C16" s="108">
        <f>C12*C13*C15</f>
        <v/>
      </c>
      <c r="D16" s="186" t="n"/>
      <c r="E16" s="108">
        <f>E12*E13*E15</f>
        <v/>
      </c>
      <c r="F16" s="186" t="n"/>
      <c r="G16" s="108">
        <f>G12*G13*G15</f>
        <v/>
      </c>
      <c r="H16" s="186" t="n"/>
      <c r="I16" s="108">
        <f>I12*I13*I15</f>
        <v/>
      </c>
      <c r="J16" s="186" t="n"/>
      <c r="K16" s="108">
        <f>K12*K13*K15</f>
        <v/>
      </c>
      <c r="L16" s="186" t="n"/>
      <c r="M16" s="108">
        <f>M12*M13*M15</f>
        <v/>
      </c>
      <c r="N16" s="186" t="n"/>
    </row>
    <row r="17">
      <c r="A17" s="63" t="inlineStr">
        <is>
          <t>Scan FOV</t>
        </is>
      </c>
      <c r="B17" s="186" t="n"/>
      <c r="C17" s="210" t="n"/>
      <c r="D17" s="186" t="n"/>
      <c r="E17" s="210" t="n"/>
      <c r="F17" s="186" t="n"/>
      <c r="G17" s="210" t="n"/>
      <c r="H17" s="186" t="n"/>
      <c r="I17" s="210" t="n"/>
      <c r="J17" s="186" t="n"/>
      <c r="K17" s="210" t="n"/>
      <c r="L17" s="186" t="n"/>
      <c r="M17" s="210" t="n"/>
      <c r="N17" s="186" t="n"/>
    </row>
    <row r="18">
      <c r="A18" s="63" t="inlineStr">
        <is>
          <t>Dose Reduction</t>
        </is>
      </c>
      <c r="B18" s="186" t="n"/>
      <c r="C18" s="64" t="n"/>
      <c r="D18" s="186" t="n"/>
      <c r="E18" s="64" t="n"/>
      <c r="F18" s="186" t="n"/>
      <c r="G18" s="64" t="n"/>
      <c r="H18" s="186" t="n"/>
      <c r="I18" s="64" t="n"/>
      <c r="J18" s="186" t="n"/>
      <c r="K18" s="64" t="n"/>
      <c r="L18" s="186" t="n"/>
      <c r="M18" s="64" t="n"/>
      <c r="N18" s="186" t="n"/>
    </row>
    <row customHeight="1" ht="12.6" r="19" thickBot="1">
      <c r="A19" s="77" t="inlineStr">
        <is>
          <t>Settings</t>
        </is>
      </c>
      <c r="B19" s="211" t="n"/>
      <c r="C19" s="83" t="n"/>
      <c r="D19" s="211" t="n"/>
      <c r="E19" s="83" t="n"/>
      <c r="F19" s="211" t="n"/>
      <c r="G19" s="83" t="n"/>
      <c r="H19" s="211" t="n"/>
      <c r="I19" s="83" t="n"/>
      <c r="J19" s="211" t="n"/>
      <c r="K19" s="83" t="n"/>
      <c r="L19" s="211" t="n"/>
      <c r="M19" s="83" t="n"/>
      <c r="N19" s="211" t="n"/>
    </row>
    <row r="20">
      <c r="A20" s="74" t="inlineStr">
        <is>
          <t>Recon Kernel</t>
        </is>
      </c>
      <c r="B20" s="195" t="n"/>
      <c r="C20" s="81" t="n"/>
      <c r="D20" s="195" t="n"/>
      <c r="E20" s="81" t="n"/>
      <c r="F20" s="195" t="n"/>
      <c r="G20" s="81" t="n"/>
      <c r="H20" s="195" t="n"/>
      <c r="I20" s="81" t="n"/>
      <c r="J20" s="195" t="n"/>
      <c r="K20" s="81" t="n"/>
      <c r="L20" s="195" t="n"/>
      <c r="M20" s="81" t="n"/>
      <c r="N20" s="195" t="n"/>
    </row>
    <row r="21">
      <c r="A21" s="63" t="inlineStr">
        <is>
          <t>Recon Width</t>
        </is>
      </c>
      <c r="B21" s="186" t="n"/>
      <c r="C21" s="208" t="n"/>
      <c r="D21" s="186" t="n"/>
      <c r="E21" s="208" t="n"/>
      <c r="F21" s="186" t="n"/>
      <c r="G21" s="208" t="n"/>
      <c r="H21" s="186" t="n"/>
      <c r="I21" s="208" t="n"/>
      <c r="J21" s="186" t="n"/>
      <c r="K21" s="208" t="n"/>
      <c r="L21" s="186" t="n"/>
      <c r="M21" s="208" t="n"/>
      <c r="N21" s="186" t="n"/>
    </row>
    <row r="22">
      <c r="A22" s="63" t="inlineStr">
        <is>
          <t>Recon Interval</t>
        </is>
      </c>
      <c r="B22" s="186" t="n"/>
      <c r="C22" s="208" t="n"/>
      <c r="D22" s="186" t="n"/>
      <c r="E22" s="208" t="n"/>
      <c r="F22" s="186" t="n"/>
      <c r="G22" s="208" t="n"/>
      <c r="H22" s="186" t="n"/>
      <c r="I22" s="208" t="n"/>
      <c r="J22" s="186" t="n"/>
      <c r="K22" s="208" t="n"/>
      <c r="L22" s="186" t="n"/>
      <c r="M22" s="208" t="n"/>
      <c r="N22" s="186" t="n"/>
    </row>
    <row customHeight="1" ht="12.6" r="23" thickBot="1">
      <c r="A23" s="77" t="inlineStr">
        <is>
          <t>Display FOV</t>
        </is>
      </c>
      <c r="B23" s="211" t="n"/>
      <c r="C23" s="210" t="n"/>
      <c r="D23" s="186" t="n"/>
      <c r="E23" s="210" t="n"/>
      <c r="F23" s="186" t="n"/>
      <c r="G23" s="210" t="n"/>
      <c r="H23" s="186" t="n"/>
      <c r="I23" s="210" t="n"/>
      <c r="J23" s="186" t="n"/>
      <c r="K23" s="210" t="n"/>
      <c r="L23" s="186" t="n"/>
      <c r="M23" s="210" t="n"/>
      <c r="N23" s="186" t="n"/>
    </row>
    <row r="24">
      <c r="A24" s="74" t="inlineStr">
        <is>
          <t>CTDI Phantom</t>
        </is>
      </c>
      <c r="B24" s="195" t="n"/>
      <c r="C24" s="151" t="inlineStr">
        <is>
          <t>16cm</t>
        </is>
      </c>
      <c r="D24" s="195" t="n"/>
      <c r="E24" s="151" t="inlineStr">
        <is>
          <t>32cm</t>
        </is>
      </c>
      <c r="F24" s="195" t="n"/>
      <c r="G24" s="151" t="inlineStr">
        <is>
          <t>32cm</t>
        </is>
      </c>
      <c r="H24" s="195" t="n"/>
      <c r="I24" s="151" t="inlineStr">
        <is>
          <t>32cm</t>
        </is>
      </c>
      <c r="J24" s="195" t="n"/>
      <c r="K24" s="151" t="inlineStr">
        <is>
          <t>32cm</t>
        </is>
      </c>
      <c r="L24" s="195" t="n"/>
      <c r="M24" s="151" t="inlineStr">
        <is>
          <t>16cm</t>
        </is>
      </c>
      <c r="N24" s="195" t="n"/>
    </row>
    <row r="25">
      <c r="A25" s="63" t="inlineStr">
        <is>
          <t xml:space="preserve">CTDI vol </t>
        </is>
      </c>
      <c r="B25" s="186" t="n"/>
      <c r="C25" s="212" t="n"/>
      <c r="D25" s="186" t="n"/>
      <c r="E25" s="212" t="n"/>
      <c r="F25" s="186" t="n"/>
      <c r="G25" s="212" t="n"/>
      <c r="H25" s="186" t="n"/>
      <c r="I25" s="212" t="n"/>
      <c r="J25" s="186" t="n"/>
      <c r="K25" s="212" t="n"/>
      <c r="L25" s="186" t="n"/>
      <c r="M25" s="212" t="n"/>
      <c r="N25" s="186" t="n"/>
    </row>
    <row r="26">
      <c r="A26" s="63" t="inlineStr">
        <is>
          <t>Notification Value</t>
        </is>
      </c>
      <c r="B26" s="186" t="n"/>
      <c r="C26" s="212" t="n"/>
      <c r="D26" s="186" t="n"/>
      <c r="E26" s="212" t="n"/>
      <c r="F26" s="186" t="n"/>
      <c r="G26" s="212" t="n"/>
      <c r="H26" s="186" t="n"/>
      <c r="I26" s="212" t="n"/>
      <c r="J26" s="186" t="n"/>
      <c r="K26" s="212" t="n"/>
      <c r="L26" s="186" t="n"/>
      <c r="M26" s="212" t="n"/>
      <c r="N26" s="186" t="n"/>
    </row>
    <row r="27">
      <c r="A27" s="63" t="inlineStr">
        <is>
          <t>ACR Reference</t>
        </is>
      </c>
      <c r="B27" s="186" t="n"/>
      <c r="C27" s="212" t="n"/>
      <c r="D27" s="186" t="n"/>
      <c r="E27" s="212" t="n"/>
      <c r="F27" s="186" t="n"/>
      <c r="G27" s="213" t="inlineStr">
        <is>
          <t>--</t>
        </is>
      </c>
      <c r="H27" s="186" t="n"/>
      <c r="I27" s="214" t="inlineStr">
        <is>
          <t>--</t>
        </is>
      </c>
      <c r="J27" s="186" t="n"/>
      <c r="K27" s="214" t="inlineStr">
        <is>
          <t>--</t>
        </is>
      </c>
      <c r="L27" s="186" t="n"/>
      <c r="M27" s="214" t="inlineStr">
        <is>
          <t>--</t>
        </is>
      </c>
      <c r="N27" s="186" t="n"/>
    </row>
    <row customHeight="1" ht="12.6" r="28" thickBot="1">
      <c r="A28" s="77" t="inlineStr">
        <is>
          <t>ACR Pass/Fail</t>
        </is>
      </c>
      <c r="B28" s="211" t="n"/>
      <c r="C28" s="215" t="n"/>
      <c r="D28" s="211" t="n"/>
      <c r="E28" s="215" t="n"/>
      <c r="F28" s="211" t="n"/>
      <c r="G28" s="216" t="inlineStr">
        <is>
          <t>--</t>
        </is>
      </c>
      <c r="H28" s="211" t="n"/>
      <c r="I28" s="217" t="inlineStr">
        <is>
          <t>--</t>
        </is>
      </c>
      <c r="J28" s="211" t="n"/>
      <c r="K28" s="217" t="inlineStr">
        <is>
          <t>--</t>
        </is>
      </c>
      <c r="L28" s="211" t="n"/>
      <c r="M28" s="217" t="inlineStr">
        <is>
          <t>--</t>
        </is>
      </c>
      <c r="N28" s="211" t="n"/>
    </row>
    <row customHeight="1" ht="12.6" r="29" thickBot="1"/>
    <row r="30">
      <c r="A30" s="74" t="inlineStr">
        <is>
          <t>ACR Protocol</t>
        </is>
      </c>
      <c r="B30" s="195" t="n"/>
      <c r="C30" s="106" t="inlineStr">
        <is>
          <t>Pediatric Head</t>
        </is>
      </c>
      <c r="D30" s="195" t="n"/>
      <c r="E30" s="106" t="inlineStr">
        <is>
          <t>Pediatric Abd</t>
        </is>
      </c>
      <c r="F30" s="195" t="n"/>
    </row>
    <row r="31">
      <c r="A31" s="63" t="inlineStr">
        <is>
          <t>RPID Code</t>
        </is>
      </c>
      <c r="B31" s="186" t="n"/>
      <c r="C31" s="149" t="inlineStr">
        <is>
          <t>RPID22</t>
        </is>
      </c>
      <c r="D31" s="186" t="n"/>
      <c r="E31" s="149" t="inlineStr">
        <is>
          <t>RPID3</t>
        </is>
      </c>
      <c r="F31" s="186" t="n"/>
    </row>
    <row customHeight="1" ht="12" r="32">
      <c r="A32" s="196" t="inlineStr">
        <is>
          <t>Facility Protocol</t>
        </is>
      </c>
      <c r="B32" s="197" t="n"/>
      <c r="C32" s="198" t="n"/>
      <c r="D32" s="197" t="n"/>
      <c r="E32" s="199" t="n"/>
      <c r="F32" s="200" t="n"/>
    </row>
    <row customHeight="1" ht="12.6" r="33" thickBot="1">
      <c r="A33" s="192" t="n"/>
      <c r="B33" s="201" t="n"/>
      <c r="C33" s="202" t="n"/>
      <c r="D33" s="201" t="n"/>
      <c r="E33" s="202" t="n"/>
      <c r="F33" s="194" t="n"/>
    </row>
    <row r="34">
      <c r="A34" s="74" t="inlineStr">
        <is>
          <t>kVp</t>
        </is>
      </c>
      <c r="B34" s="195" t="n"/>
      <c r="C34" s="203" t="n"/>
      <c r="D34" s="195" t="n"/>
      <c r="E34" s="203" t="n"/>
      <c r="F34" s="195" t="n"/>
    </row>
    <row r="35">
      <c r="A35" s="63" t="inlineStr">
        <is>
          <t>mA</t>
        </is>
      </c>
      <c r="B35" s="186" t="n"/>
      <c r="C35" s="204" t="n"/>
      <c r="D35" s="186" t="n"/>
      <c r="E35" s="204" t="n"/>
      <c r="F35" s="186" t="n"/>
    </row>
    <row r="36">
      <c r="A36" s="63" t="inlineStr">
        <is>
          <t>Rotation Time</t>
        </is>
      </c>
      <c r="B36" s="186" t="n"/>
      <c r="C36" s="205" t="n"/>
      <c r="D36" s="186" t="n"/>
      <c r="E36" s="205" t="n"/>
      <c r="F36" s="186" t="n"/>
    </row>
    <row r="37">
      <c r="A37" s="63" t="inlineStr">
        <is>
          <t>mAs</t>
        </is>
      </c>
      <c r="B37" s="186" t="n"/>
      <c r="C37" s="206" t="n"/>
      <c r="D37" s="186" t="n"/>
      <c r="E37" s="206" t="n"/>
      <c r="F37" s="186" t="n"/>
    </row>
    <row r="38">
      <c r="A38" s="63" t="inlineStr">
        <is>
          <t>Effective mAs</t>
        </is>
      </c>
      <c r="B38" s="186" t="n"/>
      <c r="C38" s="207" t="n"/>
      <c r="D38" s="186" t="n"/>
      <c r="E38" s="207" t="n"/>
      <c r="F38" s="186" t="n"/>
    </row>
    <row r="39">
      <c r="A39" s="63" t="inlineStr">
        <is>
          <t>Detector Width</t>
        </is>
      </c>
      <c r="B39" s="186" t="n"/>
      <c r="C39" s="208" t="n"/>
      <c r="D39" s="186" t="n"/>
      <c r="E39" s="208" t="n"/>
      <c r="F39" s="186" t="n"/>
    </row>
    <row r="40">
      <c r="A40" s="63" t="inlineStr">
        <is>
          <t># Detectors</t>
        </is>
      </c>
      <c r="B40" s="186" t="n"/>
      <c r="C40" s="64" t="n"/>
      <c r="D40" s="186" t="n"/>
      <c r="E40" s="64" t="n"/>
      <c r="F40" s="186" t="n"/>
    </row>
    <row r="41">
      <c r="A41" s="63" t="inlineStr">
        <is>
          <t>Axial or Helical</t>
        </is>
      </c>
      <c r="B41" s="186" t="n"/>
      <c r="C41" s="64" t="n"/>
      <c r="D41" s="186" t="n"/>
      <c r="E41" s="64" t="n"/>
      <c r="F41" s="186" t="n"/>
    </row>
    <row r="42">
      <c r="A42" s="63" t="inlineStr">
        <is>
          <t>Pitch</t>
        </is>
      </c>
      <c r="B42" s="186" t="n"/>
      <c r="C42" s="209" t="n"/>
      <c r="D42" s="186" t="n"/>
      <c r="E42" s="209" t="n"/>
      <c r="F42" s="186" t="n"/>
    </row>
    <row r="43">
      <c r="A43" s="63" t="inlineStr">
        <is>
          <t>Table Increment</t>
        </is>
      </c>
      <c r="B43" s="186" t="n"/>
      <c r="C43" s="108" t="n"/>
      <c r="D43" s="186" t="n"/>
      <c r="E43" s="108" t="n"/>
      <c r="F43" s="186" t="n"/>
    </row>
    <row r="44">
      <c r="A44" s="63" t="inlineStr">
        <is>
          <t>Scan FOV</t>
        </is>
      </c>
      <c r="B44" s="186" t="n"/>
      <c r="C44" s="210" t="n"/>
      <c r="D44" s="186" t="n"/>
      <c r="E44" s="210" t="n"/>
      <c r="F44" s="186" t="n"/>
    </row>
    <row r="45">
      <c r="A45" s="63" t="inlineStr">
        <is>
          <t>Dose Reduction</t>
        </is>
      </c>
      <c r="B45" s="186" t="n"/>
      <c r="C45" s="64" t="n"/>
      <c r="D45" s="186" t="n"/>
      <c r="E45" s="64" t="n"/>
      <c r="F45" s="186" t="n"/>
    </row>
    <row customHeight="1" ht="12.6" r="46" thickBot="1">
      <c r="A46" s="77" t="inlineStr">
        <is>
          <t>Settings</t>
        </is>
      </c>
      <c r="B46" s="211" t="n"/>
      <c r="C46" s="83" t="n"/>
      <c r="D46" s="211" t="n"/>
      <c r="E46" s="83" t="n"/>
      <c r="F46" s="211" t="n"/>
    </row>
    <row r="47">
      <c r="A47" s="74" t="inlineStr">
        <is>
          <t>Recon Kernel</t>
        </is>
      </c>
      <c r="B47" s="195" t="n"/>
      <c r="C47" s="81" t="n"/>
      <c r="D47" s="195" t="n"/>
      <c r="E47" s="81" t="n"/>
      <c r="F47" s="195" t="n"/>
    </row>
    <row r="48">
      <c r="A48" s="63" t="inlineStr">
        <is>
          <t>Recon Width</t>
        </is>
      </c>
      <c r="B48" s="186" t="n"/>
      <c r="C48" s="208" t="n"/>
      <c r="D48" s="186" t="n"/>
      <c r="E48" s="208" t="n"/>
      <c r="F48" s="186" t="n"/>
    </row>
    <row r="49">
      <c r="A49" s="63" t="inlineStr">
        <is>
          <t>Recon Interval</t>
        </is>
      </c>
      <c r="B49" s="186" t="n"/>
      <c r="C49" s="208" t="n"/>
      <c r="D49" s="186" t="n"/>
      <c r="E49" s="208" t="n"/>
      <c r="F49" s="186" t="n"/>
    </row>
    <row customHeight="1" ht="12.6" r="50" thickBot="1">
      <c r="A50" s="77" t="inlineStr">
        <is>
          <t>Display FOV</t>
        </is>
      </c>
      <c r="B50" s="211" t="n"/>
      <c r="C50" s="210" t="n"/>
      <c r="D50" s="186" t="n"/>
      <c r="E50" s="210" t="n"/>
      <c r="F50" s="186" t="n"/>
    </row>
    <row r="51">
      <c r="A51" s="74" t="inlineStr">
        <is>
          <t>CTDI Phantom</t>
        </is>
      </c>
      <c r="B51" s="195" t="n"/>
      <c r="C51" s="151" t="inlineStr">
        <is>
          <t>16cm</t>
        </is>
      </c>
      <c r="D51" s="195" t="n"/>
      <c r="E51" s="151" t="inlineStr">
        <is>
          <t>32cm</t>
        </is>
      </c>
      <c r="F51" s="195" t="n"/>
    </row>
    <row r="52">
      <c r="A52" s="63" t="inlineStr">
        <is>
          <t xml:space="preserve">CTDI vol </t>
        </is>
      </c>
      <c r="B52" s="186" t="n"/>
      <c r="C52" s="212" t="n"/>
      <c r="D52" s="186" t="n"/>
      <c r="E52" s="212" t="n"/>
      <c r="F52" s="186" t="n"/>
    </row>
    <row r="53">
      <c r="A53" s="63" t="inlineStr">
        <is>
          <t>Notification Value</t>
        </is>
      </c>
      <c r="B53" s="186" t="n"/>
      <c r="C53" s="212" t="n"/>
      <c r="D53" s="186" t="n"/>
      <c r="E53" s="218" t="n"/>
      <c r="F53" s="219" t="n"/>
    </row>
    <row r="54">
      <c r="A54" s="63" t="inlineStr">
        <is>
          <t>ACR Reference</t>
        </is>
      </c>
      <c r="B54" s="186" t="n"/>
      <c r="C54" s="212" t="n"/>
      <c r="D54" s="186" t="n"/>
      <c r="E54" s="212" t="n"/>
      <c r="F54" s="186" t="n"/>
    </row>
    <row customHeight="1" ht="12.6" r="55" thickBot="1">
      <c r="A55" s="77" t="inlineStr">
        <is>
          <t>ACR Pass/Fail</t>
        </is>
      </c>
      <c r="B55" s="211" t="n"/>
      <c r="C55" s="215" t="n"/>
      <c r="D55" s="211" t="n"/>
      <c r="E55" s="215" t="n"/>
      <c r="F55" s="211" t="n"/>
    </row>
    <row customFormat="1" r="56" s="22">
      <c r="A56" s="22" t="inlineStr">
        <is>
          <t>2. Table Travel and Return to Fixed Position Accuracy</t>
        </is>
      </c>
      <c r="M56" s="27" t="n"/>
      <c r="N56" s="186" t="n"/>
    </row>
    <row r="58">
      <c r="A58" s="50" t="inlineStr">
        <is>
          <t>Objectives:</t>
        </is>
      </c>
      <c r="C58" s="50" t="inlineStr">
        <is>
          <t>To verify that the patient table translates as indicated.</t>
        </is>
      </c>
    </row>
    <row r="60">
      <c r="A60" s="149" t="n"/>
      <c r="B60" s="182" t="n"/>
      <c r="C60" s="182" t="n"/>
      <c r="D60" s="182" t="n"/>
      <c r="E60" s="182" t="n"/>
      <c r="F60" s="182" t="n"/>
      <c r="G60" s="182" t="n"/>
      <c r="H60" s="186" t="n"/>
      <c r="I60" s="149" t="inlineStr">
        <is>
          <t>Measurement</t>
        </is>
      </c>
      <c r="J60" s="186" t="n"/>
      <c r="K60" s="149" t="inlineStr">
        <is>
          <t>Tolerance</t>
        </is>
      </c>
      <c r="L60" s="186" t="n"/>
      <c r="M60" s="149" t="inlineStr">
        <is>
          <t>Result</t>
        </is>
      </c>
      <c r="N60" s="186" t="n"/>
    </row>
    <row r="61">
      <c r="A61" s="53" t="inlineStr">
        <is>
          <t>Slice Location of the 1st Module BBs as displayed on the scanner</t>
        </is>
      </c>
      <c r="B61" s="182" t="n"/>
      <c r="C61" s="182" t="n"/>
      <c r="D61" s="182" t="n"/>
      <c r="E61" s="182" t="n"/>
      <c r="F61" s="182" t="n"/>
      <c r="G61" s="182" t="n"/>
      <c r="H61" s="186" t="n"/>
      <c r="I61" s="220" t="inlineStr">
        <is>
          <t>Bingbong</t>
        </is>
      </c>
      <c r="J61" s="186" t="n"/>
      <c r="K61" s="123" t="inlineStr">
        <is>
          <t>--</t>
        </is>
      </c>
      <c r="L61" s="186" t="n"/>
      <c r="M61" s="149" t="inlineStr">
        <is>
          <t>--</t>
        </is>
      </c>
      <c r="N61" s="186" t="n"/>
    </row>
    <row r="62">
      <c r="A62" s="53" t="inlineStr">
        <is>
          <t>Slice Location of the 4th Module BBs as displayed on the scanner</t>
        </is>
      </c>
      <c r="B62" s="182" t="n"/>
      <c r="C62" s="182" t="n"/>
      <c r="D62" s="182" t="n"/>
      <c r="E62" s="182" t="n"/>
      <c r="F62" s="182" t="n"/>
      <c r="G62" s="182" t="n"/>
      <c r="H62" s="186" t="n"/>
      <c r="I62" s="220" t="inlineStr">
        <is>
          <t>Bingbing</t>
        </is>
      </c>
      <c r="J62" s="186" t="n"/>
      <c r="K62" s="149" t="inlineStr">
        <is>
          <t>--</t>
        </is>
      </c>
      <c r="L62" s="186" t="n"/>
      <c r="M62" s="149" t="inlineStr">
        <is>
          <t>--</t>
        </is>
      </c>
      <c r="N62" s="186" t="n"/>
    </row>
    <row r="63">
      <c r="A63" s="53" t="inlineStr">
        <is>
          <t>Expected Table Travel Length</t>
        </is>
      </c>
      <c r="B63" s="182" t="n"/>
      <c r="C63" s="182" t="n"/>
      <c r="D63" s="182" t="n"/>
      <c r="E63" s="182" t="n"/>
      <c r="F63" s="182" t="n"/>
      <c r="G63" s="182" t="n"/>
      <c r="H63" s="186" t="n"/>
      <c r="I63" s="221" t="n">
        <v>120</v>
      </c>
      <c r="J63" s="186" t="n"/>
      <c r="K63" s="149" t="inlineStr">
        <is>
          <t>--</t>
        </is>
      </c>
      <c r="L63" s="186" t="n"/>
      <c r="M63" s="149" t="inlineStr">
        <is>
          <t>--</t>
        </is>
      </c>
      <c r="N63" s="186" t="n"/>
    </row>
    <row r="64">
      <c r="A64" s="53" t="inlineStr">
        <is>
          <t>Slice Location of the 1st Module BBs after full extension of the table</t>
        </is>
      </c>
      <c r="B64" s="182" t="n"/>
      <c r="C64" s="182" t="n"/>
      <c r="D64" s="182" t="n"/>
      <c r="E64" s="182" t="n"/>
      <c r="F64" s="182" t="n"/>
      <c r="G64" s="182" t="n"/>
      <c r="H64" s="186" t="n"/>
      <c r="I64" s="220" t="n"/>
      <c r="J64" s="186" t="n"/>
      <c r="K64" s="149" t="inlineStr">
        <is>
          <t>--</t>
        </is>
      </c>
      <c r="L64" s="186" t="n"/>
      <c r="M64" s="149" t="inlineStr">
        <is>
          <t>--</t>
        </is>
      </c>
      <c r="N64" s="186" t="n"/>
    </row>
    <row r="65">
      <c r="A65" s="53" t="inlineStr">
        <is>
          <t>Table Travel Accuracy</t>
        </is>
      </c>
      <c r="B65" s="182" t="n"/>
      <c r="C65" s="182" t="n"/>
      <c r="D65" s="182" t="n"/>
      <c r="E65" s="182" t="n"/>
      <c r="F65" s="182" t="n"/>
      <c r="G65" s="182" t="n"/>
      <c r="H65" s="186" t="n"/>
      <c r="I65" s="221">
        <f>ABS(I63-(I62-I61))</f>
        <v/>
      </c>
      <c r="J65" s="186" t="n"/>
      <c r="K65" s="222" t="n">
        <v>2</v>
      </c>
      <c r="L65" s="186" t="n"/>
      <c r="M65" s="149" t="inlineStr">
        <is>
          <t>Pass</t>
        </is>
      </c>
      <c r="N65" s="186" t="n"/>
    </row>
    <row r="66">
      <c r="A66" s="53" t="inlineStr">
        <is>
          <t>Return to Fixed Position Accuracy</t>
        </is>
      </c>
      <c r="B66" s="182" t="n"/>
      <c r="C66" s="182" t="n"/>
      <c r="D66" s="182" t="n"/>
      <c r="E66" s="182" t="n"/>
      <c r="F66" s="182" t="n"/>
      <c r="G66" s="182" t="n"/>
      <c r="H66" s="186" t="n"/>
      <c r="I66" s="221">
        <f>ABS(I65-I61)</f>
        <v/>
      </c>
      <c r="J66" s="186" t="n"/>
      <c r="K66" s="222" t="n">
        <v>2</v>
      </c>
      <c r="L66" s="186" t="n"/>
      <c r="M66" s="149" t="inlineStr">
        <is>
          <t>Pass</t>
        </is>
      </c>
      <c r="N66" s="186" t="n"/>
    </row>
    <row r="68">
      <c r="A68" s="22" t="inlineStr">
        <is>
          <t>3. Scout Prescription and Alignment Light Accuracy</t>
        </is>
      </c>
      <c r="B68" s="22" t="n"/>
      <c r="C68" s="22" t="n"/>
      <c r="D68" s="22" t="n"/>
      <c r="E68" s="22" t="n"/>
      <c r="F68" s="22" t="n"/>
      <c r="G68" s="22" t="n"/>
      <c r="H68" s="22" t="n"/>
      <c r="I68" s="22" t="n"/>
      <c r="J68" s="22" t="n"/>
      <c r="K68" s="22" t="n"/>
      <c r="L68" s="22" t="n"/>
      <c r="M68" s="27" t="n"/>
      <c r="N68" s="186" t="n"/>
    </row>
    <row r="70">
      <c r="A70" s="50" t="inlineStr">
        <is>
          <t>Objectives:</t>
        </is>
      </c>
      <c r="C70" s="51" t="inlineStr">
        <is>
          <t>To verify that the scout image prescription correctly identifies the scan position.</t>
        </is>
      </c>
    </row>
    <row r="72">
      <c r="A72" s="149" t="n"/>
      <c r="B72" s="182" t="n"/>
      <c r="C72" s="182" t="n"/>
      <c r="D72" s="182" t="n"/>
      <c r="E72" s="182" t="n"/>
      <c r="F72" s="182" t="n"/>
      <c r="G72" s="182" t="n"/>
      <c r="H72" s="186" t="n"/>
      <c r="I72" s="149" t="inlineStr">
        <is>
          <t>Measurement</t>
        </is>
      </c>
      <c r="J72" s="186" t="n"/>
      <c r="K72" s="149" t="inlineStr">
        <is>
          <t>Tolerance</t>
        </is>
      </c>
      <c r="L72" s="186" t="n"/>
      <c r="M72" s="149" t="inlineStr">
        <is>
          <t>Result</t>
        </is>
      </c>
      <c r="N72" s="186" t="n"/>
    </row>
    <row r="73">
      <c r="A73" s="53" t="inlineStr">
        <is>
          <t>Slice Location of the 1st Module BBs as displayed on the scout image</t>
        </is>
      </c>
      <c r="B73" s="182" t="n"/>
      <c r="C73" s="182" t="n"/>
      <c r="D73" s="182" t="n"/>
      <c r="E73" s="182" t="n"/>
      <c r="F73" s="182" t="n"/>
      <c r="G73" s="182" t="n"/>
      <c r="H73" s="186" t="n"/>
      <c r="I73" s="220" t="n"/>
      <c r="J73" s="186" t="n"/>
      <c r="K73" s="123" t="inlineStr">
        <is>
          <t>--</t>
        </is>
      </c>
      <c r="L73" s="186" t="n"/>
      <c r="M73" s="149" t="inlineStr">
        <is>
          <t>--</t>
        </is>
      </c>
      <c r="N73" s="186" t="n"/>
    </row>
    <row r="74">
      <c r="A74" s="53" t="inlineStr">
        <is>
          <t>Slice Location of the 1st Module BBs as displayed on the axial image</t>
        </is>
      </c>
      <c r="B74" s="182" t="n"/>
      <c r="C74" s="182" t="n"/>
      <c r="D74" s="182" t="n"/>
      <c r="E74" s="182" t="n"/>
      <c r="F74" s="182" t="n"/>
      <c r="G74" s="182" t="n"/>
      <c r="H74" s="186" t="n"/>
      <c r="I74" s="220" t="n"/>
      <c r="J74" s="186" t="n"/>
      <c r="K74" s="149" t="inlineStr">
        <is>
          <t>--</t>
        </is>
      </c>
      <c r="L74" s="186" t="n"/>
      <c r="M74" s="149" t="inlineStr">
        <is>
          <t>--</t>
        </is>
      </c>
      <c r="N74" s="186" t="n"/>
    </row>
    <row r="75">
      <c r="A75" s="53" t="inlineStr">
        <is>
          <t>Difference</t>
        </is>
      </c>
      <c r="B75" s="182" t="n"/>
      <c r="C75" s="182" t="n"/>
      <c r="D75" s="182" t="n"/>
      <c r="E75" s="182" t="n"/>
      <c r="F75" s="182" t="n"/>
      <c r="G75" s="182" t="n"/>
      <c r="H75" s="186" t="n"/>
      <c r="I75" s="221">
        <f>ABS(I74-I73)</f>
        <v/>
      </c>
      <c r="J75" s="186" t="n"/>
      <c r="K75" s="222" t="n">
        <v>2</v>
      </c>
      <c r="L75" s="186" t="n"/>
      <c r="M75" s="149" t="inlineStr">
        <is>
          <t>Pass</t>
        </is>
      </c>
      <c r="N75" s="186" t="n"/>
    </row>
    <row r="76">
      <c r="A76" s="53" t="inlineStr">
        <is>
          <t>Slice Location of the 4th Module BBs as displayed on the scout image</t>
        </is>
      </c>
      <c r="B76" s="182" t="n"/>
      <c r="C76" s="182" t="n"/>
      <c r="D76" s="182" t="n"/>
      <c r="E76" s="182" t="n"/>
      <c r="F76" s="182" t="n"/>
      <c r="G76" s="182" t="n"/>
      <c r="H76" s="186" t="n"/>
      <c r="I76" s="220" t="n"/>
      <c r="J76" s="186" t="n"/>
      <c r="K76" s="123" t="inlineStr">
        <is>
          <t>--</t>
        </is>
      </c>
      <c r="L76" s="186" t="n"/>
      <c r="M76" s="149" t="inlineStr">
        <is>
          <t>--</t>
        </is>
      </c>
      <c r="N76" s="186" t="n"/>
    </row>
    <row r="77">
      <c r="A77" s="53" t="inlineStr">
        <is>
          <t>Slice Location of the 4th Module BBs as displayed on the axial image</t>
        </is>
      </c>
      <c r="B77" s="182" t="n"/>
      <c r="C77" s="182" t="n"/>
      <c r="D77" s="182" t="n"/>
      <c r="E77" s="182" t="n"/>
      <c r="F77" s="182" t="n"/>
      <c r="G77" s="182" t="n"/>
      <c r="H77" s="186" t="n"/>
      <c r="I77" s="220" t="n"/>
      <c r="J77" s="186" t="n"/>
      <c r="K77" s="149" t="inlineStr">
        <is>
          <t>--</t>
        </is>
      </c>
      <c r="L77" s="186" t="n"/>
      <c r="M77" s="149" t="inlineStr">
        <is>
          <t>--</t>
        </is>
      </c>
      <c r="N77" s="186" t="n"/>
    </row>
    <row r="78">
      <c r="A78" s="53" t="inlineStr">
        <is>
          <t>Difference</t>
        </is>
      </c>
      <c r="B78" s="182" t="n"/>
      <c r="C78" s="182" t="n"/>
      <c r="D78" s="182" t="n"/>
      <c r="E78" s="182" t="n"/>
      <c r="F78" s="182" t="n"/>
      <c r="G78" s="182" t="n"/>
      <c r="H78" s="186" t="n"/>
      <c r="I78" s="221">
        <f>ABS(I77-I76)</f>
        <v/>
      </c>
      <c r="J78" s="186" t="n"/>
      <c r="K78" s="222" t="n">
        <v>2</v>
      </c>
      <c r="L78" s="186" t="n"/>
      <c r="M78" s="149" t="inlineStr">
        <is>
          <t>Pass</t>
        </is>
      </c>
      <c r="N78" s="186" t="n"/>
    </row>
    <row r="80">
      <c r="A80" s="50" t="inlineStr">
        <is>
          <t>Objectives:</t>
        </is>
      </c>
      <c r="C80" s="51" t="inlineStr">
        <is>
          <t>To verify that the incorporated alignment lights correctly indicate the scan position.</t>
        </is>
      </c>
    </row>
    <row r="82">
      <c r="A82" s="149" t="n"/>
      <c r="B82" s="182" t="n"/>
      <c r="C82" s="182" t="n"/>
      <c r="D82" s="182" t="n"/>
      <c r="E82" s="182" t="n"/>
      <c r="F82" s="182" t="n"/>
      <c r="G82" s="182" t="n"/>
      <c r="H82" s="186" t="n"/>
      <c r="I82" s="149" t="inlineStr">
        <is>
          <t>Measurement</t>
        </is>
      </c>
      <c r="J82" s="186" t="n"/>
      <c r="K82" s="149" t="inlineStr">
        <is>
          <t>Tolerance</t>
        </is>
      </c>
      <c r="L82" s="186" t="n"/>
      <c r="M82" s="149" t="inlineStr">
        <is>
          <t>Result</t>
        </is>
      </c>
      <c r="N82" s="186" t="n"/>
    </row>
    <row r="83">
      <c r="A83" s="53" t="inlineStr">
        <is>
          <t>Table Location of the laser alignment light of the 1st Module BBs</t>
        </is>
      </c>
      <c r="B83" s="182" t="n"/>
      <c r="C83" s="182" t="n"/>
      <c r="D83" s="182" t="n"/>
      <c r="E83" s="182" t="n"/>
      <c r="F83" s="182" t="n"/>
      <c r="G83" s="182" t="n"/>
      <c r="H83" s="186" t="n"/>
      <c r="I83" s="220" t="n"/>
      <c r="J83" s="186" t="n"/>
      <c r="K83" s="123" t="inlineStr">
        <is>
          <t>--</t>
        </is>
      </c>
      <c r="L83" s="186" t="n"/>
      <c r="M83" s="149" t="inlineStr">
        <is>
          <t>--</t>
        </is>
      </c>
      <c r="N83" s="186" t="n"/>
    </row>
    <row r="84">
      <c r="A84" s="53" t="inlineStr">
        <is>
          <t>Slice Location of the 1st Module BBs as displayed on the axial image</t>
        </is>
      </c>
      <c r="B84" s="182" t="n"/>
      <c r="C84" s="182" t="n"/>
      <c r="D84" s="182" t="n"/>
      <c r="E84" s="182" t="n"/>
      <c r="F84" s="182" t="n"/>
      <c r="G84" s="182" t="n"/>
      <c r="H84" s="186" t="n"/>
      <c r="I84" s="220" t="n"/>
      <c r="J84" s="186" t="n"/>
      <c r="K84" s="149" t="inlineStr">
        <is>
          <t>--</t>
        </is>
      </c>
      <c r="L84" s="186" t="n"/>
      <c r="M84" s="149" t="inlineStr">
        <is>
          <t>--</t>
        </is>
      </c>
      <c r="N84" s="186" t="n"/>
    </row>
    <row r="85">
      <c r="A85" s="53" t="inlineStr">
        <is>
          <t>Difference</t>
        </is>
      </c>
      <c r="B85" s="182" t="n"/>
      <c r="C85" s="182" t="n"/>
      <c r="D85" s="182" t="n"/>
      <c r="E85" s="182" t="n"/>
      <c r="F85" s="182" t="n"/>
      <c r="G85" s="182" t="n"/>
      <c r="H85" s="186" t="n"/>
      <c r="I85" s="221">
        <f>ABS(I84-I83)</f>
        <v/>
      </c>
      <c r="J85" s="186" t="n"/>
      <c r="K85" s="222" t="n">
        <v>2</v>
      </c>
      <c r="L85" s="186" t="n"/>
      <c r="M85" s="149" t="inlineStr">
        <is>
          <t>Pass</t>
        </is>
      </c>
      <c r="N85" s="186" t="n"/>
    </row>
    <row r="86">
      <c r="A86" s="53" t="inlineStr">
        <is>
          <t>Table Location of the laser alignment light of the 4th Module BBs</t>
        </is>
      </c>
      <c r="B86" s="182" t="n"/>
      <c r="C86" s="182" t="n"/>
      <c r="D86" s="182" t="n"/>
      <c r="E86" s="182" t="n"/>
      <c r="F86" s="182" t="n"/>
      <c r="G86" s="182" t="n"/>
      <c r="H86" s="186" t="n"/>
      <c r="I86" s="220" t="n"/>
      <c r="J86" s="186" t="n"/>
      <c r="K86" s="123" t="inlineStr">
        <is>
          <t>--</t>
        </is>
      </c>
      <c r="L86" s="186" t="n"/>
      <c r="M86" s="149" t="inlineStr">
        <is>
          <t>--</t>
        </is>
      </c>
      <c r="N86" s="186" t="n"/>
    </row>
    <row r="87">
      <c r="A87" s="53" t="inlineStr">
        <is>
          <t>Slice Location of the 4th Module BBs as displayed on the axial image</t>
        </is>
      </c>
      <c r="B87" s="182" t="n"/>
      <c r="C87" s="182" t="n"/>
      <c r="D87" s="182" t="n"/>
      <c r="E87" s="182" t="n"/>
      <c r="F87" s="182" t="n"/>
      <c r="G87" s="182" t="n"/>
      <c r="H87" s="186" t="n"/>
      <c r="I87" s="220" t="n"/>
      <c r="J87" s="186" t="n"/>
      <c r="K87" s="149" t="inlineStr">
        <is>
          <t>--</t>
        </is>
      </c>
      <c r="L87" s="186" t="n"/>
      <c r="M87" s="149" t="inlineStr">
        <is>
          <t>--</t>
        </is>
      </c>
      <c r="N87" s="186" t="n"/>
    </row>
    <row r="88">
      <c r="A88" s="53" t="inlineStr">
        <is>
          <t>Difference</t>
        </is>
      </c>
      <c r="B88" s="182" t="n"/>
      <c r="C88" s="182" t="n"/>
      <c r="D88" s="182" t="n"/>
      <c r="E88" s="182" t="n"/>
      <c r="F88" s="182" t="n"/>
      <c r="G88" s="182" t="n"/>
      <c r="H88" s="186" t="n"/>
      <c r="I88" s="221">
        <f>ABS(I87-I86)</f>
        <v/>
      </c>
      <c r="J88" s="186" t="n"/>
      <c r="K88" s="222" t="n">
        <v>2</v>
      </c>
      <c r="L88" s="186" t="n"/>
      <c r="M88" s="149" t="inlineStr">
        <is>
          <t>Pass</t>
        </is>
      </c>
      <c r="N88" s="186" t="n"/>
    </row>
    <row r="90">
      <c r="A90" s="22" t="inlineStr">
        <is>
          <t>4. Slice thickness acccuracy (ACR CT Phantom Module 1)</t>
        </is>
      </c>
      <c r="B90" s="22" t="n"/>
      <c r="C90" s="22" t="n"/>
      <c r="D90" s="22" t="n"/>
      <c r="E90" s="22" t="n"/>
      <c r="F90" s="22" t="n"/>
      <c r="G90" s="22" t="n"/>
      <c r="H90" s="22" t="n"/>
      <c r="I90" s="22" t="n"/>
      <c r="J90" s="22" t="n"/>
      <c r="K90" s="22" t="n"/>
      <c r="L90" s="22" t="n"/>
      <c r="M90" s="27" t="n"/>
      <c r="N90" s="186" t="n"/>
    </row>
    <row r="92">
      <c r="A92" s="50" t="inlineStr">
        <is>
          <t>Objectives:</t>
        </is>
      </c>
      <c r="C92" s="51" t="inlineStr">
        <is>
          <t>To verify that the reconstruction slice thickness accuracy.</t>
        </is>
      </c>
    </row>
    <row r="94">
      <c r="A94" s="53" t="inlineStr">
        <is>
          <t>Slice thickness (mm)</t>
        </is>
      </c>
      <c r="B94" s="182" t="n"/>
      <c r="C94" s="186" t="n"/>
      <c r="D94" s="108" t="n">
        <v>1</v>
      </c>
      <c r="E94" s="186" t="n"/>
      <c r="F94" s="108" t="n">
        <v>2</v>
      </c>
      <c r="G94" s="186" t="n"/>
      <c r="H94" s="108" t="n">
        <v>5</v>
      </c>
      <c r="I94" s="186" t="n"/>
      <c r="J94" s="108" t="n">
        <v>7</v>
      </c>
      <c r="K94" s="186" t="n"/>
      <c r="L94" s="108" t="n">
        <v>10</v>
      </c>
      <c r="M94" s="186" t="n"/>
    </row>
    <row r="95">
      <c r="A95" s="53" t="inlineStr">
        <is>
          <t>Lines detected in Top</t>
        </is>
      </c>
      <c r="B95" s="182" t="n"/>
      <c r="C95" s="186" t="n"/>
      <c r="D95" s="109" t="n"/>
      <c r="E95" s="186" t="n"/>
      <c r="F95" s="109" t="n"/>
      <c r="G95" s="186" t="n"/>
      <c r="H95" s="109" t="n"/>
      <c r="I95" s="186" t="n"/>
      <c r="J95" s="109" t="n"/>
      <c r="K95" s="186" t="n"/>
      <c r="L95" s="109" t="n"/>
      <c r="M95" s="186" t="n"/>
    </row>
    <row r="96">
      <c r="A96" s="53" t="inlineStr">
        <is>
          <t>Lines detected in Bottom</t>
        </is>
      </c>
      <c r="B96" s="182" t="n"/>
      <c r="C96" s="186" t="n"/>
      <c r="D96" s="109" t="n"/>
      <c r="E96" s="186" t="n"/>
      <c r="F96" s="109" t="n"/>
      <c r="G96" s="186" t="n"/>
      <c r="H96" s="109" t="n"/>
      <c r="I96" s="186" t="n"/>
      <c r="J96" s="109" t="n"/>
      <c r="K96" s="186" t="n"/>
      <c r="L96" s="109" t="n"/>
      <c r="M96" s="186" t="n"/>
    </row>
    <row r="97">
      <c r="A97" s="53" t="inlineStr">
        <is>
          <t>Measured Width (mm)</t>
        </is>
      </c>
      <c r="B97" s="182" t="n"/>
      <c r="C97" s="186" t="n"/>
      <c r="D97" s="108">
        <f>SUM(D95:E96)/4</f>
        <v/>
      </c>
      <c r="E97" s="186" t="n"/>
      <c r="F97" s="108">
        <f>SUM(F95:G96)/4</f>
        <v/>
      </c>
      <c r="G97" s="186" t="n"/>
      <c r="H97" s="108">
        <f>SUM(H95:I96)/4</f>
        <v/>
      </c>
      <c r="I97" s="186" t="n"/>
      <c r="J97" s="108">
        <f>SUM(J95:K96)/4</f>
        <v/>
      </c>
      <c r="K97" s="186" t="n"/>
      <c r="L97" s="108">
        <f>SUM(L95:M96)/4</f>
        <v/>
      </c>
      <c r="M97" s="186" t="n"/>
    </row>
    <row r="99">
      <c r="A99" s="22" t="inlineStr">
        <is>
          <t>5. CT Number Accuracy (ACR CT Phantom Module 1)</t>
        </is>
      </c>
      <c r="B99" s="22" t="n"/>
      <c r="C99" s="22" t="n"/>
      <c r="D99" s="22" t="n"/>
      <c r="E99" s="22" t="n"/>
      <c r="F99" s="22" t="n"/>
      <c r="G99" s="22" t="n"/>
      <c r="H99" s="22" t="n"/>
      <c r="I99" s="22" t="n"/>
      <c r="J99" s="22" t="n"/>
      <c r="K99" s="22" t="n"/>
      <c r="L99" s="22" t="n"/>
      <c r="M99" s="27" t="n"/>
      <c r="N99" s="186" t="n"/>
    </row>
    <row customHeight="1" ht="12" r="101">
      <c r="A101" s="50" t="inlineStr">
        <is>
          <t>Objectives:</t>
        </is>
      </c>
      <c r="C101" s="110" t="inlineStr">
        <is>
          <t>To verify that the CT numbers reported by the CT scanner are acceptably accurate.</t>
        </is>
      </c>
    </row>
    <row customHeight="1" ht="12" r="103">
      <c r="A103" s="111" t="inlineStr">
        <is>
          <t>Material</t>
        </is>
      </c>
      <c r="B103" s="197" t="n"/>
      <c r="C103" s="112" t="inlineStr">
        <is>
          <t>Adult Head</t>
        </is>
      </c>
      <c r="D103" s="112" t="inlineStr">
        <is>
          <t>Adult Abd</t>
        </is>
      </c>
      <c r="E103" s="112" t="inlineStr">
        <is>
          <t>Ped Head</t>
        </is>
      </c>
      <c r="F103" s="112" t="inlineStr">
        <is>
          <t>Ped Abd</t>
        </is>
      </c>
      <c r="G103" s="223" t="n"/>
      <c r="H103" s="223" t="n"/>
      <c r="I103" s="223" t="n"/>
      <c r="J103" s="223" t="n"/>
      <c r="K103" s="112" t="inlineStr">
        <is>
          <t>ACR Min</t>
        </is>
      </c>
      <c r="L103" s="112" t="inlineStr">
        <is>
          <t>ACR Max</t>
        </is>
      </c>
      <c r="M103" s="111" t="inlineStr">
        <is>
          <t>Pass/Fail</t>
        </is>
      </c>
    </row>
    <row r="104">
      <c r="A104" s="224" t="n"/>
      <c r="B104" s="225" t="n"/>
      <c r="C104" s="226" t="n"/>
      <c r="D104" s="226" t="n"/>
      <c r="E104" s="226" t="n"/>
      <c r="F104" s="226" t="n"/>
      <c r="G104" s="226" t="n"/>
      <c r="H104" s="226" t="n"/>
      <c r="I104" s="226" t="n"/>
      <c r="J104" s="226" t="n"/>
      <c r="K104" s="226" t="n"/>
      <c r="L104" s="226" t="n"/>
      <c r="M104" s="226" t="n"/>
    </row>
    <row r="105">
      <c r="A105" s="53" t="inlineStr">
        <is>
          <t>Polyethylene</t>
        </is>
      </c>
      <c r="B105" s="186" t="n"/>
      <c r="C105" s="227" t="inlineStr">
        <is>
          <t>--</t>
        </is>
      </c>
      <c r="D105" s="228" t="n"/>
      <c r="E105" s="229">
        <f>IF(Summary!$D$9="Adult Only","--")</f>
        <v/>
      </c>
      <c r="F105" s="229">
        <f>IF(Summary!$D$9="Adult Only","--")</f>
        <v/>
      </c>
      <c r="G105" s="227" t="inlineStr">
        <is>
          <t>--</t>
        </is>
      </c>
      <c r="H105" s="227" t="inlineStr">
        <is>
          <t>--</t>
        </is>
      </c>
      <c r="I105" s="227" t="inlineStr">
        <is>
          <t>--</t>
        </is>
      </c>
      <c r="J105" s="227" t="inlineStr">
        <is>
          <t>--</t>
        </is>
      </c>
      <c r="K105" s="149" t="n">
        <v>-107</v>
      </c>
      <c r="L105" s="149" t="n">
        <v>-84</v>
      </c>
      <c r="M105" s="149" t="inlineStr">
        <is>
          <t>Pass</t>
        </is>
      </c>
    </row>
    <row r="106">
      <c r="A106" s="53" t="inlineStr">
        <is>
          <t>Water</t>
        </is>
      </c>
      <c r="B106" s="186" t="n"/>
      <c r="C106" s="228" t="n"/>
      <c r="D106" s="228" t="n"/>
      <c r="E106" s="228" t="n"/>
      <c r="F106" s="228" t="n"/>
      <c r="G106" s="228" t="n"/>
      <c r="H106" s="228" t="n"/>
      <c r="I106" s="228" t="n"/>
      <c r="J106" s="228" t="n"/>
      <c r="K106" s="149" t="n">
        <v>-7</v>
      </c>
      <c r="L106" s="149" t="n">
        <v>7</v>
      </c>
      <c r="M106" s="149" t="inlineStr">
        <is>
          <t>Pass</t>
        </is>
      </c>
    </row>
    <row r="107">
      <c r="A107" s="53" t="inlineStr">
        <is>
          <t>Acrylic</t>
        </is>
      </c>
      <c r="B107" s="186" t="n"/>
      <c r="C107" s="227" t="inlineStr">
        <is>
          <t>--</t>
        </is>
      </c>
      <c r="D107" s="228" t="n"/>
      <c r="E107" s="229">
        <f>IF(Summary!$D$9="Adult Only","--")</f>
        <v/>
      </c>
      <c r="F107" s="229">
        <f>IF(Summary!$D$9="Adult Only","--")</f>
        <v/>
      </c>
      <c r="G107" s="227" t="inlineStr">
        <is>
          <t>--</t>
        </is>
      </c>
      <c r="H107" s="227" t="inlineStr">
        <is>
          <t>--</t>
        </is>
      </c>
      <c r="I107" s="227" t="inlineStr">
        <is>
          <t>--</t>
        </is>
      </c>
      <c r="J107" s="227" t="inlineStr">
        <is>
          <t>--</t>
        </is>
      </c>
      <c r="K107" s="149" t="n">
        <v>110</v>
      </c>
      <c r="L107" s="149" t="n">
        <v>135</v>
      </c>
      <c r="M107" s="149" t="inlineStr">
        <is>
          <t>Pass</t>
        </is>
      </c>
    </row>
    <row r="108">
      <c r="A108" s="53" t="inlineStr">
        <is>
          <t>Bone</t>
        </is>
      </c>
      <c r="B108" s="186" t="n"/>
      <c r="C108" s="227" t="inlineStr">
        <is>
          <t>--</t>
        </is>
      </c>
      <c r="D108" s="228" t="n"/>
      <c r="E108" s="229">
        <f>IF(Summary!$D$9="Adult Only","--")</f>
        <v/>
      </c>
      <c r="F108" s="229">
        <f>IF(Summary!$D$9="Adult Only","--")</f>
        <v/>
      </c>
      <c r="G108" s="227" t="inlineStr">
        <is>
          <t>--</t>
        </is>
      </c>
      <c r="H108" s="227" t="inlineStr">
        <is>
          <t>--</t>
        </is>
      </c>
      <c r="I108" s="227" t="inlineStr">
        <is>
          <t>--</t>
        </is>
      </c>
      <c r="J108" s="227" t="inlineStr">
        <is>
          <t>--</t>
        </is>
      </c>
      <c r="K108" s="149" t="n">
        <v>850</v>
      </c>
      <c r="L108" s="149" t="n">
        <v>970</v>
      </c>
      <c r="M108" s="149" t="inlineStr">
        <is>
          <t>Pass</t>
        </is>
      </c>
    </row>
    <row r="109">
      <c r="A109" s="53" t="inlineStr">
        <is>
          <t>Air</t>
        </is>
      </c>
      <c r="B109" s="186" t="n"/>
      <c r="C109" s="228" t="n"/>
      <c r="D109" s="228" t="n"/>
      <c r="E109" s="228" t="n"/>
      <c r="F109" s="228" t="n"/>
      <c r="G109" s="228" t="n"/>
      <c r="H109" s="228" t="n"/>
      <c r="I109" s="228" t="n"/>
      <c r="J109" s="228" t="n"/>
      <c r="K109" s="149" t="n">
        <v>-1005</v>
      </c>
      <c r="L109" s="149" t="n">
        <v>-970</v>
      </c>
      <c r="M109" s="149" t="inlineStr">
        <is>
          <t>Pass</t>
        </is>
      </c>
    </row>
    <row r="113">
      <c r="A113" s="22" t="inlineStr">
        <is>
          <t>6. Low Contrast Performance (ACR CT Phantom Module 2)</t>
        </is>
      </c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  <c r="K113" s="22" t="n"/>
      <c r="L113" s="22" t="n"/>
      <c r="M113" s="27" t="n"/>
      <c r="N113" s="186" t="n"/>
    </row>
    <row customHeight="1" ht="12" r="115">
      <c r="A115" s="50" t="inlineStr">
        <is>
          <t>Objectives:</t>
        </is>
      </c>
      <c r="C115" s="110" t="inlineStr">
        <is>
          <t>To verify that the low-contrast performance of clinical protocols is adequate for diagnosis.</t>
        </is>
      </c>
    </row>
    <row customHeight="1" ht="12" r="117">
      <c r="A117" s="111" t="n"/>
      <c r="B117" s="186" t="n"/>
      <c r="C117" s="112" t="inlineStr">
        <is>
          <t>Adult Head</t>
        </is>
      </c>
      <c r="D117" s="186" t="n"/>
      <c r="E117" s="112" t="inlineStr">
        <is>
          <t>Adult Abd</t>
        </is>
      </c>
      <c r="F117" s="186" t="n"/>
      <c r="G117" s="112" t="inlineStr">
        <is>
          <t>Ped Head</t>
        </is>
      </c>
      <c r="H117" s="186" t="n"/>
      <c r="I117" s="112" t="inlineStr">
        <is>
          <t>Ped Abd</t>
        </is>
      </c>
      <c r="J117" s="186" t="n"/>
    </row>
    <row r="118">
      <c r="A118" s="53" t="inlineStr">
        <is>
          <t>Avg Disk</t>
        </is>
      </c>
      <c r="B118" s="186" t="n"/>
      <c r="C118" s="230" t="n"/>
      <c r="D118" s="186" t="n"/>
      <c r="E118" s="230" t="n"/>
      <c r="F118" s="186" t="n"/>
      <c r="G118" s="230" t="n"/>
      <c r="H118" s="186" t="n"/>
      <c r="I118" s="230" t="n"/>
      <c r="J118" s="186" t="n"/>
    </row>
    <row r="119">
      <c r="A119" s="53" t="inlineStr">
        <is>
          <t>Avg Background</t>
        </is>
      </c>
      <c r="B119" s="186" t="n"/>
      <c r="C119" s="230" t="n"/>
      <c r="D119" s="186" t="n"/>
      <c r="E119" s="230" t="n"/>
      <c r="F119" s="186" t="n"/>
      <c r="G119" s="230" t="n"/>
      <c r="H119" s="186" t="n"/>
      <c r="I119" s="230" t="n"/>
      <c r="J119" s="186" t="n"/>
    </row>
    <row r="120">
      <c r="A120" s="53" t="inlineStr">
        <is>
          <t>SD Background</t>
        </is>
      </c>
      <c r="B120" s="186" t="n"/>
      <c r="C120" s="230" t="n"/>
      <c r="D120" s="186" t="n"/>
      <c r="E120" s="230" t="n"/>
      <c r="F120" s="186" t="n"/>
      <c r="G120" s="230" t="n"/>
      <c r="H120" s="186" t="n"/>
      <c r="I120" s="230" t="n"/>
      <c r="J120" s="186" t="n"/>
    </row>
    <row r="121">
      <c r="A121" s="53" t="inlineStr">
        <is>
          <t>CNR</t>
        </is>
      </c>
      <c r="B121" s="186" t="n"/>
      <c r="C121" s="227">
        <f>(C118-C119)/C120</f>
        <v/>
      </c>
      <c r="D121" s="186" t="n"/>
      <c r="E121" s="227">
        <f>(E118-E119)/E120</f>
        <v/>
      </c>
      <c r="F121" s="186" t="n"/>
      <c r="G121" s="227">
        <f>IF(G118="--","--",(G118-G119)/G120)</f>
        <v/>
      </c>
      <c r="H121" s="186" t="n"/>
      <c r="I121" s="227">
        <f>IF(I118="--","--",(I118-I119)/I120)</f>
        <v/>
      </c>
      <c r="J121" s="186" t="n"/>
    </row>
    <row r="122">
      <c r="A122" s="53" t="inlineStr">
        <is>
          <t>Tolerance</t>
        </is>
      </c>
      <c r="B122" s="186" t="n"/>
      <c r="C122" s="231" t="n">
        <v>1</v>
      </c>
      <c r="D122" s="186" t="n"/>
      <c r="E122" s="231" t="n">
        <v>1</v>
      </c>
      <c r="F122" s="186" t="n"/>
      <c r="G122" s="231" t="n">
        <v>0.7</v>
      </c>
      <c r="H122" s="186" t="n"/>
      <c r="I122" s="231" t="n">
        <v>0.4</v>
      </c>
      <c r="J122" s="186" t="n"/>
    </row>
    <row r="124">
      <c r="A124" s="22" t="inlineStr">
        <is>
          <t>7. CT Number Uniformity and Artifact Evaluation (ACR CT Phantom Module 3)</t>
        </is>
      </c>
      <c r="B124" s="22" t="n"/>
      <c r="C124" s="22" t="n"/>
      <c r="D124" s="22" t="n"/>
      <c r="E124" s="22" t="n"/>
      <c r="F124" s="22" t="n"/>
      <c r="G124" s="22" t="n"/>
      <c r="H124" s="22" t="n"/>
      <c r="I124" s="22" t="n"/>
      <c r="J124" s="22" t="n"/>
      <c r="K124" s="22" t="n"/>
      <c r="L124" s="22" t="n"/>
      <c r="M124" s="27" t="n"/>
      <c r="N124" s="186" t="n"/>
    </row>
    <row customHeight="1" ht="12" r="126">
      <c r="A126" s="50" t="inlineStr">
        <is>
          <t>Objectives:</t>
        </is>
      </c>
      <c r="C126" s="110" t="inlineStr">
        <is>
          <t>To identify nonuniformities of measured CT numbers.</t>
        </is>
      </c>
    </row>
    <row r="128">
      <c r="C128" s="112" t="inlineStr">
        <is>
          <t>Adult Head</t>
        </is>
      </c>
      <c r="D128" s="112" t="inlineStr">
        <is>
          <t>Adult Abd</t>
        </is>
      </c>
      <c r="E128" s="112" t="inlineStr">
        <is>
          <t>Ped Head</t>
        </is>
      </c>
      <c r="F128" s="112" t="inlineStr">
        <is>
          <t>Ped Abd</t>
        </is>
      </c>
      <c r="G128" s="232">
        <f>$G$103</f>
        <v/>
      </c>
      <c r="H128" s="232">
        <f>$H$103</f>
        <v/>
      </c>
      <c r="I128" s="232">
        <f>$I$103</f>
        <v/>
      </c>
      <c r="J128" s="232">
        <f>$J$103</f>
        <v/>
      </c>
    </row>
    <row r="129">
      <c r="C129" s="226" t="n"/>
      <c r="D129" s="226" t="n"/>
      <c r="E129" s="226" t="n"/>
      <c r="F129" s="226" t="n"/>
      <c r="G129" s="226" t="n"/>
      <c r="H129" s="226" t="n"/>
      <c r="I129" s="226" t="n"/>
      <c r="J129" s="226" t="n"/>
    </row>
    <row customHeight="1" ht="14.4" r="130">
      <c r="A130" s="149" t="inlineStr">
        <is>
          <t>Top</t>
        </is>
      </c>
      <c r="B130" s="186" t="n"/>
      <c r="C130" s="7" t="n"/>
      <c r="D130" s="125" t="n"/>
      <c r="E130" s="125">
        <f>IF(Summary!$D$9="Adult Only","--")</f>
        <v/>
      </c>
      <c r="F130" s="125">
        <f>IF(Summary!$D$9="Adult Only","--")</f>
        <v/>
      </c>
      <c r="G130" s="7" t="inlineStr">
        <is>
          <t>--</t>
        </is>
      </c>
      <c r="H130" s="7" t="inlineStr">
        <is>
          <t>--</t>
        </is>
      </c>
      <c r="I130" s="7" t="inlineStr">
        <is>
          <t>--</t>
        </is>
      </c>
      <c r="J130" s="7" t="inlineStr">
        <is>
          <t>--</t>
        </is>
      </c>
    </row>
    <row r="131">
      <c r="A131" s="149" t="inlineStr">
        <is>
          <t>Right</t>
        </is>
      </c>
      <c r="B131" s="186" t="n"/>
      <c r="C131" s="125" t="n"/>
      <c r="D131" s="125" t="n"/>
      <c r="E131" s="125">
        <f>IF(Summary!$D$9="Adult Only","--")</f>
        <v/>
      </c>
      <c r="F131" s="125">
        <f>IF(Summary!$D$9="Adult Only","--")</f>
        <v/>
      </c>
      <c r="G131" s="125" t="inlineStr">
        <is>
          <t>--</t>
        </is>
      </c>
      <c r="H131" s="125" t="inlineStr">
        <is>
          <t>--</t>
        </is>
      </c>
      <c r="I131" s="125" t="inlineStr">
        <is>
          <t>--</t>
        </is>
      </c>
      <c r="J131" s="125" t="inlineStr">
        <is>
          <t>--</t>
        </is>
      </c>
    </row>
    <row r="132">
      <c r="A132" s="149" t="inlineStr">
        <is>
          <t>Botom</t>
        </is>
      </c>
      <c r="B132" s="186" t="n"/>
      <c r="C132" s="7" t="n"/>
      <c r="D132" s="125" t="n"/>
      <c r="E132" s="125">
        <f>IF(Summary!$D$9="Adult Only","--")</f>
        <v/>
      </c>
      <c r="F132" s="125">
        <f>IF(Summary!$D$9="Adult Only","--")</f>
        <v/>
      </c>
      <c r="G132" s="7" t="inlineStr">
        <is>
          <t>--</t>
        </is>
      </c>
      <c r="H132" s="7" t="inlineStr">
        <is>
          <t>--</t>
        </is>
      </c>
      <c r="I132" s="7" t="inlineStr">
        <is>
          <t>--</t>
        </is>
      </c>
      <c r="J132" s="7" t="inlineStr">
        <is>
          <t>--</t>
        </is>
      </c>
    </row>
    <row r="133">
      <c r="A133" s="149" t="inlineStr">
        <is>
          <t>Left</t>
        </is>
      </c>
      <c r="B133" s="186" t="n"/>
      <c r="C133" s="7" t="n"/>
      <c r="D133" s="125" t="n"/>
      <c r="E133" s="125">
        <f>IF(Summary!$D$9="Adult Only","--")</f>
        <v/>
      </c>
      <c r="F133" s="125">
        <f>IF(Summary!$D$9="Adult Only","--")</f>
        <v/>
      </c>
      <c r="G133" s="7" t="inlineStr">
        <is>
          <t>--</t>
        </is>
      </c>
      <c r="H133" s="7" t="inlineStr">
        <is>
          <t>--</t>
        </is>
      </c>
      <c r="I133" s="7" t="inlineStr">
        <is>
          <t>--</t>
        </is>
      </c>
      <c r="J133" s="7" t="inlineStr">
        <is>
          <t>--</t>
        </is>
      </c>
    </row>
    <row r="134">
      <c r="A134" s="149" t="inlineStr">
        <is>
          <t>Center</t>
        </is>
      </c>
      <c r="B134" s="186" t="n"/>
      <c r="C134" s="125" t="n"/>
      <c r="D134" s="125" t="n"/>
      <c r="E134" s="125">
        <f>IF(Summary!$D$9="Adult Only","--")</f>
        <v/>
      </c>
      <c r="F134" s="125">
        <f>IF(Summary!$D$9="Adult Only","--")</f>
        <v/>
      </c>
      <c r="G134" s="125" t="inlineStr">
        <is>
          <t>--</t>
        </is>
      </c>
      <c r="H134" s="125" t="inlineStr">
        <is>
          <t>--</t>
        </is>
      </c>
      <c r="I134" s="125" t="inlineStr">
        <is>
          <t>--</t>
        </is>
      </c>
      <c r="J134" s="125" t="inlineStr">
        <is>
          <t>--</t>
        </is>
      </c>
    </row>
    <row r="135">
      <c r="A135" s="149" t="inlineStr">
        <is>
          <t>Max Deviation</t>
        </is>
      </c>
      <c r="B135" s="186" t="n"/>
      <c r="C135" s="9">
        <f>MAX(ABS(C130-C134),ABS(C134-C131),ABS(C134-C132),ABS(C134-C133))</f>
        <v/>
      </c>
      <c r="D135" s="9">
        <f>MAX(ABS(D130-D134),ABS(D134-D131),ABS(D134-D132),ABS(D134-D133))</f>
        <v/>
      </c>
      <c r="E135" s="9">
        <f>IF(E130="--","--",MAX(ABS(E130-E134),ABS(E134-E131),ABS(E134-E132),ABS(E134-E133)))</f>
        <v/>
      </c>
      <c r="F135" s="9">
        <f>IF(F130="--","--",MAX(ABS(F130-F134),ABS(F134-F131),ABS(F134-F132),ABS(F134-F133)))</f>
        <v/>
      </c>
      <c r="G135" s="9">
        <f>IF(G130="--","--",MAX(ABS(G130-G134),ABS(G134-G131),ABS(G134-G132),ABS(G134-G133)))</f>
        <v/>
      </c>
      <c r="H135" s="9">
        <f>IF(H130="--","--",MAX(ABS(H130-H134),ABS(H134-H131),ABS(H134-H132),ABS(H134-H133)))</f>
        <v/>
      </c>
      <c r="I135" s="9">
        <f>IF(I130="--","--",MAX(ABS(I130-I134),ABS(I134-I131),ABS(I134-I132),ABS(I134-I133)))</f>
        <v/>
      </c>
      <c r="J135" s="9">
        <f>IF(J130="--","--",MAX(ABS(J130-J134),ABS(J134-J131),ABS(J134-J132),ABS(J134-J133)))</f>
        <v/>
      </c>
    </row>
    <row customHeight="1" ht="12" r="137">
      <c r="A137" s="50" t="inlineStr">
        <is>
          <t>Objectives:</t>
        </is>
      </c>
      <c r="C137" s="110" t="inlineStr">
        <is>
          <t>To identify and correct artifacts in images of a uniform test phantom before they become severe enough to be detected in patient images.</t>
        </is>
      </c>
    </row>
    <row r="138"/>
    <row r="140">
      <c r="C140" s="112" t="inlineStr">
        <is>
          <t>Adult Head</t>
        </is>
      </c>
      <c r="D140" s="112" t="inlineStr">
        <is>
          <t>Adult Abd</t>
        </is>
      </c>
      <c r="E140" s="112" t="inlineStr">
        <is>
          <t>Ped Head</t>
        </is>
      </c>
      <c r="F140" s="112" t="inlineStr">
        <is>
          <t>Ped Abd</t>
        </is>
      </c>
      <c r="G140" s="232" t="n">
        <v>80</v>
      </c>
      <c r="H140" s="232" t="n">
        <v>100</v>
      </c>
      <c r="I140" s="232" t="n">
        <v>120</v>
      </c>
      <c r="J140" s="232" t="n">
        <v>140</v>
      </c>
    </row>
    <row r="141">
      <c r="C141" s="226" t="n"/>
      <c r="D141" s="226" t="n"/>
      <c r="E141" s="226" t="n"/>
      <c r="F141" s="226" t="n"/>
      <c r="G141" s="226" t="n"/>
      <c r="H141" s="226" t="n"/>
      <c r="I141" s="226" t="n"/>
      <c r="J141" s="226" t="n"/>
    </row>
    <row r="142">
      <c r="A142" s="149" t="inlineStr">
        <is>
          <t>Ring</t>
        </is>
      </c>
      <c r="B142" s="186" t="n"/>
      <c r="C142" s="7" t="n"/>
      <c r="D142" s="7" t="n"/>
      <c r="E142" s="125" t="n"/>
      <c r="F142" s="125" t="n"/>
      <c r="G142" s="7" t="n"/>
      <c r="H142" s="7" t="n"/>
      <c r="I142" s="7" t="n"/>
      <c r="J142" s="7" t="n"/>
    </row>
    <row r="143">
      <c r="A143" s="149" t="inlineStr">
        <is>
          <t>Streak</t>
        </is>
      </c>
      <c r="B143" s="186" t="n"/>
      <c r="C143" s="7" t="n"/>
      <c r="D143" s="7" t="n"/>
      <c r="E143" s="125" t="n"/>
      <c r="F143" s="125" t="n"/>
      <c r="G143" s="125" t="n"/>
      <c r="H143" s="125" t="n"/>
      <c r="I143" s="125" t="n"/>
      <c r="J143" s="125" t="n"/>
    </row>
    <row r="144">
      <c r="A144" s="149" t="inlineStr">
        <is>
          <t>Other</t>
        </is>
      </c>
      <c r="B144" s="186" t="n"/>
      <c r="C144" s="7" t="n"/>
      <c r="D144" s="7" t="n"/>
      <c r="E144" s="125" t="n"/>
      <c r="F144" s="125" t="n"/>
      <c r="G144" s="7" t="n"/>
      <c r="H144" s="7" t="n"/>
      <c r="I144" s="7" t="n"/>
      <c r="J144" s="7" t="n"/>
    </row>
    <row r="145">
      <c r="A145" s="149" t="inlineStr">
        <is>
          <t>Comment</t>
        </is>
      </c>
      <c r="B145" s="186" t="n"/>
      <c r="C145" s="7" t="n"/>
      <c r="D145" s="7" t="n"/>
      <c r="E145" s="125" t="n"/>
      <c r="F145" s="125" t="n"/>
      <c r="G145" s="7" t="n"/>
      <c r="H145" s="7" t="n"/>
      <c r="I145" s="7" t="n"/>
      <c r="J145" s="7" t="n"/>
    </row>
    <row r="147">
      <c r="A147" s="22" t="inlineStr">
        <is>
          <t>8. In-Plane Distance Accuracy (ACR CT Phantom Module 3)</t>
        </is>
      </c>
      <c r="B147" s="22" t="n"/>
      <c r="C147" s="22" t="n"/>
      <c r="D147" s="22" t="n"/>
      <c r="E147" s="22" t="n"/>
      <c r="F147" s="22" t="n"/>
      <c r="G147" s="22" t="n"/>
      <c r="H147" s="22" t="n"/>
      <c r="I147" s="22" t="n"/>
      <c r="J147" s="22" t="n"/>
      <c r="K147" s="22" t="n"/>
      <c r="L147" s="22" t="n"/>
      <c r="M147" s="27" t="n"/>
      <c r="N147" s="186" t="n"/>
    </row>
    <row r="149">
      <c r="A149" s="50" t="inlineStr">
        <is>
          <t>Objectives:</t>
        </is>
      </c>
      <c r="C149" s="110" t="inlineStr">
        <is>
          <t>To verify that the system accurately measures in-plane distances of reconstructed images and adequate for diagnosis.</t>
        </is>
      </c>
    </row>
    <row r="150"/>
    <row r="152">
      <c r="C152" s="112" t="inlineStr">
        <is>
          <t>Adult Head</t>
        </is>
      </c>
      <c r="D152" s="186" t="n"/>
      <c r="E152" s="112" t="inlineStr">
        <is>
          <t>Adult Abd</t>
        </is>
      </c>
      <c r="F152" s="186" t="n"/>
      <c r="G152" s="112" t="inlineStr">
        <is>
          <t>Ped Head</t>
        </is>
      </c>
      <c r="H152" s="186" t="n"/>
      <c r="I152" s="112" t="inlineStr">
        <is>
          <t>Ped Abd</t>
        </is>
      </c>
      <c r="J152" s="186" t="n"/>
    </row>
    <row r="153">
      <c r="A153" s="53" t="inlineStr">
        <is>
          <t>Physical Length</t>
        </is>
      </c>
      <c r="B153" s="186" t="n"/>
      <c r="C153" s="233" t="n"/>
      <c r="D153" s="186" t="n"/>
      <c r="E153" s="233" t="n"/>
      <c r="F153" s="186" t="n"/>
      <c r="G153" s="233" t="n"/>
      <c r="H153" s="186" t="n"/>
      <c r="I153" s="233" t="n"/>
      <c r="J153" s="186" t="n"/>
    </row>
    <row r="154">
      <c r="A154" s="53" t="inlineStr">
        <is>
          <t>Measured Length</t>
        </is>
      </c>
      <c r="B154" s="186" t="n"/>
      <c r="C154" s="233" t="n"/>
      <c r="D154" s="186" t="n"/>
      <c r="E154" s="233" t="n"/>
      <c r="F154" s="186" t="n"/>
      <c r="G154" s="233" t="n"/>
      <c r="H154" s="186" t="n"/>
      <c r="I154" s="233" t="n"/>
      <c r="J154" s="186" t="n"/>
    </row>
    <row r="155">
      <c r="A155" s="53" t="inlineStr">
        <is>
          <t>Error%</t>
        </is>
      </c>
      <c r="B155" s="186" t="n"/>
      <c r="C155" s="121">
        <f>ABS(C153-C154)/100</f>
        <v/>
      </c>
      <c r="D155" s="186" t="n"/>
      <c r="E155" s="121">
        <f>ABS(E153-E154)/100</f>
        <v/>
      </c>
      <c r="F155" s="186" t="n"/>
      <c r="G155" s="121">
        <f>IF(G154="--","--",ABS(G153-G154)/100)</f>
        <v/>
      </c>
      <c r="H155" s="186" t="n"/>
      <c r="I155" s="121">
        <f>IF(I154="--","--",ABS(I153-I154)/100)</f>
        <v/>
      </c>
      <c r="J155" s="186" t="n"/>
    </row>
    <row r="157">
      <c r="A157" s="22" t="inlineStr">
        <is>
          <t>9. High Contrast Resolution</t>
        </is>
      </c>
      <c r="B157" s="22" t="n"/>
      <c r="C157" s="22" t="n"/>
      <c r="D157" s="22" t="n"/>
      <c r="E157" s="22" t="n"/>
      <c r="F157" s="22" t="n"/>
      <c r="G157" s="22" t="n"/>
      <c r="H157" s="22" t="n"/>
      <c r="I157" s="22" t="n"/>
      <c r="J157" s="22" t="n"/>
      <c r="K157" s="22" t="n"/>
      <c r="L157" s="22" t="n"/>
      <c r="M157" s="27" t="n"/>
      <c r="N157" s="186" t="n"/>
    </row>
    <row r="159">
      <c r="A159" s="50" t="inlineStr">
        <is>
          <t>Objectives:</t>
        </is>
      </c>
      <c r="C159" s="110" t="inlineStr">
        <is>
          <t>To verify that the spatial resolution performance of clinical protocols is adequate for diagnosis.</t>
        </is>
      </c>
    </row>
    <row r="160"/>
    <row r="162">
      <c r="A162" s="111" t="n"/>
      <c r="B162" s="186" t="n"/>
      <c r="C162" s="112" t="inlineStr">
        <is>
          <t>Adult Head</t>
        </is>
      </c>
      <c r="D162" s="186" t="n"/>
      <c r="E162" s="112" t="inlineStr">
        <is>
          <t>Adult Abd</t>
        </is>
      </c>
      <c r="F162" s="186" t="n"/>
      <c r="G162" s="112" t="inlineStr">
        <is>
          <t>Ped Head</t>
        </is>
      </c>
      <c r="H162" s="186" t="n"/>
      <c r="I162" s="112" t="inlineStr">
        <is>
          <t>Ped Abd</t>
        </is>
      </c>
      <c r="J162" s="186" t="n"/>
      <c r="K162" s="112" t="inlineStr">
        <is>
          <t>Hi Res Chest</t>
        </is>
      </c>
      <c r="L162" s="186" t="n"/>
    </row>
    <row r="163">
      <c r="A163" s="53" t="inlineStr">
        <is>
          <t>Visible lp/cm</t>
        </is>
      </c>
      <c r="B163" s="186" t="n"/>
      <c r="C163" s="122" t="n"/>
      <c r="D163" s="186" t="n"/>
      <c r="E163" s="122" t="n"/>
      <c r="F163" s="186" t="n"/>
      <c r="G163" s="122" t="n"/>
      <c r="H163" s="186" t="n"/>
      <c r="I163" s="122" t="n"/>
      <c r="J163" s="186" t="n"/>
      <c r="K163" s="122" t="n"/>
      <c r="L163" s="186" t="n"/>
    </row>
    <row r="164">
      <c r="A164" s="53" t="inlineStr">
        <is>
          <t>Tolerance lp/cm</t>
        </is>
      </c>
      <c r="B164" s="186" t="n"/>
      <c r="C164" s="123" t="inlineStr">
        <is>
          <t>--</t>
        </is>
      </c>
      <c r="D164" s="186" t="n"/>
      <c r="E164" s="123" t="n">
        <v>6</v>
      </c>
      <c r="F164" s="186" t="n"/>
      <c r="G164" s="123">
        <f>IF(Summary!$D$9="Adult Only","--")</f>
        <v/>
      </c>
      <c r="H164" s="186" t="n"/>
      <c r="I164" s="123">
        <f>IF(Summary!$D$9="Adult Only","--")</f>
        <v/>
      </c>
      <c r="J164" s="186" t="n"/>
      <c r="K164" s="123" t="n">
        <v>8</v>
      </c>
      <c r="L164" s="186" t="n"/>
    </row>
    <row r="166">
      <c r="A166" s="149" t="inlineStr">
        <is>
          <t>50% MTF lp/cm</t>
        </is>
      </c>
      <c r="B166" s="186" t="n"/>
      <c r="C166" s="125" t="n"/>
      <c r="D166" s="186" t="n"/>
      <c r="E166" s="125" t="n"/>
      <c r="F166" s="186" t="n"/>
      <c r="G166" s="125">
        <f>IF(Summary!$D$9="Adult Only","--")</f>
        <v/>
      </c>
      <c r="H166" s="186" t="n"/>
      <c r="I166" s="125">
        <f>IF(Summary!$D$9="Adult Only","--")</f>
        <v/>
      </c>
      <c r="J166" s="186" t="n"/>
      <c r="K166" s="125" t="n"/>
      <c r="L166" s="186" t="n"/>
    </row>
    <row r="167">
      <c r="A167" s="149" t="inlineStr">
        <is>
          <t>10% MTF lp/cm</t>
        </is>
      </c>
      <c r="B167" s="186" t="n"/>
      <c r="C167" s="125" t="n"/>
      <c r="D167" s="186" t="n"/>
      <c r="E167" s="125" t="n"/>
      <c r="F167" s="186" t="n"/>
      <c r="G167" s="125">
        <f>IF(Summary!$D$9="Adult Only","--")</f>
        <v/>
      </c>
      <c r="H167" s="186" t="n"/>
      <c r="I167" s="125">
        <f>IF(Summary!$D$9="Adult Only","--")</f>
        <v/>
      </c>
      <c r="J167" s="186" t="n"/>
      <c r="K167" s="125" t="n"/>
      <c r="L167" s="186" t="n"/>
    </row>
    <row r="168">
      <c r="A168" s="124" t="n"/>
    </row>
    <row r="170">
      <c r="A170" s="22" t="inlineStr">
        <is>
          <t>10. Radiation Beam Width</t>
        </is>
      </c>
      <c r="B170" s="22" t="n"/>
      <c r="C170" s="22" t="n"/>
      <c r="D170" s="22" t="n"/>
      <c r="E170" s="22" t="n"/>
      <c r="F170" s="22" t="n"/>
      <c r="G170" s="22" t="n"/>
      <c r="H170" s="22" t="n"/>
      <c r="I170" s="22" t="n"/>
      <c r="J170" s="22" t="n"/>
      <c r="K170" s="22" t="n"/>
      <c r="L170" s="22" t="n"/>
      <c r="M170" s="27" t="n"/>
      <c r="N170" s="186" t="n"/>
    </row>
    <row customHeight="1" ht="12" r="172">
      <c r="A172" s="112" t="inlineStr">
        <is>
          <t>N</t>
        </is>
      </c>
      <c r="B172" s="112" t="inlineStr">
        <is>
          <t>T (mm)</t>
        </is>
      </c>
      <c r="C172" s="112" t="inlineStr">
        <is>
          <t>NxT (mm)</t>
        </is>
      </c>
      <c r="D172" s="197" t="n"/>
      <c r="E172" s="112" t="inlineStr">
        <is>
          <t>Measured (mm)</t>
        </is>
      </c>
      <c r="F172" s="197" t="n"/>
      <c r="G172" s="112" t="inlineStr">
        <is>
          <t>Manufacturer Nominal (mm)</t>
        </is>
      </c>
      <c r="H172" s="197" t="n"/>
      <c r="I172" s="112" t="inlineStr">
        <is>
          <t>Manufacturer Min (mm)</t>
        </is>
      </c>
      <c r="J172" s="197" t="n"/>
      <c r="K172" s="112" t="inlineStr">
        <is>
          <t>Manufacturer Max (mm)</t>
        </is>
      </c>
      <c r="L172" s="197" t="n"/>
      <c r="M172" s="112" t="inlineStr">
        <is>
          <t>Result</t>
        </is>
      </c>
      <c r="N172" s="197" t="n"/>
    </row>
    <row r="173">
      <c r="A173" s="226" t="n"/>
      <c r="B173" s="226" t="n"/>
      <c r="C173" s="224" t="n"/>
      <c r="D173" s="225" t="n"/>
      <c r="E173" s="224" t="n"/>
      <c r="F173" s="225" t="n"/>
      <c r="G173" s="224" t="n"/>
      <c r="H173" s="225" t="n"/>
      <c r="I173" s="224" t="n"/>
      <c r="J173" s="225" t="n"/>
      <c r="K173" s="224" t="n"/>
      <c r="L173" s="225" t="n"/>
      <c r="M173" s="224" t="n"/>
      <c r="N173" s="225" t="n"/>
    </row>
    <row r="174">
      <c r="A174" s="64" t="n">
        <v>2</v>
      </c>
      <c r="B174" s="209" t="n"/>
      <c r="C174" s="234">
        <f>A174*B174</f>
        <v/>
      </c>
      <c r="D174" s="186" t="n"/>
      <c r="E174" s="209" t="n"/>
      <c r="F174" s="186" t="n"/>
      <c r="G174" s="209" t="n"/>
      <c r="H174" s="186" t="n"/>
      <c r="I174" s="209" t="n"/>
      <c r="J174" s="186" t="n"/>
      <c r="K174" s="209" t="n"/>
      <c r="L174" s="186" t="n"/>
      <c r="M174" s="149" t="inlineStr">
        <is>
          <t>Pass</t>
        </is>
      </c>
      <c r="N174" s="186" t="n"/>
    </row>
    <row r="175">
      <c r="A175" s="64" t="n">
        <v>2</v>
      </c>
      <c r="B175" s="209" t="n"/>
      <c r="C175" s="234">
        <f>A175*B175</f>
        <v/>
      </c>
      <c r="D175" s="186" t="n"/>
      <c r="E175" s="209" t="n"/>
      <c r="F175" s="186" t="n"/>
      <c r="G175" s="209" t="n"/>
      <c r="H175" s="186" t="n"/>
      <c r="I175" s="209" t="n"/>
      <c r="J175" s="186" t="n"/>
      <c r="K175" s="209" t="n"/>
      <c r="L175" s="186" t="n"/>
      <c r="M175" s="149" t="inlineStr">
        <is>
          <t>Pass</t>
        </is>
      </c>
      <c r="N175" s="186" t="n"/>
    </row>
    <row r="176">
      <c r="A176" s="64" t="n">
        <v>2</v>
      </c>
      <c r="B176" s="209" t="n"/>
      <c r="C176" s="234">
        <f>A176*B176</f>
        <v/>
      </c>
      <c r="D176" s="186" t="n"/>
      <c r="E176" s="209" t="n"/>
      <c r="F176" s="186" t="n"/>
      <c r="G176" s="209" t="n"/>
      <c r="H176" s="186" t="n"/>
      <c r="I176" s="209" t="n"/>
      <c r="J176" s="186" t="n"/>
      <c r="K176" s="209" t="n"/>
      <c r="L176" s="186" t="n"/>
      <c r="M176" s="149" t="inlineStr">
        <is>
          <t>Pass</t>
        </is>
      </c>
      <c r="N176" s="186" t="n"/>
    </row>
    <row r="177">
      <c r="A177" s="64" t="n">
        <v>12</v>
      </c>
      <c r="B177" s="209" t="n"/>
      <c r="C177" s="234">
        <f>A177*B177</f>
        <v/>
      </c>
      <c r="D177" s="186" t="n"/>
      <c r="E177" s="209" t="n"/>
      <c r="F177" s="186" t="n"/>
      <c r="G177" s="209" t="n"/>
      <c r="H177" s="186" t="n"/>
      <c r="I177" s="209" t="n"/>
      <c r="J177" s="186" t="n"/>
      <c r="K177" s="209" t="n"/>
      <c r="L177" s="186" t="n"/>
      <c r="M177" s="149" t="inlineStr">
        <is>
          <t>Pass</t>
        </is>
      </c>
      <c r="N177" s="186" t="n"/>
    </row>
    <row r="178">
      <c r="A178" s="64" t="n">
        <v>16</v>
      </c>
      <c r="B178" s="209" t="n"/>
      <c r="C178" s="234">
        <f>A178*B178</f>
        <v/>
      </c>
      <c r="D178" s="186" t="n"/>
      <c r="E178" s="209" t="n"/>
      <c r="F178" s="186" t="n"/>
      <c r="G178" s="209" t="n"/>
      <c r="H178" s="186" t="n"/>
      <c r="I178" s="209" t="n"/>
      <c r="J178" s="186" t="n"/>
      <c r="K178" s="209" t="n"/>
      <c r="L178" s="186" t="n"/>
      <c r="M178" s="149" t="inlineStr">
        <is>
          <t>Pass</t>
        </is>
      </c>
      <c r="N178" s="186" t="n"/>
    </row>
    <row r="180">
      <c r="A180" s="6" t="inlineStr">
        <is>
          <t>ACR's Recommended Performance Criteria and Corrective Action:</t>
        </is>
      </c>
    </row>
    <row customHeight="1" ht="12" r="181">
      <c r="A181" s="110" t="inlineStr">
        <is>
          <t>You may use the manufacturer’s specifications as the performance criteria. However, if these are not available, then the measured radiation beam width should be accurate to within 3 mm or 30% of the total nominal collimated beam width (N × T), whichever is greater.</t>
        </is>
      </c>
    </row>
    <row r="182"/>
    <row r="183"/>
    <row r="185">
      <c r="A185" s="22" t="inlineStr">
        <is>
          <t>11. kVp Accuracy and HVL Measurement</t>
        </is>
      </c>
      <c r="B185" s="22" t="n"/>
      <c r="C185" s="22" t="n"/>
      <c r="D185" s="22" t="n"/>
      <c r="E185" s="22" t="n"/>
      <c r="F185" s="22" t="n"/>
      <c r="G185" s="22" t="n"/>
      <c r="H185" s="22" t="n"/>
      <c r="I185" s="22" t="n"/>
      <c r="J185" s="22" t="n"/>
      <c r="K185" s="22" t="n"/>
      <c r="L185" s="22" t="n"/>
      <c r="M185" s="27" t="n"/>
      <c r="N185" s="186" t="n"/>
    </row>
    <row customHeight="1" ht="13.2" r="187">
      <c r="A187" s="53" t="inlineStr">
        <is>
          <t>Nominal</t>
        </is>
      </c>
      <c r="B187" s="186" t="n"/>
      <c r="C187" s="232">
        <f>$G$103</f>
        <v/>
      </c>
      <c r="D187" s="186" t="n"/>
      <c r="E187" s="232">
        <f>$H$103</f>
        <v/>
      </c>
      <c r="F187" s="186" t="n"/>
      <c r="G187" s="232">
        <f>$I$103</f>
        <v/>
      </c>
      <c r="H187" s="186" t="n"/>
      <c r="I187" s="232">
        <f>$J$103</f>
        <v/>
      </c>
      <c r="J187" s="186" t="n"/>
    </row>
    <row r="188">
      <c r="A188" s="53" t="inlineStr">
        <is>
          <t>Measured</t>
        </is>
      </c>
      <c r="B188" s="186" t="n"/>
      <c r="C188" s="223" t="n"/>
      <c r="D188" s="186" t="n"/>
      <c r="E188" s="223" t="n"/>
      <c r="F188" s="186" t="n"/>
      <c r="G188" s="223" t="n"/>
      <c r="H188" s="186" t="n"/>
      <c r="I188" s="223" t="n"/>
      <c r="J188" s="186" t="n"/>
    </row>
    <row r="189">
      <c r="A189" s="53" t="inlineStr">
        <is>
          <t>% Error</t>
        </is>
      </c>
      <c r="B189" s="186" t="n"/>
      <c r="C189" s="139">
        <f>ABS(C188-C187)/C187</f>
        <v/>
      </c>
      <c r="D189" s="186" t="n"/>
      <c r="E189" s="139">
        <f>ABS(E188-E187)/E187</f>
        <v/>
      </c>
      <c r="F189" s="186" t="n"/>
      <c r="G189" s="139">
        <f>ABS(G188-G187)/G187</f>
        <v/>
      </c>
      <c r="H189" s="186" t="n"/>
      <c r="I189" s="139">
        <f>ABS(I188-I187)/I187</f>
        <v/>
      </c>
      <c r="J189" s="186" t="n"/>
    </row>
    <row r="190">
      <c r="A190" s="53" t="inlineStr">
        <is>
          <t>HVL (mm)</t>
        </is>
      </c>
      <c r="B190" s="186" t="n"/>
      <c r="C190" s="140" t="n"/>
      <c r="D190" s="186" t="n"/>
      <c r="E190" s="140" t="n"/>
      <c r="F190" s="186" t="n"/>
      <c r="G190" s="140" t="n"/>
      <c r="H190" s="186" t="n"/>
      <c r="I190" s="140" t="n"/>
      <c r="J190" s="186" t="n"/>
    </row>
    <row r="191">
      <c r="A191" s="53" t="inlineStr">
        <is>
          <t>Min HVL (mm)</t>
        </is>
      </c>
      <c r="B191" s="186" t="n"/>
      <c r="C191" s="141" t="n">
        <v>2.9</v>
      </c>
      <c r="D191" s="186" t="n"/>
      <c r="E191" s="141" t="n">
        <v>3.6</v>
      </c>
      <c r="F191" s="186" t="n"/>
      <c r="G191" s="141" t="n">
        <v>4.3</v>
      </c>
      <c r="H191" s="186" t="n"/>
      <c r="I191" s="141" t="n">
        <v>5</v>
      </c>
      <c r="J191" s="186" t="n"/>
    </row>
    <row r="193">
      <c r="A193" s="22" t="inlineStr">
        <is>
          <t>12. CT Dosmetry</t>
        </is>
      </c>
      <c r="B193" s="22" t="n"/>
      <c r="C193" s="22" t="n"/>
      <c r="D193" s="22" t="n"/>
      <c r="E193" s="22" t="n"/>
      <c r="F193" s="22" t="n"/>
      <c r="G193" s="22" t="n"/>
      <c r="H193" s="22" t="n"/>
      <c r="I193" s="22" t="n"/>
      <c r="J193" s="22" t="n"/>
      <c r="K193" s="22" t="n"/>
      <c r="L193" s="22" t="n"/>
      <c r="M193" s="27" t="n"/>
      <c r="N193" s="186" t="n"/>
    </row>
    <row customHeight="1" ht="12.6" r="194" thickBot="1"/>
    <row r="195">
      <c r="A195" s="74" t="inlineStr">
        <is>
          <t>ACR Protocol</t>
        </is>
      </c>
      <c r="B195" s="195" t="n"/>
      <c r="C195" s="106" t="inlineStr">
        <is>
          <t>Adult Head</t>
        </is>
      </c>
      <c r="D195" s="195" t="n"/>
      <c r="E195" s="106" t="inlineStr">
        <is>
          <t>Adult Abd</t>
        </is>
      </c>
      <c r="F195" s="195" t="n"/>
      <c r="G195" s="106" t="inlineStr">
        <is>
          <t>Pediatric Head</t>
        </is>
      </c>
      <c r="H195" s="195" t="n"/>
      <c r="I195" s="106" t="inlineStr">
        <is>
          <t>Pediatric Abd</t>
        </is>
      </c>
      <c r="J195" s="195" t="n"/>
    </row>
    <row r="196">
      <c r="A196" s="63" t="inlineStr">
        <is>
          <t>RPID Code</t>
        </is>
      </c>
      <c r="B196" s="186" t="n"/>
      <c r="C196" s="149" t="inlineStr">
        <is>
          <t>RPID22</t>
        </is>
      </c>
      <c r="D196" s="186" t="n"/>
      <c r="E196" s="149" t="inlineStr">
        <is>
          <t>RPID3</t>
        </is>
      </c>
      <c r="F196" s="186" t="n"/>
      <c r="G196" s="149" t="inlineStr">
        <is>
          <t>RPID22</t>
        </is>
      </c>
      <c r="H196" s="186" t="n"/>
      <c r="I196" s="149" t="inlineStr">
        <is>
          <t>RPID3</t>
        </is>
      </c>
      <c r="J196" s="186" t="n"/>
    </row>
    <row r="197">
      <c r="A197" s="196" t="inlineStr">
        <is>
          <t>Facility Protocol</t>
        </is>
      </c>
      <c r="B197" s="197" t="n"/>
      <c r="C197" s="235" t="inlineStr">
        <is>
          <t>Routine Head</t>
        </is>
      </c>
      <c r="D197" s="197" t="n"/>
      <c r="E197" s="235" t="inlineStr">
        <is>
          <t>Abd/Pel WO</t>
        </is>
      </c>
      <c r="F197" s="197" t="n"/>
      <c r="G197" s="235" t="n"/>
      <c r="H197" s="197" t="n"/>
      <c r="I197" s="236" t="n"/>
      <c r="J197" s="200" t="n"/>
    </row>
    <row customHeight="1" ht="12.6" r="198" thickBot="1">
      <c r="A198" s="192" t="n"/>
      <c r="B198" s="201" t="n"/>
      <c r="C198" s="202" t="n"/>
      <c r="D198" s="201" t="n"/>
      <c r="E198" s="202" t="n"/>
      <c r="F198" s="201" t="n"/>
      <c r="G198" s="202" t="n"/>
      <c r="H198" s="201" t="n"/>
      <c r="I198" s="202" t="n"/>
      <c r="J198" s="194" t="n"/>
    </row>
    <row r="199">
      <c r="A199" s="74" t="inlineStr">
        <is>
          <t>kVp</t>
        </is>
      </c>
      <c r="B199" s="195" t="n"/>
      <c r="C199" s="237" t="n">
        <v>120</v>
      </c>
      <c r="D199" s="195" t="n"/>
      <c r="E199" s="237" t="n">
        <v>120</v>
      </c>
      <c r="F199" s="195" t="n"/>
      <c r="G199" s="237" t="n"/>
      <c r="H199" s="195" t="n"/>
      <c r="I199" s="237" t="n"/>
      <c r="J199" s="195" t="n"/>
    </row>
    <row r="200">
      <c r="A200" s="63" t="inlineStr">
        <is>
          <t>mA</t>
        </is>
      </c>
      <c r="B200" s="186" t="n"/>
      <c r="C200" s="204">
        <f>C202/C201</f>
        <v/>
      </c>
      <c r="D200" s="186" t="n"/>
      <c r="E200" s="204">
        <f>E202/E201</f>
        <v/>
      </c>
      <c r="F200" s="186" t="n"/>
      <c r="G200" s="204" t="n"/>
      <c r="H200" s="186" t="n"/>
      <c r="I200" s="204" t="n"/>
      <c r="J200" s="186" t="n"/>
    </row>
    <row r="201">
      <c r="A201" s="63" t="inlineStr">
        <is>
          <t>Rotation Time</t>
        </is>
      </c>
      <c r="B201" s="186" t="n"/>
      <c r="C201" s="238" t="n">
        <v>1</v>
      </c>
      <c r="D201" s="186" t="n"/>
      <c r="E201" s="238" t="n">
        <v>0.5</v>
      </c>
      <c r="F201" s="186" t="n"/>
      <c r="G201" s="238" t="n"/>
      <c r="H201" s="186" t="n"/>
      <c r="I201" s="238" t="n"/>
      <c r="J201" s="186" t="n"/>
    </row>
    <row r="202">
      <c r="A202" s="63" t="inlineStr">
        <is>
          <t>mAs</t>
        </is>
      </c>
      <c r="B202" s="186" t="n"/>
      <c r="C202" s="206">
        <f>C203*C207</f>
        <v/>
      </c>
      <c r="D202" s="186" t="n"/>
      <c r="E202" s="206">
        <f>E203*E207</f>
        <v/>
      </c>
      <c r="F202" s="186" t="n"/>
      <c r="G202" s="206" t="n"/>
      <c r="H202" s="186" t="n"/>
      <c r="I202" s="206" t="n"/>
      <c r="J202" s="186" t="n"/>
    </row>
    <row r="203">
      <c r="A203" s="63" t="inlineStr">
        <is>
          <t>Effective mAs</t>
        </is>
      </c>
      <c r="B203" s="186" t="n"/>
      <c r="C203" s="206" t="n">
        <v>350</v>
      </c>
      <c r="D203" s="186" t="n"/>
      <c r="E203" s="206" t="n">
        <v>250</v>
      </c>
      <c r="F203" s="186" t="n"/>
      <c r="G203" s="206" t="n"/>
      <c r="H203" s="186" t="n"/>
      <c r="I203" s="206" t="n"/>
      <c r="J203" s="186" t="n"/>
    </row>
    <row r="204">
      <c r="A204" s="63" t="inlineStr">
        <is>
          <t>Detector Width</t>
        </is>
      </c>
      <c r="B204" s="186" t="n"/>
      <c r="C204" s="239" t="n">
        <v>1.5</v>
      </c>
      <c r="D204" s="186" t="n"/>
      <c r="E204" s="239" t="n">
        <v>1.5</v>
      </c>
      <c r="F204" s="186" t="n"/>
      <c r="G204" s="239" t="n"/>
      <c r="H204" s="186" t="n"/>
      <c r="I204" s="239" t="n"/>
      <c r="J204" s="186" t="n"/>
    </row>
    <row r="205">
      <c r="A205" s="63" t="inlineStr">
        <is>
          <t># Detectors</t>
        </is>
      </c>
      <c r="B205" s="186" t="n"/>
      <c r="C205" s="149" t="n">
        <v>12</v>
      </c>
      <c r="D205" s="186" t="n"/>
      <c r="E205" s="149" t="n">
        <v>16</v>
      </c>
      <c r="F205" s="186" t="n"/>
      <c r="G205" s="149" t="n"/>
      <c r="H205" s="186" t="n"/>
      <c r="I205" s="149" t="n"/>
      <c r="J205" s="186" t="n"/>
    </row>
    <row r="206">
      <c r="A206" s="63" t="inlineStr">
        <is>
          <t>Axial or Helical</t>
        </is>
      </c>
      <c r="B206" s="186" t="n"/>
      <c r="C206" s="149" t="inlineStr">
        <is>
          <t>Axial</t>
        </is>
      </c>
      <c r="D206" s="186" t="n"/>
      <c r="E206" s="149" t="inlineStr">
        <is>
          <t>Helical</t>
        </is>
      </c>
      <c r="F206" s="186" t="n"/>
      <c r="G206" s="149" t="n"/>
      <c r="H206" s="186" t="n"/>
      <c r="I206" s="149" t="n"/>
      <c r="J206" s="186" t="n"/>
    </row>
    <row r="207">
      <c r="A207" s="63" t="inlineStr">
        <is>
          <t>Pitch</t>
        </is>
      </c>
      <c r="B207" s="186" t="n"/>
      <c r="C207" s="234" t="n">
        <v>1</v>
      </c>
      <c r="D207" s="186" t="n"/>
      <c r="E207" s="234" t="n">
        <v>1</v>
      </c>
      <c r="F207" s="186" t="n"/>
      <c r="G207" s="234" t="n"/>
      <c r="H207" s="186" t="n"/>
      <c r="I207" s="234" t="n"/>
      <c r="J207" s="186" t="n"/>
    </row>
    <row r="208">
      <c r="A208" s="63" t="inlineStr">
        <is>
          <t>Table Increment</t>
        </is>
      </c>
      <c r="B208" s="186" t="n"/>
      <c r="C208" s="108">
        <f>C204*C205*C207</f>
        <v/>
      </c>
      <c r="D208" s="186" t="n"/>
      <c r="E208" s="108">
        <f>E204*E205*E207</f>
        <v/>
      </c>
      <c r="F208" s="186" t="n"/>
      <c r="G208" s="108" t="n"/>
      <c r="H208" s="186" t="n"/>
      <c r="I208" s="108" t="n"/>
      <c r="J208" s="186" t="n"/>
    </row>
    <row customHeight="1" ht="12.6" r="209" thickBot="1">
      <c r="A209" s="63" t="inlineStr">
        <is>
          <t>Scan FOV</t>
        </is>
      </c>
      <c r="B209" s="186" t="n"/>
      <c r="C209" s="240" t="n">
        <v>30</v>
      </c>
      <c r="D209" s="186" t="n"/>
      <c r="E209" s="240" t="n">
        <v>50</v>
      </c>
      <c r="F209" s="186" t="n"/>
      <c r="G209" s="240" t="n"/>
      <c r="H209" s="186" t="n"/>
      <c r="I209" s="240" t="n"/>
      <c r="J209" s="186" t="n"/>
    </row>
    <row r="210">
      <c r="A210" s="74" t="inlineStr">
        <is>
          <t>CTDI Phantom</t>
        </is>
      </c>
      <c r="B210" s="195" t="n"/>
      <c r="C210" s="151" t="inlineStr">
        <is>
          <t>16cm</t>
        </is>
      </c>
      <c r="D210" s="195" t="n"/>
      <c r="E210" s="151" t="inlineStr">
        <is>
          <t>32cm</t>
        </is>
      </c>
      <c r="F210" s="195" t="n"/>
      <c r="G210" s="151" t="n"/>
      <c r="H210" s="195" t="n"/>
      <c r="I210" s="151" t="n"/>
      <c r="J210" s="195" t="n"/>
    </row>
    <row customHeight="1" ht="12.6" r="211" thickBot="1">
      <c r="A211" s="63" t="inlineStr">
        <is>
          <t xml:space="preserve">Displayed CTDI vol </t>
        </is>
      </c>
      <c r="B211" s="186" t="n"/>
      <c r="C211" s="214" t="n">
        <v>67.2</v>
      </c>
      <c r="D211" s="186" t="n"/>
      <c r="E211" s="214" t="n">
        <v>17.5</v>
      </c>
      <c r="F211" s="186" t="n"/>
      <c r="G211" s="214" t="n"/>
      <c r="H211" s="186" t="n"/>
      <c r="I211" s="214" t="n"/>
      <c r="J211" s="186" t="n"/>
    </row>
    <row r="212">
      <c r="A212" s="74" t="inlineStr">
        <is>
          <t>Center (mR)</t>
        </is>
      </c>
      <c r="B212" s="195" t="n"/>
      <c r="C212" s="81" t="n"/>
      <c r="D212" s="195" t="n"/>
      <c r="E212" s="81" t="n"/>
      <c r="F212" s="195" t="n"/>
      <c r="G212" s="81" t="n"/>
      <c r="H212" s="195" t="n"/>
      <c r="I212" s="81" t="n"/>
      <c r="J212" s="195" t="n"/>
    </row>
    <row r="213">
      <c r="A213" s="63" t="inlineStr">
        <is>
          <t>Center (mR)</t>
        </is>
      </c>
      <c r="B213" s="186" t="n"/>
      <c r="C213" s="64" t="n"/>
      <c r="D213" s="186" t="n"/>
      <c r="E213" s="64" t="n"/>
      <c r="F213" s="186" t="n"/>
      <c r="G213" s="64" t="n"/>
      <c r="H213" s="186" t="n"/>
      <c r="I213" s="64" t="n"/>
      <c r="J213" s="186" t="n"/>
    </row>
    <row r="214">
      <c r="A214" s="63" t="inlineStr">
        <is>
          <t>Center (mR)</t>
        </is>
      </c>
      <c r="B214" s="186" t="n"/>
      <c r="C214" s="64" t="n"/>
      <c r="D214" s="186" t="n"/>
      <c r="E214" s="64" t="n"/>
      <c r="F214" s="186" t="n"/>
      <c r="G214" s="64" t="n"/>
      <c r="H214" s="186" t="n"/>
      <c r="I214" s="64" t="n"/>
      <c r="J214" s="186" t="n"/>
    </row>
    <row r="215">
      <c r="A215" s="63" t="inlineStr">
        <is>
          <t>12 O'Clock (mR)</t>
        </is>
      </c>
      <c r="B215" s="186" t="n"/>
      <c r="C215" s="64" t="n"/>
      <c r="D215" s="186" t="n"/>
      <c r="E215" s="64" t="n"/>
      <c r="F215" s="186" t="n"/>
      <c r="G215" s="64" t="n"/>
      <c r="H215" s="186" t="n"/>
      <c r="I215" s="64" t="n"/>
      <c r="J215" s="186" t="n"/>
    </row>
    <row r="216">
      <c r="A216" s="63" t="inlineStr">
        <is>
          <t>12 O'Clock (mR)</t>
        </is>
      </c>
      <c r="B216" s="186" t="n"/>
      <c r="C216" s="64" t="n"/>
      <c r="D216" s="186" t="n"/>
      <c r="E216" s="64" t="n"/>
      <c r="F216" s="186" t="n"/>
      <c r="G216" s="64" t="n"/>
      <c r="H216" s="186" t="n"/>
      <c r="I216" s="64" t="n"/>
      <c r="J216" s="186" t="n"/>
    </row>
    <row customHeight="1" ht="12.6" r="217" thickBot="1">
      <c r="A217" s="77" t="inlineStr">
        <is>
          <t>12 O'Clock (mR)</t>
        </is>
      </c>
      <c r="B217" s="211" t="n"/>
      <c r="C217" s="83" t="n"/>
      <c r="D217" s="211" t="n"/>
      <c r="E217" s="83" t="n"/>
      <c r="F217" s="211" t="n"/>
      <c r="G217" s="83" t="n"/>
      <c r="H217" s="211" t="n"/>
      <c r="I217" s="83" t="n"/>
      <c r="J217" s="211" t="n"/>
    </row>
    <row r="218">
      <c r="A218" s="74" t="inlineStr">
        <is>
          <t>Measured CTDIw</t>
        </is>
      </c>
      <c r="B218" s="195" t="n"/>
      <c r="C218" s="241">
        <f>(0.333*AVERAGE(C212:D214)+0.667*AVERAGE(C215:D217))*0.87/(C204*C205)</f>
        <v/>
      </c>
      <c r="D218" s="195" t="n"/>
      <c r="E218" s="241">
        <f>(0.333*AVERAGE(E212:F214)+0.667*AVERAGE(E215:F217))*0.87/(E204*E205)</f>
        <v/>
      </c>
      <c r="F218" s="195" t="n"/>
      <c r="G218" s="241">
        <f>IF(Summary!$D$9="Adult Only","",(0.333*AVERAGE(G212:H214)+0.667*AVERAGE(G215:H217))*0.87/(G204*G205))</f>
        <v/>
      </c>
      <c r="H218" s="195" t="n"/>
      <c r="I218" s="241">
        <f>IF(Summary!$D$9="Adult Only","",(0.333*AVERAGE(I212:J214)+0.667*AVERAGE(I215:J217))*0.87/(I204*I205))</f>
        <v/>
      </c>
      <c r="J218" s="195" t="n"/>
    </row>
    <row customHeight="1" ht="12.6" r="219" thickBot="1">
      <c r="A219" s="77" t="inlineStr">
        <is>
          <t>Measured CTDIvol</t>
        </is>
      </c>
      <c r="B219" s="211" t="n"/>
      <c r="C219" s="217">
        <f>C218/C207</f>
        <v/>
      </c>
      <c r="D219" s="211" t="n"/>
      <c r="E219" s="217">
        <f>E218/E207</f>
        <v/>
      </c>
      <c r="F219" s="211" t="n"/>
      <c r="G219" s="217">
        <f>IF(Summary!$D$9="Adult Only","",G218/G207)</f>
        <v/>
      </c>
      <c r="H219" s="211" t="n"/>
      <c r="I219" s="217">
        <f>IF(Summary!$D$9="Adult Only","",I218/I207)</f>
        <v/>
      </c>
      <c r="J219" s="211" t="n"/>
    </row>
    <row customHeight="1" ht="12.6" r="220" thickBot="1">
      <c r="A220" s="77" t="inlineStr">
        <is>
          <t>% Error</t>
        </is>
      </c>
      <c r="B220" s="211" t="n"/>
      <c r="C220" s="162">
        <f>(C219-C211)/C211</f>
        <v/>
      </c>
      <c r="D220" s="211" t="n"/>
      <c r="E220" s="162">
        <f>(E219-E211)/E211</f>
        <v/>
      </c>
      <c r="F220" s="211" t="n"/>
      <c r="G220" s="162">
        <f>IF(Summary!$D$9="Adult Only","",(G219-G211)/G211)</f>
        <v/>
      </c>
      <c r="H220" s="211" t="n"/>
      <c r="I220" s="162">
        <f>IF(Summary!$D$9="Adult Only","",(I219-I211)/I211)</f>
        <v/>
      </c>
      <c r="J220" s="211" t="n"/>
    </row>
    <row r="222">
      <c r="A222" s="22" t="inlineStr">
        <is>
          <t>13. Soft-Copy (Monitor) Quality Control</t>
        </is>
      </c>
      <c r="B222" s="22" t="n"/>
      <c r="C222" s="22" t="n"/>
      <c r="D222" s="22" t="n"/>
      <c r="E222" s="22" t="n"/>
      <c r="F222" s="22" t="n"/>
      <c r="G222" s="22" t="n"/>
      <c r="H222" s="22" t="n"/>
      <c r="I222" s="22" t="n"/>
      <c r="J222" s="22" t="n"/>
      <c r="K222" s="22" t="n"/>
      <c r="L222" s="22" t="n"/>
      <c r="M222" s="164" t="n"/>
      <c r="N222" s="186" t="n"/>
    </row>
    <row r="223">
      <c r="F223" s="22" t="n"/>
    </row>
    <row r="224">
      <c r="A224" s="110" t="inlineStr">
        <is>
          <t>The soft copy display test evaluates the brightness, uniformity, resolution, and spatial accuracy of the display monitor(s).  Using a calibrated luminance meter (Nuclear Associates Photometer LX), the luminance across the surface of the monitor is measured in units of candelas per square meter (Cd/m2) in the center and at all four corners of the display at maximum and minimum brightness levels.  The maximum brightness of the monitor should exceed 90 Cd/m2 and the minimum brightness should be less than 1.2 Cd/m2.  Furthermore, the values obtained at the four corners should be within 30% of the maximum brightness measured in the center of the screen.  For resolution and spatial accuracy, the medical physicist will evaluate a SMPTE pattern onscreen to identify potential irregularities or performance problems.</t>
        </is>
      </c>
    </row>
    <row r="225"/>
    <row r="226"/>
    <row r="227"/>
    <row r="228"/>
    <row r="229"/>
    <row r="230"/>
    <row r="231"/>
    <row r="232">
      <c r="E232" s="22" t="n"/>
    </row>
    <row customFormat="1" customHeight="1" ht="14.25" r="233" s="10">
      <c r="A233" s="165" t="inlineStr">
        <is>
          <t>SMPTE Pattern Evaluation</t>
        </is>
      </c>
    </row>
    <row customFormat="1" customHeight="1" ht="14.25" r="234" s="10">
      <c r="A234" s="165" t="n"/>
    </row>
    <row customFormat="1" customHeight="1" ht="14.25" r="235" s="10">
      <c r="A235" s="165" t="inlineStr">
        <is>
          <t>All gray level steps in the ring of gray levels visibly distinct?</t>
        </is>
      </c>
      <c r="K235" s="12" t="n"/>
    </row>
    <row customFormat="1" customHeight="1" ht="14.25" r="236" s="10">
      <c r="A236" s="165" t="inlineStr">
        <is>
          <t>5% patch visible in the 0/5% patch; the 95% patch visible in the 95/100% patch?</t>
        </is>
      </c>
      <c r="K236" s="12" t="n"/>
    </row>
    <row customFormat="1" customHeight="1" ht="14.25" r="237" s="10">
      <c r="A237" s="165" t="inlineStr">
        <is>
          <t>Finest line pair pattern visualized center at each of the 4 corner?</t>
        </is>
      </c>
      <c r="K237" s="12" t="n"/>
    </row>
    <row customFormat="1" customHeight="1" ht="14.25" r="238" s="10"/>
    <row customFormat="1" customHeight="1" ht="14.25" r="239" s="10">
      <c r="A239" s="180" t="inlineStr">
        <is>
          <t>Contrast Level</t>
        </is>
      </c>
      <c r="B239" s="197" t="n"/>
      <c r="C239" s="180" t="inlineStr">
        <is>
          <t>Luminance (cd/cm2)</t>
        </is>
      </c>
      <c r="D239" s="197" t="n"/>
    </row>
    <row customFormat="1" customHeight="1" ht="14.25" r="240" s="10">
      <c r="A240" s="224" t="n"/>
      <c r="B240" s="225" t="n"/>
      <c r="C240" s="224" t="n"/>
      <c r="D240" s="225" t="n"/>
    </row>
    <row customFormat="1" customHeight="1" ht="14.25" r="241" s="10">
      <c r="A241" s="178" t="n">
        <v>0</v>
      </c>
      <c r="B241" s="186" t="n"/>
      <c r="C241" s="176" t="n"/>
      <c r="D241" s="186" t="n"/>
    </row>
    <row customFormat="1" customHeight="1" ht="14.25" r="242" s="10">
      <c r="A242" s="178" t="n">
        <v>0.1</v>
      </c>
      <c r="B242" s="186" t="n"/>
      <c r="C242" s="176" t="n"/>
      <c r="D242" s="186" t="n"/>
    </row>
    <row customFormat="1" customHeight="1" ht="14.25" r="243" s="10">
      <c r="A243" s="178" t="n">
        <v>0.2</v>
      </c>
      <c r="B243" s="186" t="n"/>
      <c r="C243" s="176" t="n"/>
      <c r="D243" s="186" t="n"/>
    </row>
    <row customFormat="1" customHeight="1" ht="14.25" r="244" s="10">
      <c r="A244" s="178" t="n">
        <v>0.3</v>
      </c>
      <c r="B244" s="186" t="n"/>
      <c r="C244" s="176" t="n"/>
      <c r="D244" s="186" t="n"/>
    </row>
    <row customFormat="1" customHeight="1" ht="14.25" r="245" s="10">
      <c r="A245" s="178" t="n">
        <v>0.4</v>
      </c>
      <c r="B245" s="186" t="n"/>
      <c r="C245" s="176" t="n"/>
      <c r="D245" s="186" t="n"/>
    </row>
    <row customFormat="1" customHeight="1" ht="14.25" r="246" s="10">
      <c r="A246" s="178" t="n">
        <v>0.5</v>
      </c>
      <c r="B246" s="186" t="n"/>
      <c r="C246" s="176" t="n"/>
      <c r="D246" s="186" t="n"/>
    </row>
    <row customFormat="1" customHeight="1" ht="14.25" r="247" s="10">
      <c r="A247" s="178" t="n">
        <v>0.5</v>
      </c>
      <c r="B247" s="186" t="n"/>
      <c r="C247" s="176" t="n"/>
      <c r="D247" s="186" t="n"/>
    </row>
    <row customFormat="1" customHeight="1" ht="14.25" r="248" s="10">
      <c r="A248" s="178" t="n">
        <v>0.6</v>
      </c>
      <c r="B248" s="186" t="n"/>
      <c r="C248" s="176" t="n"/>
      <c r="D248" s="186" t="n"/>
    </row>
    <row customFormat="1" customHeight="1" ht="14.25" r="249" s="10">
      <c r="A249" s="178" t="n">
        <v>0.7</v>
      </c>
      <c r="B249" s="186" t="n"/>
      <c r="C249" s="176" t="n"/>
      <c r="D249" s="186" t="n"/>
    </row>
    <row customFormat="1" customHeight="1" ht="14.25" r="250" s="10">
      <c r="A250" s="178" t="n">
        <v>0.7999999999999999</v>
      </c>
      <c r="B250" s="186" t="n"/>
      <c r="C250" s="176" t="n"/>
      <c r="D250" s="186" t="n"/>
    </row>
    <row customFormat="1" customHeight="1" ht="14.25" r="251" s="10">
      <c r="A251" s="178" t="n">
        <v>0.9</v>
      </c>
      <c r="B251" s="186" t="n"/>
      <c r="C251" s="176" t="n"/>
      <c r="D251" s="186" t="n"/>
    </row>
    <row customFormat="1" customHeight="1" ht="14.25" r="252" s="10">
      <c r="A252" s="178" t="n">
        <v>0.9999999999999999</v>
      </c>
      <c r="B252" s="186" t="n"/>
      <c r="C252" s="176" t="n"/>
      <c r="D252" s="186" t="n"/>
    </row>
    <row customFormat="1" customHeight="1" ht="14.25" r="253" s="10">
      <c r="A253" s="13" t="n"/>
    </row>
    <row customFormat="1" customHeight="1" ht="14.25" r="254" s="10">
      <c r="A254" s="13" t="n"/>
      <c r="C254" s="180" t="inlineStr">
        <is>
          <t>Luminance (cd/cm2)</t>
        </is>
      </c>
      <c r="D254" s="197" t="n"/>
    </row>
    <row customFormat="1" customHeight="1" ht="14.25" r="255" s="10">
      <c r="C255" s="224" t="n"/>
      <c r="D255" s="225" t="n"/>
    </row>
    <row customFormat="1" customHeight="1" ht="14.25" r="256" s="10">
      <c r="A256" s="178" t="inlineStr">
        <is>
          <t>Center</t>
        </is>
      </c>
      <c r="B256" s="186" t="n"/>
      <c r="C256" s="179">
        <f>AVERAGE(C246,C247)</f>
        <v/>
      </c>
      <c r="D256" s="186" t="n"/>
    </row>
    <row customFormat="1" customHeight="1" ht="14.25" r="257" s="10">
      <c r="A257" s="178" t="inlineStr">
        <is>
          <t>Upper Left</t>
        </is>
      </c>
      <c r="B257" s="186" t="n"/>
      <c r="C257" s="176" t="n"/>
      <c r="D257" s="186" t="n"/>
    </row>
    <row customFormat="1" customHeight="1" ht="14.25" r="258" s="10">
      <c r="A258" s="178" t="inlineStr">
        <is>
          <t>Upper Right</t>
        </is>
      </c>
      <c r="B258" s="186" t="n"/>
      <c r="C258" s="176" t="n"/>
      <c r="D258" s="186" t="n"/>
    </row>
    <row customFormat="1" customHeight="1" ht="14.25" r="259" s="10">
      <c r="A259" s="178" t="inlineStr">
        <is>
          <t>Bottom Right</t>
        </is>
      </c>
      <c r="B259" s="186" t="n"/>
      <c r="C259" s="176" t="n"/>
      <c r="D259" s="186" t="n"/>
    </row>
    <row customFormat="1" customHeight="1" ht="14.25" r="260" s="10">
      <c r="A260" s="178" t="inlineStr">
        <is>
          <t>Bottom Left</t>
        </is>
      </c>
      <c r="B260" s="186" t="n"/>
      <c r="C260" s="176" t="n"/>
      <c r="D260" s="186" t="n"/>
    </row>
    <row customFormat="1" customHeight="1" ht="14.25" r="261" s="10"/>
    <row customFormat="1" customHeight="1" ht="14.25" r="262" s="10">
      <c r="A262" s="14" t="n"/>
      <c r="B262" s="14" t="n"/>
      <c r="C262" s="14" t="n"/>
      <c r="D262" s="14" t="n"/>
      <c r="E262" s="14" t="n"/>
      <c r="H262" s="15" t="inlineStr">
        <is>
          <t>Measured</t>
        </is>
      </c>
      <c r="I262" s="16" t="inlineStr">
        <is>
          <t>Limit</t>
        </is>
      </c>
      <c r="J262" s="16" t="inlineStr">
        <is>
          <t>P/F/NA</t>
        </is>
      </c>
    </row>
    <row customFormat="1" customHeight="1" ht="14.25" r="263" s="10">
      <c r="A263" s="177" t="inlineStr">
        <is>
          <t>Maximun Luminance (cd/cm2)</t>
        </is>
      </c>
      <c r="B263" s="182" t="n"/>
      <c r="C263" s="182" t="n"/>
      <c r="D263" s="182" t="n"/>
      <c r="E263" s="182" t="n"/>
      <c r="F263" s="182" t="n"/>
      <c r="G263" s="186" t="n"/>
      <c r="H263" s="242">
        <f>C252</f>
        <v/>
      </c>
      <c r="I263" s="242" t="n">
        <v>100</v>
      </c>
      <c r="J263" s="12" t="n"/>
    </row>
    <row customFormat="1" customHeight="1" ht="14.25" r="264" s="10">
      <c r="A264" s="177" t="inlineStr">
        <is>
          <t>Minimun Luminance (cd/cm2)</t>
        </is>
      </c>
      <c r="B264" s="182" t="n"/>
      <c r="C264" s="182" t="n"/>
      <c r="D264" s="182" t="n"/>
      <c r="E264" s="182" t="n"/>
      <c r="F264" s="182" t="n"/>
      <c r="G264" s="186" t="n"/>
      <c r="H264" s="242">
        <f>C241</f>
        <v/>
      </c>
      <c r="I264" s="242" t="n">
        <v>1.2</v>
      </c>
      <c r="J264" s="12" t="n"/>
    </row>
    <row customFormat="1" customHeight="1" ht="14.25" r="265" s="10">
      <c r="A265" s="177" t="inlineStr">
        <is>
          <t>Luminance Ratio (LR')</t>
        </is>
      </c>
      <c r="B265" s="182" t="n"/>
      <c r="C265" s="182" t="n"/>
      <c r="D265" s="182" t="n"/>
      <c r="E265" s="182" t="n"/>
      <c r="F265" s="182" t="n"/>
      <c r="G265" s="186" t="n"/>
      <c r="H265" s="242">
        <f>IF(ISERROR(H263/H264),"",H263/H264)</f>
        <v/>
      </c>
      <c r="I265" s="242" t="n">
        <v>100</v>
      </c>
      <c r="J265" s="12" t="n"/>
    </row>
    <row customFormat="1" customHeight="1" ht="14.25" r="266" s="10">
      <c r="A266" s="177" t="inlineStr">
        <is>
          <t>Uniformity % difference=200×(Lmax–Lmin)/(Lmax+Lmin)</t>
        </is>
      </c>
      <c r="B266" s="182" t="n"/>
      <c r="C266" s="182" t="n"/>
      <c r="D266" s="182" t="n"/>
      <c r="E266" s="182" t="n"/>
      <c r="F266" s="182" t="n"/>
      <c r="G266" s="186" t="n"/>
      <c r="H266" s="178">
        <f>2*(MAX(C256:D260)-MIN(C256:D260))/(MAX(C256:D260)+MIN(C256:D260))</f>
        <v/>
      </c>
      <c r="I266" s="178" t="n">
        <v>0.15</v>
      </c>
      <c r="J266" s="12" t="n"/>
    </row>
  </sheetData>
  <mergeCells count="748">
    <mergeCell ref="A263:G263"/>
    <mergeCell ref="A264:G264"/>
    <mergeCell ref="A265:G265"/>
    <mergeCell ref="A266:G266"/>
    <mergeCell ref="M90:N90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C254:D255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36:J236"/>
    <mergeCell ref="A237:J237"/>
    <mergeCell ref="A239:B240"/>
    <mergeCell ref="C239:D240"/>
    <mergeCell ref="A241:B241"/>
    <mergeCell ref="C241:D241"/>
    <mergeCell ref="A242:B242"/>
    <mergeCell ref="C242:D242"/>
    <mergeCell ref="A243:B243"/>
    <mergeCell ref="C243:D243"/>
    <mergeCell ref="A220:B220"/>
    <mergeCell ref="C220:D220"/>
    <mergeCell ref="E220:F220"/>
    <mergeCell ref="G220:H220"/>
    <mergeCell ref="I220:J220"/>
    <mergeCell ref="M222:N222"/>
    <mergeCell ref="A224:L231"/>
    <mergeCell ref="A235:J235"/>
    <mergeCell ref="C218:D218"/>
    <mergeCell ref="E218:F218"/>
    <mergeCell ref="G218:H218"/>
    <mergeCell ref="I218:J218"/>
    <mergeCell ref="A218:B218"/>
    <mergeCell ref="A219:B219"/>
    <mergeCell ref="C219:D219"/>
    <mergeCell ref="E219:F219"/>
    <mergeCell ref="G219:H219"/>
    <mergeCell ref="I219:J219"/>
    <mergeCell ref="A217:B217"/>
    <mergeCell ref="C213:D213"/>
    <mergeCell ref="E213:F213"/>
    <mergeCell ref="G213:H213"/>
    <mergeCell ref="I213:J213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C216:D216"/>
    <mergeCell ref="E216:F216"/>
    <mergeCell ref="G216:H216"/>
    <mergeCell ref="I216:J216"/>
    <mergeCell ref="C217:D217"/>
    <mergeCell ref="E217:F217"/>
    <mergeCell ref="G217:H217"/>
    <mergeCell ref="I217:J217"/>
    <mergeCell ref="A212:B212"/>
    <mergeCell ref="C212:D212"/>
    <mergeCell ref="E212:F212"/>
    <mergeCell ref="G212:H212"/>
    <mergeCell ref="I212:J212"/>
    <mergeCell ref="A213:B213"/>
    <mergeCell ref="A214:B214"/>
    <mergeCell ref="A215:B215"/>
    <mergeCell ref="A216:B216"/>
    <mergeCell ref="G210:H210"/>
    <mergeCell ref="I210:J210"/>
    <mergeCell ref="G211:H211"/>
    <mergeCell ref="I211:J211"/>
    <mergeCell ref="G209:H209"/>
    <mergeCell ref="I209:J209"/>
    <mergeCell ref="G206:H206"/>
    <mergeCell ref="I206:J206"/>
    <mergeCell ref="G207:H207"/>
    <mergeCell ref="I207:J207"/>
    <mergeCell ref="G208:H208"/>
    <mergeCell ref="I208:J208"/>
    <mergeCell ref="G203:H203"/>
    <mergeCell ref="I203:J203"/>
    <mergeCell ref="G204:H204"/>
    <mergeCell ref="I204:J204"/>
    <mergeCell ref="G205:H205"/>
    <mergeCell ref="I205:J205"/>
    <mergeCell ref="G195:H195"/>
    <mergeCell ref="I195:J195"/>
    <mergeCell ref="G196:H196"/>
    <mergeCell ref="I196:J196"/>
    <mergeCell ref="G197:H198"/>
    <mergeCell ref="I197:J198"/>
    <mergeCell ref="G199:H199"/>
    <mergeCell ref="I199:J199"/>
    <mergeCell ref="G200:H200"/>
    <mergeCell ref="I200:J200"/>
    <mergeCell ref="G201:H201"/>
    <mergeCell ref="I201:J201"/>
    <mergeCell ref="G202:H202"/>
    <mergeCell ref="I202:J202"/>
    <mergeCell ref="A211:B211"/>
    <mergeCell ref="C211:D211"/>
    <mergeCell ref="E211:F211"/>
    <mergeCell ref="A210:B210"/>
    <mergeCell ref="C210:D210"/>
    <mergeCell ref="E210:F210"/>
    <mergeCell ref="A208:B208"/>
    <mergeCell ref="C208:D208"/>
    <mergeCell ref="E208:F208"/>
    <mergeCell ref="A209:B209"/>
    <mergeCell ref="C209:D209"/>
    <mergeCell ref="E209:F209"/>
    <mergeCell ref="A205:B205"/>
    <mergeCell ref="C205:D205"/>
    <mergeCell ref="E205:F205"/>
    <mergeCell ref="A206:B206"/>
    <mergeCell ref="C206:D206"/>
    <mergeCell ref="E206:F206"/>
    <mergeCell ref="A207:B207"/>
    <mergeCell ref="C207:D207"/>
    <mergeCell ref="E207:F207"/>
    <mergeCell ref="A202:B202"/>
    <mergeCell ref="C202:D202"/>
    <mergeCell ref="E202:F202"/>
    <mergeCell ref="A203:B203"/>
    <mergeCell ref="C203:D203"/>
    <mergeCell ref="E203:F203"/>
    <mergeCell ref="A204:B204"/>
    <mergeCell ref="C204:D204"/>
    <mergeCell ref="E204:F204"/>
    <mergeCell ref="A199:B199"/>
    <mergeCell ref="C199:D199"/>
    <mergeCell ref="E199:F199"/>
    <mergeCell ref="A200:B200"/>
    <mergeCell ref="C200:D200"/>
    <mergeCell ref="E200:F200"/>
    <mergeCell ref="A201:B201"/>
    <mergeCell ref="C201:D201"/>
    <mergeCell ref="E201:F201"/>
    <mergeCell ref="M193:N193"/>
    <mergeCell ref="A195:B195"/>
    <mergeCell ref="C195:D195"/>
    <mergeCell ref="E195:F195"/>
    <mergeCell ref="A196:B196"/>
    <mergeCell ref="C196:D196"/>
    <mergeCell ref="E196:F196"/>
    <mergeCell ref="A197:B198"/>
    <mergeCell ref="C197:D198"/>
    <mergeCell ref="E197:F198"/>
    <mergeCell ref="A189:B189"/>
    <mergeCell ref="A190:B190"/>
    <mergeCell ref="A191:B191"/>
    <mergeCell ref="E189:F189"/>
    <mergeCell ref="G189:H189"/>
    <mergeCell ref="I189:J189"/>
    <mergeCell ref="E190:F190"/>
    <mergeCell ref="G190:H190"/>
    <mergeCell ref="I190:J190"/>
    <mergeCell ref="E191:F191"/>
    <mergeCell ref="G191:H191"/>
    <mergeCell ref="I191:J191"/>
    <mergeCell ref="C189:D189"/>
    <mergeCell ref="C190:D190"/>
    <mergeCell ref="C191:D191"/>
    <mergeCell ref="C187:D187"/>
    <mergeCell ref="E187:F187"/>
    <mergeCell ref="G187:H187"/>
    <mergeCell ref="C188:D188"/>
    <mergeCell ref="E188:F188"/>
    <mergeCell ref="G188:H188"/>
    <mergeCell ref="M185:N185"/>
    <mergeCell ref="I187:J187"/>
    <mergeCell ref="I188:J188"/>
    <mergeCell ref="A187:B187"/>
    <mergeCell ref="A188:B188"/>
    <mergeCell ref="E54:F54"/>
    <mergeCell ref="A55:B55"/>
    <mergeCell ref="C55:D55"/>
    <mergeCell ref="E55:F55"/>
    <mergeCell ref="C178:D178"/>
    <mergeCell ref="E178:F178"/>
    <mergeCell ref="G178:H178"/>
    <mergeCell ref="A164:B164"/>
    <mergeCell ref="C164:D164"/>
    <mergeCell ref="E164:F164"/>
    <mergeCell ref="G164:H164"/>
    <mergeCell ref="A159:B159"/>
    <mergeCell ref="C159:L160"/>
    <mergeCell ref="A153:B153"/>
    <mergeCell ref="A154:B154"/>
    <mergeCell ref="A155:B155"/>
    <mergeCell ref="C153:D153"/>
    <mergeCell ref="E153:F153"/>
    <mergeCell ref="G153:H153"/>
    <mergeCell ref="I153:J153"/>
    <mergeCell ref="C154:D154"/>
    <mergeCell ref="E154:F154"/>
    <mergeCell ref="I178:J178"/>
    <mergeCell ref="K178:L178"/>
    <mergeCell ref="M178:N178"/>
    <mergeCell ref="A181:N183"/>
    <mergeCell ref="A27:B27"/>
    <mergeCell ref="C27:D27"/>
    <mergeCell ref="E27:F27"/>
    <mergeCell ref="G27:H27"/>
    <mergeCell ref="I27:J27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54:B54"/>
    <mergeCell ref="C54:D54"/>
    <mergeCell ref="C176:D176"/>
    <mergeCell ref="E176:F176"/>
    <mergeCell ref="G176:H176"/>
    <mergeCell ref="I176:J176"/>
    <mergeCell ref="K176:L176"/>
    <mergeCell ref="M176:N176"/>
    <mergeCell ref="C177:D177"/>
    <mergeCell ref="E177:F177"/>
    <mergeCell ref="G177:H177"/>
    <mergeCell ref="I177:J177"/>
    <mergeCell ref="K177:L177"/>
    <mergeCell ref="M177:N177"/>
    <mergeCell ref="C174:D174"/>
    <mergeCell ref="E174:F174"/>
    <mergeCell ref="G174:H174"/>
    <mergeCell ref="I174:J174"/>
    <mergeCell ref="K174:L174"/>
    <mergeCell ref="M174:N174"/>
    <mergeCell ref="C175:D175"/>
    <mergeCell ref="E175:F175"/>
    <mergeCell ref="G175:H175"/>
    <mergeCell ref="I175:J175"/>
    <mergeCell ref="K175:L175"/>
    <mergeCell ref="M175:N175"/>
    <mergeCell ref="M170:N170"/>
    <mergeCell ref="A172:A173"/>
    <mergeCell ref="B172:B173"/>
    <mergeCell ref="C172:D173"/>
    <mergeCell ref="E172:F173"/>
    <mergeCell ref="G172:H173"/>
    <mergeCell ref="I172:J173"/>
    <mergeCell ref="K172:L173"/>
    <mergeCell ref="M172:N173"/>
    <mergeCell ref="I164:J164"/>
    <mergeCell ref="K164:L164"/>
    <mergeCell ref="A166:B166"/>
    <mergeCell ref="A167:B167"/>
    <mergeCell ref="A168:B168"/>
    <mergeCell ref="C166:D166"/>
    <mergeCell ref="E166:F166"/>
    <mergeCell ref="G166:H166"/>
    <mergeCell ref="I166:J166"/>
    <mergeCell ref="K166:L166"/>
    <mergeCell ref="C167:D167"/>
    <mergeCell ref="E167:F167"/>
    <mergeCell ref="G167:H167"/>
    <mergeCell ref="I167:J167"/>
    <mergeCell ref="K167:L167"/>
    <mergeCell ref="M157:N157"/>
    <mergeCell ref="A162:B162"/>
    <mergeCell ref="C162:D162"/>
    <mergeCell ref="E162:F162"/>
    <mergeCell ref="G162:H162"/>
    <mergeCell ref="I162:J162"/>
    <mergeCell ref="A163:B163"/>
    <mergeCell ref="C163:D163"/>
    <mergeCell ref="E163:F163"/>
    <mergeCell ref="G163:H163"/>
    <mergeCell ref="I163:J163"/>
    <mergeCell ref="K162:L162"/>
    <mergeCell ref="K163:L163"/>
    <mergeCell ref="G154:H154"/>
    <mergeCell ref="I154:J154"/>
    <mergeCell ref="C155:D155"/>
    <mergeCell ref="E155:F155"/>
    <mergeCell ref="G155:H155"/>
    <mergeCell ref="I155:J155"/>
    <mergeCell ref="A142:B142"/>
    <mergeCell ref="A143:B143"/>
    <mergeCell ref="A144:B144"/>
    <mergeCell ref="A145:B145"/>
    <mergeCell ref="A149:B149"/>
    <mergeCell ref="C149:L150"/>
    <mergeCell ref="A130:B130"/>
    <mergeCell ref="M147:N147"/>
    <mergeCell ref="C152:D152"/>
    <mergeCell ref="E152:F152"/>
    <mergeCell ref="G152:H152"/>
    <mergeCell ref="I152:J152"/>
    <mergeCell ref="A131:B131"/>
    <mergeCell ref="A132:B132"/>
    <mergeCell ref="A133:B133"/>
    <mergeCell ref="A134:B134"/>
    <mergeCell ref="A137:B137"/>
    <mergeCell ref="C137:L138"/>
    <mergeCell ref="A135:B135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I121:J121"/>
    <mergeCell ref="C122:D122"/>
    <mergeCell ref="E122:F122"/>
    <mergeCell ref="G122:H122"/>
    <mergeCell ref="I122:J122"/>
    <mergeCell ref="M124:N124"/>
    <mergeCell ref="A126:B126"/>
    <mergeCell ref="C126:L126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A118:B118"/>
    <mergeCell ref="A119:B119"/>
    <mergeCell ref="A120:B120"/>
    <mergeCell ref="A121:B121"/>
    <mergeCell ref="A122:B122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21:D121"/>
    <mergeCell ref="E121:F121"/>
    <mergeCell ref="G121:H121"/>
    <mergeCell ref="M103:M104"/>
    <mergeCell ref="M113:N113"/>
    <mergeCell ref="A115:B115"/>
    <mergeCell ref="C115:L115"/>
    <mergeCell ref="A117:B117"/>
    <mergeCell ref="A109:B109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A103:B104"/>
    <mergeCell ref="A107:B107"/>
    <mergeCell ref="A108:B108"/>
    <mergeCell ref="A105:B105"/>
    <mergeCell ref="A106:B106"/>
    <mergeCell ref="K103:K104"/>
    <mergeCell ref="L103:L104"/>
    <mergeCell ref="A96:C96"/>
    <mergeCell ref="A97:C97"/>
    <mergeCell ref="A101:B101"/>
    <mergeCell ref="C101:L101"/>
    <mergeCell ref="D96:E96"/>
    <mergeCell ref="F96:G96"/>
    <mergeCell ref="H96:I96"/>
    <mergeCell ref="J96:K96"/>
    <mergeCell ref="L96:M96"/>
    <mergeCell ref="D97:E97"/>
    <mergeCell ref="F97:G97"/>
    <mergeCell ref="H97:I97"/>
    <mergeCell ref="J97:K97"/>
    <mergeCell ref="L97:M97"/>
    <mergeCell ref="M99:N99"/>
    <mergeCell ref="A92:B92"/>
    <mergeCell ref="C92:L92"/>
    <mergeCell ref="D94:E94"/>
    <mergeCell ref="F94:G94"/>
    <mergeCell ref="H94:I94"/>
    <mergeCell ref="J94:K94"/>
    <mergeCell ref="L94:M94"/>
    <mergeCell ref="D95:E95"/>
    <mergeCell ref="F95:G95"/>
    <mergeCell ref="H95:I95"/>
    <mergeCell ref="J95:K95"/>
    <mergeCell ref="L95:M95"/>
    <mergeCell ref="A94:C94"/>
    <mergeCell ref="A95:C95"/>
    <mergeCell ref="A86:H86"/>
    <mergeCell ref="I86:J86"/>
    <mergeCell ref="K86:L86"/>
    <mergeCell ref="M86:N86"/>
    <mergeCell ref="A87:H87"/>
    <mergeCell ref="I87:J87"/>
    <mergeCell ref="K87:L87"/>
    <mergeCell ref="M87:N87"/>
    <mergeCell ref="A88:H88"/>
    <mergeCell ref="I88:J88"/>
    <mergeCell ref="K88:L88"/>
    <mergeCell ref="M88:N88"/>
    <mergeCell ref="A83:H83"/>
    <mergeCell ref="I83:J83"/>
    <mergeCell ref="K83:L83"/>
    <mergeCell ref="M83:N83"/>
    <mergeCell ref="A84:H84"/>
    <mergeCell ref="I84:J84"/>
    <mergeCell ref="K84:L84"/>
    <mergeCell ref="M84:N84"/>
    <mergeCell ref="A85:H85"/>
    <mergeCell ref="I85:J85"/>
    <mergeCell ref="K85:L85"/>
    <mergeCell ref="M85:N85"/>
    <mergeCell ref="A78:H78"/>
    <mergeCell ref="I78:J78"/>
    <mergeCell ref="K78:L78"/>
    <mergeCell ref="M78:N78"/>
    <mergeCell ref="A80:B80"/>
    <mergeCell ref="C80:L80"/>
    <mergeCell ref="A82:H82"/>
    <mergeCell ref="I82:J82"/>
    <mergeCell ref="K82:L82"/>
    <mergeCell ref="M82:N82"/>
    <mergeCell ref="A75:H75"/>
    <mergeCell ref="I75:J75"/>
    <mergeCell ref="K75:L75"/>
    <mergeCell ref="M75:N75"/>
    <mergeCell ref="A76:H76"/>
    <mergeCell ref="I76:J76"/>
    <mergeCell ref="K76:L76"/>
    <mergeCell ref="M76:N76"/>
    <mergeCell ref="A77:H77"/>
    <mergeCell ref="I77:J77"/>
    <mergeCell ref="K77:L77"/>
    <mergeCell ref="M77:N77"/>
    <mergeCell ref="A72:H72"/>
    <mergeCell ref="I72:J72"/>
    <mergeCell ref="K72:L72"/>
    <mergeCell ref="M72:N72"/>
    <mergeCell ref="A73:H73"/>
    <mergeCell ref="I73:J73"/>
    <mergeCell ref="K73:L73"/>
    <mergeCell ref="M73:N73"/>
    <mergeCell ref="A74:H74"/>
    <mergeCell ref="I74:J74"/>
    <mergeCell ref="K74:L74"/>
    <mergeCell ref="M74:N74"/>
    <mergeCell ref="M20:N20"/>
    <mergeCell ref="M21:N21"/>
    <mergeCell ref="M23:N23"/>
    <mergeCell ref="M16:N16"/>
    <mergeCell ref="M18:N18"/>
    <mergeCell ref="A13:B13"/>
    <mergeCell ref="C13:D13"/>
    <mergeCell ref="E13:F13"/>
    <mergeCell ref="G13:H13"/>
    <mergeCell ref="A16:B16"/>
    <mergeCell ref="C16:D16"/>
    <mergeCell ref="E16:F16"/>
    <mergeCell ref="G16:H16"/>
    <mergeCell ref="I16:J16"/>
    <mergeCell ref="K16:L16"/>
    <mergeCell ref="I13:J13"/>
    <mergeCell ref="K13:L13"/>
    <mergeCell ref="M13:N13"/>
    <mergeCell ref="A15:B15"/>
    <mergeCell ref="C15:D15"/>
    <mergeCell ref="E15:F15"/>
    <mergeCell ref="G15:H15"/>
    <mergeCell ref="I15:J15"/>
    <mergeCell ref="K15:L15"/>
    <mergeCell ref="M4:N4"/>
    <mergeCell ref="A5:B6"/>
    <mergeCell ref="C3:D3"/>
    <mergeCell ref="E3:F3"/>
    <mergeCell ref="G3:H3"/>
    <mergeCell ref="I3:J3"/>
    <mergeCell ref="K3:L3"/>
    <mergeCell ref="M3:N3"/>
    <mergeCell ref="A3:B3"/>
    <mergeCell ref="A4:B4"/>
    <mergeCell ref="C4:D4"/>
    <mergeCell ref="E4:F4"/>
    <mergeCell ref="G4:H4"/>
    <mergeCell ref="I4:J4"/>
    <mergeCell ref="K4:L4"/>
    <mergeCell ref="C5:D6"/>
    <mergeCell ref="E5:F6"/>
    <mergeCell ref="G5:H6"/>
    <mergeCell ref="I5:J6"/>
    <mergeCell ref="K5:L6"/>
    <mergeCell ref="M5:N6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9:J9"/>
    <mergeCell ref="K9:L9"/>
    <mergeCell ref="M9:N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M15:N15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K17:L17"/>
    <mergeCell ref="M19:N19"/>
    <mergeCell ref="A21:B21"/>
    <mergeCell ref="C21:D21"/>
    <mergeCell ref="E21:F21"/>
    <mergeCell ref="G21:H21"/>
    <mergeCell ref="I21:J21"/>
    <mergeCell ref="K21:L21"/>
    <mergeCell ref="A20:B20"/>
    <mergeCell ref="C20:D20"/>
    <mergeCell ref="E20:F20"/>
    <mergeCell ref="G20:H20"/>
    <mergeCell ref="I20:J20"/>
    <mergeCell ref="K20:L20"/>
    <mergeCell ref="E25:F25"/>
    <mergeCell ref="G25:H25"/>
    <mergeCell ref="I25:J25"/>
    <mergeCell ref="K25:L25"/>
    <mergeCell ref="A24:B24"/>
    <mergeCell ref="C24:D24"/>
    <mergeCell ref="E24:F24"/>
    <mergeCell ref="G24:H24"/>
    <mergeCell ref="I24:J24"/>
    <mergeCell ref="K24:L24"/>
    <mergeCell ref="C23:D23"/>
    <mergeCell ref="E23:F23"/>
    <mergeCell ref="G23:H23"/>
    <mergeCell ref="I23:J23"/>
    <mergeCell ref="K23:L23"/>
    <mergeCell ref="A23:B23"/>
    <mergeCell ref="M26:N26"/>
    <mergeCell ref="A22:B22"/>
    <mergeCell ref="C22:D22"/>
    <mergeCell ref="E22:F22"/>
    <mergeCell ref="G22:H22"/>
    <mergeCell ref="I22:J22"/>
    <mergeCell ref="K22:L22"/>
    <mergeCell ref="M22:N22"/>
    <mergeCell ref="A26:B26"/>
    <mergeCell ref="C26:D26"/>
    <mergeCell ref="E26:F26"/>
    <mergeCell ref="G26:H26"/>
    <mergeCell ref="I26:J26"/>
    <mergeCell ref="K26:L26"/>
    <mergeCell ref="M24:N24"/>
    <mergeCell ref="M25:N25"/>
    <mergeCell ref="A25:B25"/>
    <mergeCell ref="C25:D25"/>
    <mergeCell ref="A32:B33"/>
    <mergeCell ref="C32:D33"/>
    <mergeCell ref="E32:F33"/>
    <mergeCell ref="A31:B31"/>
    <mergeCell ref="C31:D31"/>
    <mergeCell ref="E31:F31"/>
    <mergeCell ref="A30:B30"/>
    <mergeCell ref="C30:D30"/>
    <mergeCell ref="E30:F30"/>
    <mergeCell ref="A36:B36"/>
    <mergeCell ref="C36:D36"/>
    <mergeCell ref="E36:F36"/>
    <mergeCell ref="A35:B35"/>
    <mergeCell ref="C35:D35"/>
    <mergeCell ref="E35:F35"/>
    <mergeCell ref="A34:B34"/>
    <mergeCell ref="C34:D34"/>
    <mergeCell ref="E34:F34"/>
    <mergeCell ref="E40:F40"/>
    <mergeCell ref="A39:B39"/>
    <mergeCell ref="C39:D39"/>
    <mergeCell ref="E39:F39"/>
    <mergeCell ref="A38:B38"/>
    <mergeCell ref="C38:D38"/>
    <mergeCell ref="E38:F38"/>
    <mergeCell ref="A37:B37"/>
    <mergeCell ref="C37:D37"/>
    <mergeCell ref="E37:F37"/>
    <mergeCell ref="M14:N14"/>
    <mergeCell ref="A52:B52"/>
    <mergeCell ref="C52:D52"/>
    <mergeCell ref="E52:F52"/>
    <mergeCell ref="A51:B51"/>
    <mergeCell ref="C51:D51"/>
    <mergeCell ref="E51:F51"/>
    <mergeCell ref="A50:B50"/>
    <mergeCell ref="C50:D50"/>
    <mergeCell ref="E50:F50"/>
    <mergeCell ref="A49:B49"/>
    <mergeCell ref="C49:D49"/>
    <mergeCell ref="E49:F49"/>
    <mergeCell ref="A48:B48"/>
    <mergeCell ref="C48:D48"/>
    <mergeCell ref="E48:F48"/>
    <mergeCell ref="A47:B47"/>
    <mergeCell ref="C47:D47"/>
    <mergeCell ref="E47:F47"/>
    <mergeCell ref="A46:B46"/>
    <mergeCell ref="C46:D46"/>
    <mergeCell ref="E46:F46"/>
    <mergeCell ref="A45:B45"/>
    <mergeCell ref="C45:D45"/>
    <mergeCell ref="A53:B53"/>
    <mergeCell ref="C53:D53"/>
    <mergeCell ref="E53:F53"/>
    <mergeCell ref="A14:B14"/>
    <mergeCell ref="C14:D14"/>
    <mergeCell ref="E14:F14"/>
    <mergeCell ref="G14:H14"/>
    <mergeCell ref="I14:J14"/>
    <mergeCell ref="K14:L14"/>
    <mergeCell ref="E45:F45"/>
    <mergeCell ref="A44:B44"/>
    <mergeCell ref="C44:D44"/>
    <mergeCell ref="E44:F44"/>
    <mergeCell ref="A43:B43"/>
    <mergeCell ref="C43:D43"/>
    <mergeCell ref="E43:F43"/>
    <mergeCell ref="A42:B42"/>
    <mergeCell ref="C42:D42"/>
    <mergeCell ref="E42:F42"/>
    <mergeCell ref="A41:B41"/>
    <mergeCell ref="C41:D41"/>
    <mergeCell ref="E41:F41"/>
    <mergeCell ref="A40:B40"/>
    <mergeCell ref="C40:D40"/>
    <mergeCell ref="K62:L62"/>
    <mergeCell ref="M62:N62"/>
    <mergeCell ref="I63:J63"/>
    <mergeCell ref="K63:L63"/>
    <mergeCell ref="M63:N63"/>
    <mergeCell ref="I60:J60"/>
    <mergeCell ref="K60:L60"/>
    <mergeCell ref="M60:N60"/>
    <mergeCell ref="I61:J61"/>
    <mergeCell ref="K61:L61"/>
    <mergeCell ref="M61:N61"/>
    <mergeCell ref="A70:B70"/>
    <mergeCell ref="C70:L70"/>
    <mergeCell ref="A60:H60"/>
    <mergeCell ref="M56:N56"/>
    <mergeCell ref="M1:N1"/>
    <mergeCell ref="M68:N68"/>
    <mergeCell ref="A58:B58"/>
    <mergeCell ref="C58:L58"/>
    <mergeCell ref="A65:H65"/>
    <mergeCell ref="A66:H66"/>
    <mergeCell ref="I65:J65"/>
    <mergeCell ref="K65:L65"/>
    <mergeCell ref="M65:N65"/>
    <mergeCell ref="I66:J66"/>
    <mergeCell ref="K66:L66"/>
    <mergeCell ref="M66:N66"/>
    <mergeCell ref="I64:J64"/>
    <mergeCell ref="K64:L64"/>
    <mergeCell ref="M64:N64"/>
    <mergeCell ref="A61:H61"/>
    <mergeCell ref="A62:H62"/>
    <mergeCell ref="A63:H63"/>
    <mergeCell ref="A64:H64"/>
    <mergeCell ref="I62:J62"/>
  </mergeCells>
  <conditionalFormatting sqref="K235:K237">
    <cfRule dxfId="0" operator="equal" priority="1" type="cellIs">
      <formula>"Fail"</formula>
    </cfRule>
  </conditionalFormatting>
  <dataValidations count="3">
    <dataValidation allowBlank="0" showErrorMessage="1" showInputMessage="1" sqref="C24:N24 C51:F51 C210:J210" type="list">
      <formula1>"16cm, 32cm"</formula1>
    </dataValidation>
    <dataValidation allowBlank="0" showErrorMessage="1" showInputMessage="1" sqref="C14:N14 C41:F41 C206:J206" type="list">
      <formula1>"Axial, Helical"</formula1>
    </dataValidation>
    <dataValidation allowBlank="0" showErrorMessage="1" showInputMessage="1" sqref="K235:K237 J263:J266" type="list">
      <formula1>"Pass, Fail, NA"</formula1>
    </dataValidation>
  </dataValidations>
  <printOptions horizontalCentered="1"/>
  <pageMargins bottom="0.75" footer="0.3" header="0.3" left="0.7" right="0.7" top="0.75"/>
  <pageSetup orientation="portrait"/>
  <headerFooter>
    <oddHeader>&amp;L&amp;G&amp;C&amp;"Arial,Bold"&amp;14 Equipment Performance Evaluation&amp;R&amp;"Arial,Bold"&amp;14 CT</oddHeader>
    <oddFooter>&amp;L&amp;9 (C) Zhou &amp;&amp; Associates, LLC_x000a_2020 All Rights Reserved&amp;C&amp;8 &amp;P of &amp;N&amp;R&amp;9 info@zhou-associates.com_x000a_(866) 683-8475</oddFooter>
    <evenHeader/>
    <evenFooter/>
    <firstHeader/>
    <firstFooter/>
  </headerFooter>
  <rowBreaks count="2" manualBreakCount="2">
    <brk id="55" man="1" max="16383" min="0"/>
    <brk id="221" man="1" max="16383" min="0"/>
  </row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Troy Zhou</dc:creator>
  <dcterms:created xsi:type="dcterms:W3CDTF">2020-06-13T19:56:35Z</dcterms:created>
  <dcterms:modified xsi:type="dcterms:W3CDTF">2020-09-22T16:45:51Z</dcterms:modified>
  <cp:lastModifiedBy>Rachelle Hu</cp:lastModifiedBy>
  <cp:lastPrinted>2020-06-27T22:43:21Z</cp:lastPrinted>
</cp:coreProperties>
</file>