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pez/cernbox/phd/hermes-analysis/FitOutput/"/>
    </mc:Choice>
  </mc:AlternateContent>
  <bookViews>
    <workbookView xWindow="0" yWindow="460" windowWidth="33600" windowHeight="1944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1" i="1" l="1"/>
  <c r="T91" i="1"/>
  <c r="U91" i="1"/>
  <c r="S92" i="1"/>
  <c r="T92" i="1"/>
  <c r="U92" i="1"/>
  <c r="S93" i="1"/>
  <c r="T93" i="1"/>
  <c r="U93" i="1"/>
  <c r="T90" i="1"/>
  <c r="U90" i="1"/>
  <c r="S90" i="1"/>
  <c r="AE88" i="1"/>
  <c r="AD88" i="1"/>
  <c r="AE87" i="1"/>
  <c r="AD87" i="1"/>
  <c r="AE86" i="1"/>
  <c r="AD86" i="1"/>
  <c r="AE85" i="1"/>
  <c r="AD85" i="1"/>
  <c r="AC88" i="1"/>
  <c r="AC87" i="1"/>
  <c r="AC86" i="1"/>
  <c r="AC85" i="1"/>
  <c r="V74" i="1"/>
  <c r="V73" i="1"/>
  <c r="AB88" i="1"/>
  <c r="AA88" i="1"/>
  <c r="Z88" i="1"/>
  <c r="AB87" i="1"/>
  <c r="AA87" i="1"/>
  <c r="Z87" i="1"/>
  <c r="AB86" i="1"/>
  <c r="AA86" i="1"/>
  <c r="Z86" i="1"/>
  <c r="AB85" i="1"/>
  <c r="AA85" i="1"/>
  <c r="Z85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6" i="1"/>
  <c r="Z55" i="1"/>
  <c r="S47" i="1"/>
  <c r="T47" i="1"/>
  <c r="U47" i="1"/>
  <c r="V47" i="1"/>
  <c r="T48" i="1"/>
  <c r="T53" i="1"/>
  <c r="U48" i="1"/>
  <c r="U53" i="1"/>
  <c r="T49" i="1"/>
  <c r="T54" i="1"/>
  <c r="U49" i="1"/>
  <c r="U54" i="1"/>
  <c r="T50" i="1"/>
  <c r="T55" i="1"/>
  <c r="U50" i="1"/>
  <c r="U55" i="1"/>
  <c r="T51" i="1"/>
  <c r="T56" i="1"/>
  <c r="U51" i="1"/>
  <c r="U56" i="1"/>
  <c r="S49" i="1"/>
  <c r="S54" i="1"/>
  <c r="S50" i="1"/>
  <c r="S55" i="1"/>
  <c r="S51" i="1"/>
  <c r="S56" i="1"/>
  <c r="S48" i="1"/>
  <c r="S53" i="1"/>
  <c r="AD48" i="1"/>
  <c r="AE48" i="1"/>
  <c r="AD49" i="1"/>
  <c r="AE49" i="1"/>
  <c r="AD50" i="1"/>
  <c r="AE50" i="1"/>
  <c r="AD51" i="1"/>
  <c r="AE51" i="1"/>
  <c r="AC49" i="1"/>
  <c r="AC50" i="1"/>
  <c r="AC51" i="1"/>
  <c r="AC48" i="1"/>
  <c r="W48" i="1"/>
  <c r="X48" i="1"/>
  <c r="W49" i="1"/>
  <c r="X49" i="1"/>
  <c r="W50" i="1"/>
  <c r="X50" i="1"/>
  <c r="W51" i="1"/>
  <c r="X51" i="1"/>
  <c r="V49" i="1"/>
  <c r="V50" i="1"/>
  <c r="V51" i="1"/>
  <c r="V48" i="1"/>
  <c r="K98" i="1"/>
  <c r="K97" i="1"/>
  <c r="K96" i="1"/>
  <c r="K95" i="1"/>
  <c r="K93" i="1"/>
  <c r="K92" i="1"/>
  <c r="K91" i="1"/>
  <c r="K90" i="1"/>
  <c r="K88" i="1"/>
  <c r="K87" i="1"/>
  <c r="K86" i="1"/>
  <c r="K85" i="1"/>
  <c r="K83" i="1"/>
  <c r="K82" i="1"/>
  <c r="K81" i="1"/>
  <c r="K80" i="1"/>
  <c r="K76" i="1"/>
  <c r="K77" i="1"/>
  <c r="K78" i="1"/>
  <c r="K75" i="1"/>
  <c r="K69" i="1"/>
  <c r="K70" i="1"/>
  <c r="K71" i="1"/>
  <c r="K68" i="1"/>
  <c r="K66" i="1"/>
  <c r="K65" i="1"/>
  <c r="K64" i="1"/>
  <c r="K63" i="1"/>
  <c r="K61" i="1"/>
  <c r="K60" i="1"/>
  <c r="K59" i="1"/>
  <c r="K58" i="1"/>
  <c r="K56" i="1"/>
  <c r="K55" i="1"/>
  <c r="K54" i="1"/>
  <c r="K53" i="1"/>
  <c r="K51" i="1"/>
  <c r="K50" i="1"/>
  <c r="K49" i="1"/>
  <c r="K48" i="1"/>
  <c r="K44" i="1"/>
  <c r="K43" i="1"/>
  <c r="K42" i="1"/>
  <c r="K41" i="1"/>
  <c r="K39" i="1"/>
  <c r="K38" i="1"/>
  <c r="K37" i="1"/>
  <c r="K36" i="1"/>
  <c r="K34" i="1"/>
  <c r="K33" i="1"/>
  <c r="K32" i="1"/>
  <c r="K31" i="1"/>
  <c r="K27" i="1"/>
  <c r="K28" i="1"/>
  <c r="K29" i="1"/>
  <c r="K26" i="1"/>
  <c r="K22" i="1"/>
  <c r="K21" i="1"/>
  <c r="K20" i="1"/>
  <c r="K19" i="1"/>
  <c r="K17" i="1"/>
  <c r="K16" i="1"/>
  <c r="K15" i="1"/>
  <c r="K14" i="1"/>
  <c r="K12" i="1"/>
  <c r="K11" i="1"/>
  <c r="K10" i="1"/>
  <c r="K9" i="1"/>
  <c r="K5" i="1"/>
  <c r="K6" i="1"/>
  <c r="K7" i="1"/>
  <c r="K4" i="1"/>
</calcChain>
</file>

<file path=xl/sharedStrings.xml><?xml version="1.0" encoding="utf-8"?>
<sst xmlns="http://schemas.openxmlformats.org/spreadsheetml/2006/main" count="161" uniqueCount="50">
  <si>
    <t>iFit Info: Energy Loss: 1 - He subtraction: 0 with correlation = 0</t>
  </si>
  <si>
    <t>iFit Info: Energy Loss: 1 - He subtraction: 1 with correlation = 0</t>
  </si>
  <si>
    <t>iFit Info: Energy Loss: 1 - He subtraction: 1 with correlation = -0.5</t>
  </si>
  <si>
    <t>iFit Info: Energy Loss: 1 - He subtraction: 1 with correlation = -1</t>
  </si>
  <si>
    <t>iFit Info: Energy Loss: 0 - He subtraction: 0 with correlation = 0</t>
  </si>
  <si>
    <t>iFit Info: Energy Loss: 0 - He subtraction: 1 with correlation = 0</t>
  </si>
  <si>
    <t>iFit Info: Energy Loss: 0 - He subtraction: 1 with correlation = -0.5</t>
  </si>
  <si>
    <t>iFit Info: Energy Loss: 0 - He subtraction: 1 with correlation = -1</t>
  </si>
  <si>
    <t>iFit Info: Energy Loss: 1 - He subtraction: 1 with correlation = 0 - Cross Section = 40 mbarn fixed</t>
  </si>
  <si>
    <t>iFit Info: Energy Loss: 1 - He subtraction: 1 with correlation = 0 - Cross Section = 35 mbarn fixed</t>
  </si>
  <si>
    <t>iFit Info: Energy Loss: 1 - He subtraction: 1 with correlation = 0 - Cross Section = 30 mbarn fixed</t>
  </si>
  <si>
    <t>iFit Info: Energy Loss: 1 - He subtraction: 1 with correlation = 0 - Cross Section = 25 mbarn fixed</t>
  </si>
  <si>
    <t>iFit Info: Energy Loss: 1 - He subtraction: 1 with correlation = 0 - Cross Section = 20 mbarn fixed</t>
  </si>
  <si>
    <t>iFit Info: Energy Loss: 0 - He subtraction: 1 with correlation = 0 - Cross Section = 40 mbarn fixed</t>
  </si>
  <si>
    <t>iFit Info: Energy Loss: 0 - He subtraction: 1 with correlation = 0 - Cross Section = 35 mbarn fixed</t>
  </si>
  <si>
    <t>iFit Info: Energy Loss: 0 - He subtraction: 1 with correlation = 0 - Cross Section = 30 mbarn fixed</t>
  </si>
  <si>
    <t>iFit Info: Energy Loss: 0 - He subtraction: 1 with correlation = 0 - Cross Section = 25 mbarn fixed</t>
  </si>
  <si>
    <t>iFit Info: Energy Loss: 0 - He subtraction: 1 with correlation = 0 - Cross Section = 20 mbarn fixed</t>
  </si>
  <si>
    <t>4P</t>
  </si>
  <si>
    <t>qhat</t>
  </si>
  <si>
    <t>lp</t>
  </si>
  <si>
    <t>cross section</t>
  </si>
  <si>
    <t>eloss</t>
  </si>
  <si>
    <t>delta pT2</t>
  </si>
  <si>
    <t>Rm</t>
  </si>
  <si>
    <t>zbin</t>
  </si>
  <si>
    <t>val1</t>
  </si>
  <si>
    <t>val2</t>
  </si>
  <si>
    <t>val3</t>
  </si>
  <si>
    <t>val5</t>
  </si>
  <si>
    <t>err1</t>
  </si>
  <si>
    <t>err2</t>
  </si>
  <si>
    <t>err3</t>
  </si>
  <si>
    <t>err5</t>
  </si>
  <si>
    <t>chi2</t>
  </si>
  <si>
    <t>chi2/DOF</t>
  </si>
  <si>
    <t>Ne</t>
  </si>
  <si>
    <t>Kr</t>
  </si>
  <si>
    <t>Xe</t>
  </si>
  <si>
    <t>3P</t>
  </si>
  <si>
    <t>2P</t>
  </si>
  <si>
    <t>3P*</t>
  </si>
  <si>
    <t>Eloss weighted</t>
  </si>
  <si>
    <t>Neon</t>
  </si>
  <si>
    <t>Krypton</t>
  </si>
  <si>
    <t>Xenon</t>
  </si>
  <si>
    <t>qhat uncertainty</t>
  </si>
  <si>
    <t>delta pT2 uncertainties from model consider 10% more</t>
  </si>
  <si>
    <t>Correlation Factor</t>
  </si>
  <si>
    <t>pt2::Lp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</si>
</sst>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8" fontId="2" fillId="0" borderId="0" xfId="0" applyNumberFormat="1" applyFont="1"/>
    <xf numFmtId="0" fontId="1" fillId="0" borderId="0" xfId="0" applyFont="1"/>
    <xf numFmtId="16" fontId="0" fillId="0" borderId="0" xfId="0" applyNumberFormat="1"/>
  </cellXfs>
  <cellStyles count="2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tabSelected="1" topLeftCell="O62" zoomScale="125" zoomScaleNormal="125" zoomScalePageLayoutView="125" workbookViewId="0">
      <selection activeCell="W85" sqref="W85"/>
    </sheetView>
  </sheetViews>
  <sheetFormatPr baseColWidth="10" defaultRowHeight="16" x14ac:dyDescent="0.2"/>
  <cols>
    <col min="22" max="22" width="11.33203125" bestFit="1" customWidth="1"/>
    <col min="29" max="29" width="12.5" bestFit="1" customWidth="1"/>
  </cols>
  <sheetData>
    <row r="1" spans="1:17" x14ac:dyDescent="0.2">
      <c r="A1" s="4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19</v>
      </c>
      <c r="G1" s="2" t="s">
        <v>20</v>
      </c>
      <c r="H1" s="2" t="s">
        <v>21</v>
      </c>
      <c r="I1" s="2" t="s">
        <v>22</v>
      </c>
      <c r="J1" s="3"/>
      <c r="K1" s="3"/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</row>
    <row r="2" spans="1:17" x14ac:dyDescent="0.2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36</v>
      </c>
      <c r="P2" s="2" t="s">
        <v>37</v>
      </c>
      <c r="Q2" s="2" t="s">
        <v>38</v>
      </c>
    </row>
    <row r="3" spans="1:17" x14ac:dyDescent="0.2">
      <c r="A3" t="s">
        <v>0</v>
      </c>
    </row>
    <row r="4" spans="1:17" x14ac:dyDescent="0.2">
      <c r="A4">
        <v>0.32</v>
      </c>
      <c r="B4">
        <v>1.7982415700000001</v>
      </c>
      <c r="C4">
        <v>16.244141920000001</v>
      </c>
      <c r="D4">
        <v>399.5513201</v>
      </c>
      <c r="E4">
        <v>8.4972384249999994E-3</v>
      </c>
      <c r="F4">
        <v>0.21772889270000001</v>
      </c>
      <c r="G4">
        <v>9.1670213310000008</v>
      </c>
      <c r="H4">
        <v>361.60602310000002</v>
      </c>
      <c r="I4">
        <v>5.6258988109999998E-2</v>
      </c>
      <c r="J4">
        <v>6.8507708650000003</v>
      </c>
      <c r="K4">
        <f>J4/2</f>
        <v>3.4253854325000002</v>
      </c>
      <c r="L4">
        <v>1.1001183140000001E-2</v>
      </c>
      <c r="M4">
        <v>1.9573340389999999E-2</v>
      </c>
      <c r="N4">
        <v>2.297552726E-2</v>
      </c>
      <c r="O4">
        <v>0.86560780469999998</v>
      </c>
      <c r="P4">
        <v>0.78944039509999997</v>
      </c>
      <c r="Q4">
        <v>0.76084273899999999</v>
      </c>
    </row>
    <row r="5" spans="1:17" x14ac:dyDescent="0.2">
      <c r="A5">
        <v>0.53</v>
      </c>
      <c r="B5">
        <v>2.3309341529999998</v>
      </c>
      <c r="C5">
        <v>7.9607098839999999</v>
      </c>
      <c r="D5">
        <v>397.98586319999998</v>
      </c>
      <c r="E5">
        <v>-8.6342571820000005E-2</v>
      </c>
      <c r="F5">
        <v>0.45041237719999999</v>
      </c>
      <c r="G5">
        <v>3.7383041100000001</v>
      </c>
      <c r="H5">
        <v>364.4155968</v>
      </c>
      <c r="I5">
        <v>9.7967776100000001E-2</v>
      </c>
      <c r="J5">
        <v>3.0410678120000001</v>
      </c>
      <c r="K5">
        <f t="shared" ref="K5:K7" si="0">J5/2</f>
        <v>1.520533906</v>
      </c>
      <c r="L5">
        <v>1.278508463E-2</v>
      </c>
      <c r="M5">
        <v>2.1704756079999998E-2</v>
      </c>
      <c r="N5">
        <v>2.499911807E-2</v>
      </c>
      <c r="O5">
        <v>0.87890153979999996</v>
      </c>
      <c r="P5">
        <v>0.74119067400000005</v>
      </c>
      <c r="Q5">
        <v>0.69301632849999995</v>
      </c>
    </row>
    <row r="6" spans="1:17" x14ac:dyDescent="0.2">
      <c r="A6">
        <v>0.75</v>
      </c>
      <c r="B6">
        <v>5.2069602739999998E-2</v>
      </c>
      <c r="C6">
        <v>2.1953157929999998</v>
      </c>
      <c r="D6">
        <v>23.45143611</v>
      </c>
      <c r="E6">
        <v>-3.9538394689999999E-2</v>
      </c>
      <c r="F6">
        <v>8.7768510909999993</v>
      </c>
      <c r="G6">
        <v>5.2794079869999999</v>
      </c>
      <c r="H6">
        <v>44.23396039</v>
      </c>
      <c r="I6">
        <v>5.6029047509999999E-2</v>
      </c>
      <c r="J6">
        <v>0.90265454629999997</v>
      </c>
      <c r="K6">
        <f t="shared" si="0"/>
        <v>0.45132727314999999</v>
      </c>
      <c r="L6">
        <v>1.80006141E-4</v>
      </c>
      <c r="M6">
        <v>2.6301971969999998E-4</v>
      </c>
      <c r="N6">
        <v>2.8715456079999999E-4</v>
      </c>
      <c r="O6">
        <v>0.87941913819999995</v>
      </c>
      <c r="P6">
        <v>0.68358932110000004</v>
      </c>
      <c r="Q6">
        <v>0.61593068819999996</v>
      </c>
    </row>
    <row r="7" spans="1:17" x14ac:dyDescent="0.2">
      <c r="A7">
        <v>0.94</v>
      </c>
      <c r="B7" s="1">
        <v>4.2255977890000002E-5</v>
      </c>
      <c r="C7">
        <v>1.555648739</v>
      </c>
      <c r="D7">
        <v>37.21908878</v>
      </c>
      <c r="E7">
        <v>-3.6207375270000001E-2</v>
      </c>
      <c r="F7">
        <v>6.8291398970000001</v>
      </c>
      <c r="G7">
        <v>3.5194075300000001</v>
      </c>
      <c r="H7">
        <v>67.221501090000004</v>
      </c>
      <c r="I7">
        <v>5.1966122400000002E-2</v>
      </c>
      <c r="J7">
        <v>0.62765881440000004</v>
      </c>
      <c r="K7">
        <f t="shared" si="0"/>
        <v>0.31382940720000002</v>
      </c>
      <c r="L7" s="1">
        <v>1.1866158160000001E-7</v>
      </c>
      <c r="M7" s="1">
        <v>1.6601520690000001E-7</v>
      </c>
      <c r="N7" s="1">
        <v>1.7892467109999999E-7</v>
      </c>
      <c r="O7">
        <v>0.79630733909999996</v>
      </c>
      <c r="P7">
        <v>0.56019641019999999</v>
      </c>
      <c r="Q7">
        <v>0.49016136739999999</v>
      </c>
    </row>
    <row r="8" spans="1:17" x14ac:dyDescent="0.2">
      <c r="A8" t="s">
        <v>1</v>
      </c>
    </row>
    <row r="9" spans="1:17" x14ac:dyDescent="0.2">
      <c r="A9">
        <v>0.32</v>
      </c>
      <c r="B9">
        <v>1.9600807039999999</v>
      </c>
      <c r="C9">
        <v>13.936885520000001</v>
      </c>
      <c r="D9">
        <v>396.35416950000001</v>
      </c>
      <c r="E9">
        <v>2.3970141279999999E-2</v>
      </c>
      <c r="F9">
        <v>0.46883497369999999</v>
      </c>
      <c r="G9">
        <v>17.150410950000001</v>
      </c>
      <c r="H9">
        <v>200.69296940000001</v>
      </c>
      <c r="I9">
        <v>0.1386247508</v>
      </c>
      <c r="J9">
        <v>4.2743831160000001</v>
      </c>
      <c r="K9">
        <f>J9/2</f>
        <v>2.137191558</v>
      </c>
      <c r="L9">
        <v>1.17787056E-2</v>
      </c>
      <c r="M9">
        <v>2.0785337050000002E-2</v>
      </c>
      <c r="N9">
        <v>2.4317190530000001E-2</v>
      </c>
      <c r="O9">
        <v>0.87464265139999997</v>
      </c>
      <c r="P9">
        <v>0.78700760339999998</v>
      </c>
      <c r="Q9">
        <v>0.75496777140000004</v>
      </c>
    </row>
    <row r="10" spans="1:17" x14ac:dyDescent="0.2">
      <c r="A10">
        <v>0.53</v>
      </c>
      <c r="B10">
        <v>2.3828623329999998</v>
      </c>
      <c r="C10">
        <v>7.7666942170000004</v>
      </c>
      <c r="D10">
        <v>385.4976906</v>
      </c>
      <c r="E10">
        <v>-9.0277669699999993E-2</v>
      </c>
      <c r="F10">
        <v>0.45370341069999998</v>
      </c>
      <c r="G10">
        <v>2.9379000149999999</v>
      </c>
      <c r="H10">
        <v>255.94242800000001</v>
      </c>
      <c r="I10">
        <v>0.112212584</v>
      </c>
      <c r="J10">
        <v>2.2486033590000001</v>
      </c>
      <c r="K10">
        <f t="shared" ref="K10:K12" si="1">J10/2</f>
        <v>1.1243016795</v>
      </c>
      <c r="L10">
        <v>1.3002849489999999E-2</v>
      </c>
      <c r="M10">
        <v>2.2028625650000001E-2</v>
      </c>
      <c r="N10">
        <v>2.5350912749999999E-2</v>
      </c>
      <c r="O10">
        <v>0.88136237790000005</v>
      </c>
      <c r="P10">
        <v>0.74065398599999999</v>
      </c>
      <c r="Q10">
        <v>0.69163082190000003</v>
      </c>
    </row>
    <row r="11" spans="1:17" x14ac:dyDescent="0.2">
      <c r="A11">
        <v>0.75</v>
      </c>
      <c r="B11">
        <v>1.131726636</v>
      </c>
      <c r="C11">
        <v>4.6818434590000004</v>
      </c>
      <c r="D11">
        <v>171.62063029999999</v>
      </c>
      <c r="E11">
        <v>-9.6765855289999994E-2</v>
      </c>
      <c r="F11">
        <v>1.100816193</v>
      </c>
      <c r="G11">
        <v>2.5827941390000002</v>
      </c>
      <c r="H11">
        <v>281.01698349999998</v>
      </c>
      <c r="I11">
        <v>0.17485646569999999</v>
      </c>
      <c r="J11">
        <v>0.3673200921</v>
      </c>
      <c r="K11">
        <f t="shared" si="1"/>
        <v>0.18366004605</v>
      </c>
      <c r="L11">
        <v>5.4086877849999996E-3</v>
      </c>
      <c r="M11">
        <v>8.7102537370000004E-3</v>
      </c>
      <c r="N11">
        <v>9.8277804449999999E-3</v>
      </c>
      <c r="O11">
        <v>0.87915351620000004</v>
      </c>
      <c r="P11">
        <v>0.68205388219999996</v>
      </c>
      <c r="Q11">
        <v>0.61818367320000001</v>
      </c>
    </row>
    <row r="12" spans="1:17" x14ac:dyDescent="0.2">
      <c r="A12">
        <v>0.94</v>
      </c>
      <c r="B12">
        <v>1.076690994</v>
      </c>
      <c r="C12">
        <v>2.833307188</v>
      </c>
      <c r="D12">
        <v>150.13453430000001</v>
      </c>
      <c r="E12">
        <v>-7.0503145789999999E-2</v>
      </c>
      <c r="F12">
        <v>2.0565301620000001</v>
      </c>
      <c r="G12">
        <v>2.2031793080000002</v>
      </c>
      <c r="H12">
        <v>290.87183069999998</v>
      </c>
      <c r="I12">
        <v>0.1730520915</v>
      </c>
      <c r="J12">
        <v>0.2433446561</v>
      </c>
      <c r="K12">
        <f t="shared" si="1"/>
        <v>0.12167232805</v>
      </c>
      <c r="L12">
        <v>4.2332000300000002E-3</v>
      </c>
      <c r="M12">
        <v>6.3994991940000004E-3</v>
      </c>
      <c r="N12">
        <v>7.0618032839999999E-3</v>
      </c>
      <c r="O12">
        <v>0.79650587090000002</v>
      </c>
      <c r="P12">
        <v>0.5597140223</v>
      </c>
      <c r="Q12">
        <v>0.49166231859999998</v>
      </c>
    </row>
    <row r="13" spans="1:17" x14ac:dyDescent="0.2">
      <c r="A13" t="s">
        <v>2</v>
      </c>
    </row>
    <row r="14" spans="1:17" x14ac:dyDescent="0.2">
      <c r="A14">
        <v>0.32</v>
      </c>
      <c r="B14">
        <v>1.9486026780000001</v>
      </c>
      <c r="C14">
        <v>14.52839213</v>
      </c>
      <c r="D14">
        <v>399.69386220000001</v>
      </c>
      <c r="E14">
        <v>1.9596812040000001E-2</v>
      </c>
      <c r="F14">
        <v>0.24165271599999999</v>
      </c>
      <c r="G14">
        <v>7.6163334110000003</v>
      </c>
      <c r="H14">
        <v>200.3977299</v>
      </c>
      <c r="I14">
        <v>5.8490900829999998E-2</v>
      </c>
      <c r="J14">
        <v>4.717188771</v>
      </c>
      <c r="K14">
        <f>J14/2</f>
        <v>2.3585943855</v>
      </c>
      <c r="L14">
        <v>1.176968099E-2</v>
      </c>
      <c r="M14">
        <v>2.0817790659999998E-2</v>
      </c>
      <c r="N14">
        <v>2.4377667280000001E-2</v>
      </c>
      <c r="O14">
        <v>0.87207686740000001</v>
      </c>
      <c r="P14">
        <v>0.78757297260000003</v>
      </c>
      <c r="Q14">
        <v>0.75662763249999998</v>
      </c>
    </row>
    <row r="15" spans="1:17" x14ac:dyDescent="0.2">
      <c r="A15">
        <v>0.53</v>
      </c>
      <c r="B15">
        <v>2.3758853229999999</v>
      </c>
      <c r="C15">
        <v>7.8599927550000004</v>
      </c>
      <c r="D15">
        <v>387.30634909999998</v>
      </c>
      <c r="E15">
        <v>-8.8084702959999997E-2</v>
      </c>
      <c r="F15">
        <v>0.44818070980000002</v>
      </c>
      <c r="G15">
        <v>3.1745141549999998</v>
      </c>
      <c r="H15">
        <v>349.03176480000002</v>
      </c>
      <c r="I15">
        <v>0.10583939489999999</v>
      </c>
      <c r="J15">
        <v>2.6387874849999999</v>
      </c>
      <c r="K15">
        <f t="shared" ref="K15:K17" si="2">J15/2</f>
        <v>1.3193937425</v>
      </c>
      <c r="L15">
        <v>1.299726851E-2</v>
      </c>
      <c r="M15">
        <v>2.204142139E-2</v>
      </c>
      <c r="N15">
        <v>2.537596026E-2</v>
      </c>
      <c r="O15">
        <v>0.88029816309999998</v>
      </c>
      <c r="P15">
        <v>0.74105160849999996</v>
      </c>
      <c r="Q15">
        <v>0.69244021789999999</v>
      </c>
    </row>
    <row r="16" spans="1:17" x14ac:dyDescent="0.2">
      <c r="A16">
        <v>0.75</v>
      </c>
      <c r="B16">
        <v>1.1060430109999999</v>
      </c>
      <c r="C16">
        <v>4.7549043449999999</v>
      </c>
      <c r="D16">
        <v>227.29517229999999</v>
      </c>
      <c r="E16">
        <v>-0.10875377529999999</v>
      </c>
      <c r="F16">
        <v>0.90800727140000004</v>
      </c>
      <c r="G16">
        <v>2.2098675220000001</v>
      </c>
      <c r="H16">
        <v>278.18282019999998</v>
      </c>
      <c r="I16">
        <v>0.2189334567</v>
      </c>
      <c r="J16">
        <v>0.50503036440000004</v>
      </c>
      <c r="K16">
        <f t="shared" si="2"/>
        <v>0.25251518220000002</v>
      </c>
      <c r="L16">
        <v>5.3119913919999996E-3</v>
      </c>
      <c r="M16">
        <v>8.5697368220000007E-3</v>
      </c>
      <c r="N16">
        <v>9.6756122889999994E-3</v>
      </c>
      <c r="O16">
        <v>0.87988428860000001</v>
      </c>
      <c r="P16">
        <v>0.68216505449999998</v>
      </c>
      <c r="Q16">
        <v>0.61822866080000005</v>
      </c>
    </row>
    <row r="17" spans="1:17" x14ac:dyDescent="0.2">
      <c r="A17">
        <v>0.94</v>
      </c>
      <c r="B17">
        <v>1.034065338</v>
      </c>
      <c r="C17">
        <v>2.9172469099999998</v>
      </c>
      <c r="D17">
        <v>193.7940624</v>
      </c>
      <c r="E17">
        <v>-7.9385431940000001E-2</v>
      </c>
      <c r="F17">
        <v>1.806845322</v>
      </c>
      <c r="G17">
        <v>1.5961719889999999</v>
      </c>
      <c r="H17">
        <v>279.96071139999998</v>
      </c>
      <c r="I17">
        <v>0.1700648159</v>
      </c>
      <c r="J17">
        <v>0.3118381247</v>
      </c>
      <c r="K17">
        <f t="shared" si="2"/>
        <v>0.15591906235</v>
      </c>
      <c r="L17">
        <v>4.1203933749999998E-3</v>
      </c>
      <c r="M17">
        <v>6.2532828910000001E-3</v>
      </c>
      <c r="N17">
        <v>6.9092344999999999E-3</v>
      </c>
      <c r="O17">
        <v>0.79650581919999996</v>
      </c>
      <c r="P17">
        <v>0.55947379249999996</v>
      </c>
      <c r="Q17">
        <v>0.4915032003</v>
      </c>
    </row>
    <row r="18" spans="1:17" x14ac:dyDescent="0.2">
      <c r="A18" t="s">
        <v>3</v>
      </c>
    </row>
    <row r="19" spans="1:17" x14ac:dyDescent="0.2">
      <c r="A19">
        <v>0.32</v>
      </c>
      <c r="B19">
        <v>1.935007017</v>
      </c>
      <c r="C19">
        <v>15.229686450000001</v>
      </c>
      <c r="D19">
        <v>398.88629300000002</v>
      </c>
      <c r="E19">
        <v>1.4759475039999999E-2</v>
      </c>
      <c r="F19">
        <v>0.2450815495</v>
      </c>
      <c r="G19">
        <v>9.0460510989999996</v>
      </c>
      <c r="H19">
        <v>321.08201800000001</v>
      </c>
      <c r="I19">
        <v>6.2959198999999993E-2</v>
      </c>
      <c r="J19">
        <v>5.2627423530000002</v>
      </c>
      <c r="K19">
        <f>J19/2</f>
        <v>2.6313711765000001</v>
      </c>
      <c r="L19">
        <v>1.175272562E-2</v>
      </c>
      <c r="M19">
        <v>2.0840885930000001E-2</v>
      </c>
      <c r="N19">
        <v>2.4429780799999998E-2</v>
      </c>
      <c r="O19">
        <v>0.86938411569999996</v>
      </c>
      <c r="P19">
        <v>0.78841141830000006</v>
      </c>
      <c r="Q19">
        <v>0.75854320610000003</v>
      </c>
    </row>
    <row r="20" spans="1:17" x14ac:dyDescent="0.2">
      <c r="A20">
        <v>0.53</v>
      </c>
      <c r="B20">
        <v>2.3697274039999998</v>
      </c>
      <c r="C20">
        <v>7.9339519750000003</v>
      </c>
      <c r="D20">
        <v>366.54692729999999</v>
      </c>
      <c r="E20">
        <v>-8.4527834290000006E-2</v>
      </c>
      <c r="F20">
        <v>0.40742797860000002</v>
      </c>
      <c r="G20">
        <v>3.1691337939999999</v>
      </c>
      <c r="H20">
        <v>279.0394081</v>
      </c>
      <c r="I20">
        <v>9.7159852980000003E-2</v>
      </c>
      <c r="J20">
        <v>3.1969270760000001</v>
      </c>
      <c r="K20">
        <f t="shared" ref="K20:K22" si="3">J20/2</f>
        <v>1.5984635380000001</v>
      </c>
      <c r="L20">
        <v>1.2988826970000001E-2</v>
      </c>
      <c r="M20">
        <v>2.2044435019999999E-2</v>
      </c>
      <c r="N20">
        <v>2.5387472250000001E-2</v>
      </c>
      <c r="O20">
        <v>0.87958158070000003</v>
      </c>
      <c r="P20">
        <v>0.74161967539999996</v>
      </c>
      <c r="Q20">
        <v>0.69333852269999996</v>
      </c>
    </row>
    <row r="21" spans="1:17" x14ac:dyDescent="0.2">
      <c r="A21">
        <v>0.75</v>
      </c>
      <c r="B21">
        <v>1.0794192869999999</v>
      </c>
      <c r="C21">
        <v>4.7934780750000003</v>
      </c>
      <c r="D21">
        <v>249.08028959999999</v>
      </c>
      <c r="E21">
        <v>-0.1117633995</v>
      </c>
      <c r="F21">
        <v>0.73024273299999998</v>
      </c>
      <c r="G21">
        <v>2.0404236390000001</v>
      </c>
      <c r="H21">
        <v>275.10749070000003</v>
      </c>
      <c r="I21">
        <v>0.1989818911</v>
      </c>
      <c r="J21">
        <v>0.81785141449999998</v>
      </c>
      <c r="K21">
        <f t="shared" si="3"/>
        <v>0.40892570724999999</v>
      </c>
      <c r="L21">
        <v>5.1973160509999998E-3</v>
      </c>
      <c r="M21">
        <v>8.3924642349999991E-3</v>
      </c>
      <c r="N21">
        <v>9.4787154619999994E-3</v>
      </c>
      <c r="O21">
        <v>0.87954292720000005</v>
      </c>
      <c r="P21">
        <v>0.68229239370000005</v>
      </c>
      <c r="Q21">
        <v>0.61848687189999996</v>
      </c>
    </row>
    <row r="22" spans="1:17" x14ac:dyDescent="0.2">
      <c r="A22">
        <v>0.94</v>
      </c>
      <c r="B22">
        <v>5.1554055720000003</v>
      </c>
      <c r="C22">
        <v>0.3721887908</v>
      </c>
      <c r="D22">
        <v>23.833986100000001</v>
      </c>
      <c r="E22">
        <v>-4.6867094550000002E-2</v>
      </c>
      <c r="F22">
        <v>5.3552933490000001</v>
      </c>
      <c r="G22">
        <v>7.7021830400000004</v>
      </c>
      <c r="H22">
        <v>21.288890009999999</v>
      </c>
      <c r="I22">
        <v>8.853649945E-2</v>
      </c>
      <c r="J22">
        <v>0.51715356300000004</v>
      </c>
      <c r="K22">
        <f t="shared" si="3"/>
        <v>0.25857678150000002</v>
      </c>
      <c r="L22">
        <v>4.3566440929999999E-3</v>
      </c>
      <c r="M22">
        <v>5.5461588790000002E-3</v>
      </c>
      <c r="N22">
        <v>5.8457102809999998E-3</v>
      </c>
      <c r="O22">
        <v>0.79624824149999995</v>
      </c>
      <c r="P22">
        <v>0.5597295108</v>
      </c>
      <c r="Q22">
        <v>0.49100076970000001</v>
      </c>
    </row>
    <row r="23" spans="1:17" x14ac:dyDescent="0.2">
      <c r="A23" s="2" t="s">
        <v>39</v>
      </c>
      <c r="B23" s="2" t="s">
        <v>19</v>
      </c>
      <c r="C23" s="2" t="s">
        <v>20</v>
      </c>
      <c r="D23" s="2" t="s">
        <v>21</v>
      </c>
      <c r="E23" s="2" t="s">
        <v>22</v>
      </c>
      <c r="F23" s="2" t="s">
        <v>19</v>
      </c>
      <c r="G23" s="2" t="s">
        <v>20</v>
      </c>
      <c r="H23" s="2" t="s">
        <v>21</v>
      </c>
      <c r="I23" s="2" t="s">
        <v>22</v>
      </c>
      <c r="J23" s="3"/>
      <c r="K23" s="3"/>
      <c r="L23" s="2" t="s">
        <v>23</v>
      </c>
      <c r="M23" s="2" t="s">
        <v>23</v>
      </c>
      <c r="N23" s="2" t="s">
        <v>23</v>
      </c>
      <c r="O23" s="2" t="s">
        <v>24</v>
      </c>
      <c r="P23" s="2" t="s">
        <v>24</v>
      </c>
      <c r="Q23" s="2" t="s">
        <v>24</v>
      </c>
    </row>
    <row r="24" spans="1:17" x14ac:dyDescent="0.2">
      <c r="A24" s="2" t="s">
        <v>25</v>
      </c>
      <c r="B24" s="2" t="s">
        <v>26</v>
      </c>
      <c r="C24" s="2" t="s">
        <v>27</v>
      </c>
      <c r="D24" s="2" t="s">
        <v>28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2" t="s">
        <v>34</v>
      </c>
      <c r="K24" s="2" t="s">
        <v>35</v>
      </c>
      <c r="L24" s="2" t="s">
        <v>36</v>
      </c>
      <c r="M24" s="2" t="s">
        <v>37</v>
      </c>
      <c r="N24" s="2" t="s">
        <v>38</v>
      </c>
      <c r="O24" s="2" t="s">
        <v>36</v>
      </c>
      <c r="P24" s="2" t="s">
        <v>37</v>
      </c>
      <c r="Q24" s="2" t="s">
        <v>38</v>
      </c>
    </row>
    <row r="25" spans="1:17" x14ac:dyDescent="0.2">
      <c r="A25" t="s">
        <v>4</v>
      </c>
    </row>
    <row r="26" spans="1:17" x14ac:dyDescent="0.2">
      <c r="A26">
        <v>0.32</v>
      </c>
      <c r="B26">
        <v>1.783259079</v>
      </c>
      <c r="C26">
        <v>17.17233538</v>
      </c>
      <c r="D26">
        <v>321.91236400000003</v>
      </c>
      <c r="E26">
        <v>0</v>
      </c>
      <c r="F26">
        <v>0.2325579126</v>
      </c>
      <c r="G26">
        <v>11.696541939999999</v>
      </c>
      <c r="H26">
        <v>359.22653559999998</v>
      </c>
      <c r="I26">
        <v>0</v>
      </c>
      <c r="J26">
        <v>6.8633452970000004</v>
      </c>
      <c r="K26">
        <f>J26/3</f>
        <v>2.2877817656666668</v>
      </c>
      <c r="L26">
        <v>1.0973849989999999E-2</v>
      </c>
      <c r="M26">
        <v>1.9578102810000001E-2</v>
      </c>
      <c r="N26">
        <v>2.300762496E-2</v>
      </c>
      <c r="O26">
        <v>0.86129682269999996</v>
      </c>
      <c r="P26">
        <v>0.78965337160000004</v>
      </c>
      <c r="Q26">
        <v>0.76213908190000001</v>
      </c>
    </row>
    <row r="27" spans="1:17" x14ac:dyDescent="0.2">
      <c r="A27">
        <v>0.53</v>
      </c>
      <c r="B27">
        <v>2.3591007400000001</v>
      </c>
      <c r="C27">
        <v>7.6421696839999997</v>
      </c>
      <c r="D27">
        <v>44.130008660000001</v>
      </c>
      <c r="E27">
        <v>0</v>
      </c>
      <c r="F27">
        <v>0.55478618700000004</v>
      </c>
      <c r="G27">
        <v>5.0152280559999998</v>
      </c>
      <c r="H27">
        <v>55.670648290000003</v>
      </c>
      <c r="I27">
        <v>0</v>
      </c>
      <c r="J27">
        <v>3.4035337700000001</v>
      </c>
      <c r="K27">
        <f t="shared" ref="K27:K29" si="4">J27/3</f>
        <v>1.1345112566666666</v>
      </c>
      <c r="L27">
        <v>1.2829130649999999E-2</v>
      </c>
      <c r="M27">
        <v>2.1704337139999998E-2</v>
      </c>
      <c r="N27">
        <v>2.4963831879999999E-2</v>
      </c>
      <c r="O27">
        <v>0.85925954289999995</v>
      </c>
      <c r="P27">
        <v>0.7433941731</v>
      </c>
      <c r="Q27">
        <v>0.69900106240000004</v>
      </c>
    </row>
    <row r="28" spans="1:17" x14ac:dyDescent="0.2">
      <c r="A28">
        <v>0.75</v>
      </c>
      <c r="B28">
        <v>4.6824662760000003E-2</v>
      </c>
      <c r="C28">
        <v>2.773159309</v>
      </c>
      <c r="D28">
        <v>18.083444960000001</v>
      </c>
      <c r="E28">
        <v>0</v>
      </c>
      <c r="F28">
        <v>8.7456366029999995</v>
      </c>
      <c r="G28">
        <v>5.0351501030000003</v>
      </c>
      <c r="H28">
        <v>26.736022899999998</v>
      </c>
      <c r="I28">
        <v>0</v>
      </c>
      <c r="J28">
        <v>1.470626274</v>
      </c>
      <c r="K28">
        <f t="shared" si="4"/>
        <v>0.49020875800000002</v>
      </c>
      <c r="L28">
        <v>1.8226597459999999E-4</v>
      </c>
      <c r="M28">
        <v>2.7474941699999998E-4</v>
      </c>
      <c r="N28">
        <v>3.0290247580000001E-4</v>
      </c>
      <c r="O28">
        <v>0.83559832359999997</v>
      </c>
      <c r="P28">
        <v>0.68704027649999999</v>
      </c>
      <c r="Q28">
        <v>0.63087115130000004</v>
      </c>
    </row>
    <row r="29" spans="1:17" x14ac:dyDescent="0.2">
      <c r="A29">
        <v>0.94</v>
      </c>
      <c r="B29" s="1">
        <v>6.152622828E-7</v>
      </c>
      <c r="C29">
        <v>1.8988148389999999</v>
      </c>
      <c r="D29">
        <v>24.986479150000001</v>
      </c>
      <c r="E29">
        <v>0</v>
      </c>
      <c r="F29">
        <v>6.6531892389999996</v>
      </c>
      <c r="G29">
        <v>2.6451856220000001</v>
      </c>
      <c r="H29">
        <v>25.86490465</v>
      </c>
      <c r="I29">
        <v>0</v>
      </c>
      <c r="J29">
        <v>1.2596311120000001</v>
      </c>
      <c r="K29">
        <f t="shared" si="4"/>
        <v>0.41987703733333337</v>
      </c>
      <c r="L29" s="1">
        <v>1.9579773749999999E-9</v>
      </c>
      <c r="M29" s="1">
        <v>2.8076601330000002E-9</v>
      </c>
      <c r="N29" s="1">
        <v>3.0477704100000001E-9</v>
      </c>
      <c r="O29">
        <v>0.74729542010000005</v>
      </c>
      <c r="P29">
        <v>0.56728167829999998</v>
      </c>
      <c r="Q29">
        <v>0.50731926949999995</v>
      </c>
    </row>
    <row r="30" spans="1:17" x14ac:dyDescent="0.2">
      <c r="A30" t="s">
        <v>5</v>
      </c>
    </row>
    <row r="31" spans="1:17" x14ac:dyDescent="0.2">
      <c r="A31">
        <v>0.32</v>
      </c>
      <c r="B31">
        <v>1.9386875370000001</v>
      </c>
      <c r="C31">
        <v>14.891913450000001</v>
      </c>
      <c r="D31">
        <v>155.92822580000001</v>
      </c>
      <c r="E31">
        <v>0</v>
      </c>
      <c r="F31">
        <v>0.38652472119999998</v>
      </c>
      <c r="G31">
        <v>15.58210515</v>
      </c>
      <c r="H31">
        <v>288.8089248</v>
      </c>
      <c r="I31">
        <v>0</v>
      </c>
      <c r="J31">
        <v>4.3174105689999998</v>
      </c>
      <c r="K31">
        <f>J31/3</f>
        <v>1.4391368563333333</v>
      </c>
      <c r="L31">
        <v>1.1744331029999999E-2</v>
      </c>
      <c r="M31">
        <v>2.0800990469999999E-2</v>
      </c>
      <c r="N31">
        <v>2.437116336E-2</v>
      </c>
      <c r="O31">
        <v>0.8678550183</v>
      </c>
      <c r="P31">
        <v>0.78772190399999997</v>
      </c>
      <c r="Q31">
        <v>0.75755026390000002</v>
      </c>
    </row>
    <row r="32" spans="1:17" x14ac:dyDescent="0.2">
      <c r="A32">
        <v>0.53</v>
      </c>
      <c r="B32">
        <v>2.4489482489999999</v>
      </c>
      <c r="C32">
        <v>7.0801434990000001</v>
      </c>
      <c r="D32">
        <v>38.413669120000002</v>
      </c>
      <c r="E32">
        <v>0</v>
      </c>
      <c r="F32">
        <v>0.70612482899999995</v>
      </c>
      <c r="G32">
        <v>5.5597734460000003</v>
      </c>
      <c r="H32">
        <v>52.577683479999997</v>
      </c>
      <c r="I32">
        <v>0</v>
      </c>
      <c r="J32">
        <v>2.5927070350000001</v>
      </c>
      <c r="K32">
        <f t="shared" ref="K32:K34" si="5">J32/3</f>
        <v>0.86423567833333337</v>
      </c>
      <c r="L32">
        <v>1.3095212009999999E-2</v>
      </c>
      <c r="M32">
        <v>2.200579704E-2</v>
      </c>
      <c r="N32">
        <v>2.5242258810000001E-2</v>
      </c>
      <c r="O32">
        <v>0.86140873159999998</v>
      </c>
      <c r="P32">
        <v>0.74286942609999995</v>
      </c>
      <c r="Q32">
        <v>0.69709538289999995</v>
      </c>
    </row>
    <row r="33" spans="1:31" x14ac:dyDescent="0.2">
      <c r="A33">
        <v>0.75</v>
      </c>
      <c r="B33">
        <v>1.393052958</v>
      </c>
      <c r="C33">
        <v>3.0298042610000002</v>
      </c>
      <c r="D33">
        <v>19.512173010000001</v>
      </c>
      <c r="E33">
        <v>0</v>
      </c>
      <c r="F33">
        <v>1.7183478139999999</v>
      </c>
      <c r="G33">
        <v>4.6716252000000003</v>
      </c>
      <c r="H33">
        <v>26.704068360000001</v>
      </c>
      <c r="I33">
        <v>0</v>
      </c>
      <c r="J33">
        <v>0.9804520256</v>
      </c>
      <c r="K33">
        <f t="shared" si="5"/>
        <v>0.32681734186666667</v>
      </c>
      <c r="L33">
        <v>5.6458016330000003E-3</v>
      </c>
      <c r="M33">
        <v>8.6114974009999998E-3</v>
      </c>
      <c r="N33">
        <v>9.5306346209999993E-3</v>
      </c>
      <c r="O33">
        <v>0.8354989343</v>
      </c>
      <c r="P33">
        <v>0.68713749160000004</v>
      </c>
      <c r="Q33">
        <v>0.63098915850000004</v>
      </c>
    </row>
    <row r="34" spans="1:31" x14ac:dyDescent="0.2">
      <c r="A34">
        <v>0.94</v>
      </c>
      <c r="B34">
        <v>1.32610177</v>
      </c>
      <c r="C34">
        <v>1.992745574</v>
      </c>
      <c r="D34">
        <v>25.904666200000001</v>
      </c>
      <c r="E34">
        <v>0</v>
      </c>
      <c r="F34">
        <v>2.694773181</v>
      </c>
      <c r="G34">
        <v>2.849262832</v>
      </c>
      <c r="H34">
        <v>28.136998070000001</v>
      </c>
      <c r="I34">
        <v>0</v>
      </c>
      <c r="J34">
        <v>0.89352094280000005</v>
      </c>
      <c r="K34">
        <f t="shared" si="5"/>
        <v>0.29784031426666668</v>
      </c>
      <c r="L34">
        <v>4.3413809689999997E-3</v>
      </c>
      <c r="M34">
        <v>6.2639997550000001E-3</v>
      </c>
      <c r="N34">
        <v>6.8124438139999998E-3</v>
      </c>
      <c r="O34">
        <v>0.74747152699999997</v>
      </c>
      <c r="P34">
        <v>0.56749172619999999</v>
      </c>
      <c r="Q34">
        <v>0.50753184380000005</v>
      </c>
    </row>
    <row r="35" spans="1:31" x14ac:dyDescent="0.2">
      <c r="A35" t="s">
        <v>6</v>
      </c>
    </row>
    <row r="36" spans="1:31" x14ac:dyDescent="0.2">
      <c r="A36">
        <v>0.32</v>
      </c>
      <c r="B36">
        <v>1.9269783970000001</v>
      </c>
      <c r="C36">
        <v>15.47969786</v>
      </c>
      <c r="D36">
        <v>184.0591685</v>
      </c>
      <c r="E36">
        <v>0</v>
      </c>
      <c r="F36">
        <v>0.43394953269999997</v>
      </c>
      <c r="G36">
        <v>19.54493751</v>
      </c>
      <c r="H36">
        <v>274.08980389999999</v>
      </c>
      <c r="I36">
        <v>0</v>
      </c>
      <c r="J36">
        <v>4.7519596079999999</v>
      </c>
      <c r="K36">
        <f>J36/3</f>
        <v>1.5839865360000001</v>
      </c>
      <c r="L36">
        <v>1.172580111E-2</v>
      </c>
      <c r="M36">
        <v>2.0811008299999999E-2</v>
      </c>
      <c r="N36">
        <v>2.4403307230000001E-2</v>
      </c>
      <c r="O36">
        <v>0.86636315630000005</v>
      </c>
      <c r="P36">
        <v>0.78846215819999999</v>
      </c>
      <c r="Q36">
        <v>0.75903353230000004</v>
      </c>
    </row>
    <row r="37" spans="1:31" x14ac:dyDescent="0.2">
      <c r="A37">
        <v>0.53</v>
      </c>
      <c r="B37">
        <v>2.419270628</v>
      </c>
      <c r="C37">
        <v>7.3845555410000001</v>
      </c>
      <c r="D37">
        <v>41.418782030000003</v>
      </c>
      <c r="E37">
        <v>0</v>
      </c>
      <c r="F37">
        <v>0.60536803220000002</v>
      </c>
      <c r="G37">
        <v>5.0610582730000004</v>
      </c>
      <c r="H37">
        <v>52.410501850000003</v>
      </c>
      <c r="I37">
        <v>0</v>
      </c>
      <c r="J37">
        <v>2.9936392949999999</v>
      </c>
      <c r="K37">
        <f t="shared" ref="K37:K39" si="6">J37/3</f>
        <v>0.99787976499999997</v>
      </c>
      <c r="L37">
        <v>1.3058970749999999E-2</v>
      </c>
      <c r="M37">
        <v>2.2027408589999999E-2</v>
      </c>
      <c r="N37">
        <v>2.5305090200000002E-2</v>
      </c>
      <c r="O37">
        <v>0.86022217109999999</v>
      </c>
      <c r="P37">
        <v>0.74309796049999999</v>
      </c>
      <c r="Q37">
        <v>0.698067404</v>
      </c>
    </row>
    <row r="38" spans="1:31" x14ac:dyDescent="0.2">
      <c r="A38">
        <v>0.75</v>
      </c>
      <c r="B38">
        <v>1.3539049910000001</v>
      </c>
      <c r="C38">
        <v>3.1162728240000002</v>
      </c>
      <c r="D38">
        <v>20.009881929999999</v>
      </c>
      <c r="E38">
        <v>0</v>
      </c>
      <c r="F38">
        <v>1.4264270750000001</v>
      </c>
      <c r="G38">
        <v>3.9452140199999999</v>
      </c>
      <c r="H38">
        <v>23.261763940000002</v>
      </c>
      <c r="I38">
        <v>0</v>
      </c>
      <c r="J38">
        <v>1.1312267600000001</v>
      </c>
      <c r="K38">
        <f t="shared" si="6"/>
        <v>0.37707558666666668</v>
      </c>
      <c r="L38">
        <v>5.5551764720000001E-3</v>
      </c>
      <c r="M38">
        <v>8.5048484280000006E-3</v>
      </c>
      <c r="N38">
        <v>9.4242903480000004E-3</v>
      </c>
      <c r="O38">
        <v>0.83545508219999998</v>
      </c>
      <c r="P38">
        <v>0.68723174119999997</v>
      </c>
      <c r="Q38">
        <v>0.63112413599999995</v>
      </c>
    </row>
    <row r="39" spans="1:31" x14ac:dyDescent="0.2">
      <c r="A39">
        <v>0.94</v>
      </c>
      <c r="B39">
        <v>1.2951410109999999</v>
      </c>
      <c r="C39">
        <v>2.007340524</v>
      </c>
      <c r="D39">
        <v>26.047638840000001</v>
      </c>
      <c r="E39">
        <v>0</v>
      </c>
      <c r="F39">
        <v>2.4562192189999998</v>
      </c>
      <c r="G39">
        <v>2.8465017779999999</v>
      </c>
      <c r="H39">
        <v>28.195984599999999</v>
      </c>
      <c r="I39">
        <v>0</v>
      </c>
      <c r="J39">
        <v>0.96592448630000005</v>
      </c>
      <c r="K39">
        <f t="shared" si="6"/>
        <v>0.32197482876666667</v>
      </c>
      <c r="L39">
        <v>4.257928066E-3</v>
      </c>
      <c r="M39">
        <v>6.1493752620000001E-3</v>
      </c>
      <c r="N39">
        <v>6.6896982530000003E-3</v>
      </c>
      <c r="O39">
        <v>0.74751054579999998</v>
      </c>
      <c r="P39">
        <v>0.56754794809999998</v>
      </c>
      <c r="Q39">
        <v>0.50759136439999997</v>
      </c>
    </row>
    <row r="40" spans="1:31" x14ac:dyDescent="0.2">
      <c r="A40" t="s">
        <v>7</v>
      </c>
    </row>
    <row r="41" spans="1:31" x14ac:dyDescent="0.2">
      <c r="A41">
        <v>0.32</v>
      </c>
      <c r="B41">
        <v>1.917446575</v>
      </c>
      <c r="C41">
        <v>16.148520560000001</v>
      </c>
      <c r="D41">
        <v>228.17539729999999</v>
      </c>
      <c r="E41">
        <v>0</v>
      </c>
      <c r="F41">
        <v>0.25063450819999999</v>
      </c>
      <c r="G41">
        <v>10.61208113</v>
      </c>
      <c r="H41">
        <v>257.87197750000001</v>
      </c>
      <c r="I41">
        <v>0</v>
      </c>
      <c r="J41">
        <v>5.287720277</v>
      </c>
      <c r="K41">
        <f>J41/3</f>
        <v>1.7625734256666667</v>
      </c>
      <c r="L41">
        <v>1.172291089E-2</v>
      </c>
      <c r="M41">
        <v>2.0851226689999999E-2</v>
      </c>
      <c r="N41">
        <v>2.447248912E-2</v>
      </c>
      <c r="O41">
        <v>0.86417755110000005</v>
      </c>
      <c r="P41">
        <v>0.78877623829999999</v>
      </c>
      <c r="Q41">
        <v>0.7601510172</v>
      </c>
    </row>
    <row r="42" spans="1:31" x14ac:dyDescent="0.2">
      <c r="A42">
        <v>0.53</v>
      </c>
      <c r="B42">
        <v>2.3850273469999999</v>
      </c>
      <c r="C42">
        <v>7.7648881430000003</v>
      </c>
      <c r="D42">
        <v>45.614092820000003</v>
      </c>
      <c r="E42">
        <v>0</v>
      </c>
      <c r="F42">
        <v>0.61417284110000003</v>
      </c>
      <c r="G42">
        <v>6.0055388670000003</v>
      </c>
      <c r="H42">
        <v>67.799020839999997</v>
      </c>
      <c r="I42">
        <v>0</v>
      </c>
      <c r="J42">
        <v>3.5586733769999999</v>
      </c>
      <c r="K42">
        <f t="shared" ref="K42:K44" si="7">J42/3</f>
        <v>1.186224459</v>
      </c>
      <c r="L42">
        <v>1.301402583E-2</v>
      </c>
      <c r="M42">
        <v>2.2047124500000001E-2</v>
      </c>
      <c r="N42">
        <v>2.5371999659999998E-2</v>
      </c>
      <c r="O42">
        <v>0.85859580769999999</v>
      </c>
      <c r="P42">
        <v>0.74329680109999996</v>
      </c>
      <c r="Q42">
        <v>0.69920514960000002</v>
      </c>
    </row>
    <row r="43" spans="1:31" x14ac:dyDescent="0.2">
      <c r="A43">
        <v>0.75</v>
      </c>
      <c r="B43">
        <v>1.290374082</v>
      </c>
      <c r="C43">
        <v>3.2604882559999999</v>
      </c>
      <c r="D43">
        <v>20.901850339999999</v>
      </c>
      <c r="E43">
        <v>0</v>
      </c>
      <c r="F43">
        <v>1.2785358040000001</v>
      </c>
      <c r="G43">
        <v>4.7347539699999999</v>
      </c>
      <c r="H43">
        <v>28.897283510000001</v>
      </c>
      <c r="I43">
        <v>0</v>
      </c>
      <c r="J43">
        <v>1.4680884750000001</v>
      </c>
      <c r="K43">
        <f t="shared" si="7"/>
        <v>0.489362825</v>
      </c>
      <c r="L43">
        <v>5.3977051099999996E-3</v>
      </c>
      <c r="M43">
        <v>8.3130126249999995E-3</v>
      </c>
      <c r="N43">
        <v>9.2301994719999995E-3</v>
      </c>
      <c r="O43">
        <v>0.83513433420000005</v>
      </c>
      <c r="P43">
        <v>0.68710776360000003</v>
      </c>
      <c r="Q43">
        <v>0.63108219980000002</v>
      </c>
    </row>
    <row r="44" spans="1:31" x14ac:dyDescent="0.2">
      <c r="A44">
        <v>0.94</v>
      </c>
      <c r="B44">
        <v>1.2460981820000001</v>
      </c>
      <c r="C44">
        <v>2.037622748</v>
      </c>
      <c r="D44">
        <v>26.384121069999999</v>
      </c>
      <c r="E44">
        <v>0</v>
      </c>
      <c r="F44">
        <v>2.1681401490000001</v>
      </c>
      <c r="G44">
        <v>3.1660203220000001</v>
      </c>
      <c r="H44">
        <v>32.591426060000003</v>
      </c>
      <c r="I44">
        <v>0</v>
      </c>
      <c r="J44">
        <v>1.1132794829999999</v>
      </c>
      <c r="K44">
        <f t="shared" si="7"/>
        <v>0.37109316099999995</v>
      </c>
      <c r="L44">
        <v>4.1320413499999998E-3</v>
      </c>
      <c r="M44">
        <v>5.9791343659999999E-3</v>
      </c>
      <c r="N44">
        <v>6.5083382940000004E-3</v>
      </c>
      <c r="O44">
        <v>0.74735963009999995</v>
      </c>
      <c r="P44">
        <v>0.56738729480000005</v>
      </c>
      <c r="Q44">
        <v>0.50744029400000001</v>
      </c>
    </row>
    <row r="45" spans="1:31" x14ac:dyDescent="0.2">
      <c r="A45" s="2" t="s">
        <v>41</v>
      </c>
      <c r="B45" s="2" t="s">
        <v>19</v>
      </c>
      <c r="C45" s="2" t="s">
        <v>20</v>
      </c>
      <c r="D45" s="2" t="s">
        <v>21</v>
      </c>
      <c r="E45" s="2" t="s">
        <v>22</v>
      </c>
      <c r="F45" s="2" t="s">
        <v>19</v>
      </c>
      <c r="G45" s="2" t="s">
        <v>20</v>
      </c>
      <c r="H45" s="2" t="s">
        <v>21</v>
      </c>
      <c r="I45" s="2" t="s">
        <v>22</v>
      </c>
      <c r="J45" s="3"/>
      <c r="K45" s="3"/>
      <c r="L45" s="2" t="s">
        <v>23</v>
      </c>
      <c r="M45" s="2" t="s">
        <v>23</v>
      </c>
      <c r="N45" s="2" t="s">
        <v>23</v>
      </c>
      <c r="O45" s="2" t="s">
        <v>24</v>
      </c>
      <c r="P45" s="2" t="s">
        <v>24</v>
      </c>
      <c r="Q45" s="2" t="s">
        <v>24</v>
      </c>
      <c r="S45" s="2" t="s">
        <v>42</v>
      </c>
      <c r="T45" s="2" t="s">
        <v>42</v>
      </c>
      <c r="U45" s="2" t="s">
        <v>42</v>
      </c>
      <c r="Z45" s="5" t="s">
        <v>19</v>
      </c>
    </row>
    <row r="46" spans="1:31" x14ac:dyDescent="0.2">
      <c r="A46" s="2" t="s">
        <v>25</v>
      </c>
      <c r="B46" s="2" t="s">
        <v>26</v>
      </c>
      <c r="C46" s="2" t="s">
        <v>27</v>
      </c>
      <c r="D46" s="2" t="s">
        <v>28</v>
      </c>
      <c r="E46" s="2" t="s">
        <v>29</v>
      </c>
      <c r="F46" s="2" t="s">
        <v>30</v>
      </c>
      <c r="G46" s="2" t="s">
        <v>31</v>
      </c>
      <c r="H46" s="2" t="s">
        <v>32</v>
      </c>
      <c r="I46" s="2" t="s">
        <v>33</v>
      </c>
      <c r="J46" s="2" t="s">
        <v>34</v>
      </c>
      <c r="K46" s="2" t="s">
        <v>35</v>
      </c>
      <c r="L46" s="2" t="s">
        <v>36</v>
      </c>
      <c r="M46" s="2" t="s">
        <v>37</v>
      </c>
      <c r="N46" s="2" t="s">
        <v>38</v>
      </c>
      <c r="O46" s="2" t="s">
        <v>36</v>
      </c>
      <c r="P46" s="2" t="s">
        <v>37</v>
      </c>
      <c r="Q46" s="2" t="s">
        <v>38</v>
      </c>
      <c r="S46">
        <v>20.1797</v>
      </c>
      <c r="T46">
        <v>83.798000000000002</v>
      </c>
      <c r="U46">
        <v>131.29300000000001</v>
      </c>
      <c r="V46" s="6"/>
      <c r="Z46" t="s">
        <v>43</v>
      </c>
      <c r="AA46" t="s">
        <v>44</v>
      </c>
      <c r="AB46" t="s">
        <v>45</v>
      </c>
    </row>
    <row r="47" spans="1:31" x14ac:dyDescent="0.2">
      <c r="A47" t="s">
        <v>8</v>
      </c>
      <c r="S47">
        <f>POWER(S46,2/3)</f>
        <v>7.4121318654763533</v>
      </c>
      <c r="T47">
        <f t="shared" ref="T47:U47" si="8">POWER(T46,2/3)</f>
        <v>19.149426369253899</v>
      </c>
      <c r="U47">
        <f t="shared" si="8"/>
        <v>25.832179389741199</v>
      </c>
      <c r="V47">
        <f>AVERAGE(S47:U47)</f>
        <v>17.464579208157151</v>
      </c>
    </row>
    <row r="48" spans="1:31" x14ac:dyDescent="0.2">
      <c r="A48">
        <v>0.32</v>
      </c>
      <c r="B48">
        <v>2.0133856969999999</v>
      </c>
      <c r="C48">
        <v>12.126152129999999</v>
      </c>
      <c r="D48">
        <v>40</v>
      </c>
      <c r="E48">
        <v>-1.8364874520000001E-2</v>
      </c>
      <c r="F48">
        <v>0.3765959445</v>
      </c>
      <c r="G48">
        <v>9.8818388079999995</v>
      </c>
      <c r="H48">
        <v>0</v>
      </c>
      <c r="I48">
        <v>5.2026119910000002E-2</v>
      </c>
      <c r="J48">
        <v>4.5424135349999997</v>
      </c>
      <c r="K48">
        <f>J48/3</f>
        <v>1.5141378449999998</v>
      </c>
      <c r="L48">
        <v>1.187619097E-2</v>
      </c>
      <c r="M48">
        <v>2.0784242929999999E-2</v>
      </c>
      <c r="N48">
        <v>2.4236205229999998E-2</v>
      </c>
      <c r="O48">
        <v>0.86933929119999998</v>
      </c>
      <c r="P48">
        <v>0.78937568499999999</v>
      </c>
      <c r="Q48">
        <v>0.75704125259999999</v>
      </c>
      <c r="S48">
        <f>$E48*S$47/$V$47</f>
        <v>-7.7942256731606844E-3</v>
      </c>
      <c r="T48">
        <f t="shared" ref="T48:U48" si="9">$E48*T$47/$V$47</f>
        <v>-2.0136575190833682E-2</v>
      </c>
      <c r="U48">
        <f t="shared" si="9"/>
        <v>-2.7163822696005636E-2</v>
      </c>
      <c r="V48">
        <f>ABS(S48)*$I48/ABS($E48)</f>
        <v>2.2080375176854638E-2</v>
      </c>
      <c r="W48">
        <f t="shared" ref="W48:X51" si="10">ABS(T48)*$I48/ABS($E48)</f>
        <v>5.7045196487138551E-2</v>
      </c>
      <c r="X48">
        <f t="shared" si="10"/>
        <v>7.6952788066006819E-2</v>
      </c>
      <c r="Z48">
        <f>L48/$C48</f>
        <v>9.7938660530395307E-4</v>
      </c>
      <c r="AA48">
        <f>M48/$C48</f>
        <v>1.7140014991713615E-3</v>
      </c>
      <c r="AB48">
        <f>N48/$C48</f>
        <v>1.9986723711011203E-3</v>
      </c>
      <c r="AC48">
        <f>ABS(Z48)*ABS($G48)/ABS($C48)</f>
        <v>7.9812132163378877E-4</v>
      </c>
      <c r="AD48">
        <f t="shared" ref="AD48:AE51" si="11">ABS(AA48)*ABS($G48)/ABS($C48)</f>
        <v>1.3967733828424054E-3</v>
      </c>
      <c r="AE48">
        <f t="shared" si="11"/>
        <v>1.6287572504027647E-3</v>
      </c>
    </row>
    <row r="49" spans="1:31" x14ac:dyDescent="0.2">
      <c r="A49">
        <v>0.53</v>
      </c>
      <c r="B49">
        <v>2.5671532570000002</v>
      </c>
      <c r="C49">
        <v>6.1367204729999996</v>
      </c>
      <c r="D49">
        <v>40</v>
      </c>
      <c r="E49">
        <v>-1.773665147E-2</v>
      </c>
      <c r="F49">
        <v>0.56213719750000002</v>
      </c>
      <c r="G49">
        <v>2.727141719</v>
      </c>
      <c r="H49">
        <v>0</v>
      </c>
      <c r="I49">
        <v>4.8785183359999998E-2</v>
      </c>
      <c r="J49">
        <v>2.4572952360000002</v>
      </c>
      <c r="K49">
        <f t="shared" ref="K49:K51" si="12">J49/3</f>
        <v>0.81909841200000011</v>
      </c>
      <c r="L49">
        <v>1.326027598E-2</v>
      </c>
      <c r="M49">
        <v>2.1983482450000001E-2</v>
      </c>
      <c r="N49">
        <v>2.508128544E-2</v>
      </c>
      <c r="O49">
        <v>0.87803576090000002</v>
      </c>
      <c r="P49">
        <v>0.74275511179999998</v>
      </c>
      <c r="Q49">
        <v>0.6917084054</v>
      </c>
      <c r="S49">
        <f t="shared" ref="S49:U51" si="13">$E49*S$47/$V$47</f>
        <v>-7.5276018952824941E-3</v>
      </c>
      <c r="T49">
        <f t="shared" si="13"/>
        <v>-1.9447746052950746E-2</v>
      </c>
      <c r="U49">
        <f t="shared" si="13"/>
        <v>-2.6234606461766757E-2</v>
      </c>
      <c r="V49">
        <f>ABS(S49)*$I49/ABS($E49)</f>
        <v>2.0704891187808855E-2</v>
      </c>
      <c r="W49">
        <f t="shared" si="10"/>
        <v>5.3491599512831743E-2</v>
      </c>
      <c r="X49">
        <f t="shared" si="10"/>
        <v>7.2159059379359389E-2</v>
      </c>
      <c r="Z49">
        <f t="shared" ref="Z49:Z51" si="14">L49/$C49</f>
        <v>2.1608082099130671E-3</v>
      </c>
      <c r="AA49">
        <f t="shared" ref="AA49:AA51" si="15">M49/$C49</f>
        <v>3.5822851222769071E-3</v>
      </c>
      <c r="AB49">
        <f t="shared" ref="AB49:AB51" si="16">N49/$C49</f>
        <v>4.0870829216274789E-3</v>
      </c>
      <c r="AC49">
        <f t="shared" ref="AC49:AC51" si="17">ABS(Z49)*ABS($G49)/ABS($C49)</f>
        <v>9.6025723217125179E-4</v>
      </c>
      <c r="AD49">
        <f t="shared" si="11"/>
        <v>1.5919576668510856E-3</v>
      </c>
      <c r="AE49">
        <f t="shared" si="11"/>
        <v>1.8162884220688385E-3</v>
      </c>
    </row>
    <row r="50" spans="1:31" x14ac:dyDescent="0.2">
      <c r="A50">
        <v>0.75</v>
      </c>
      <c r="B50">
        <v>1.3093931139999999</v>
      </c>
      <c r="C50">
        <v>3.4042365069999998</v>
      </c>
      <c r="D50">
        <v>40</v>
      </c>
      <c r="E50">
        <v>-4.597277097E-2</v>
      </c>
      <c r="F50">
        <v>1.304146158</v>
      </c>
      <c r="G50">
        <v>1.7152373009999999</v>
      </c>
      <c r="H50">
        <v>0</v>
      </c>
      <c r="I50">
        <v>5.5557060720000002E-2</v>
      </c>
      <c r="J50">
        <v>0.39640089579999999</v>
      </c>
      <c r="K50">
        <f t="shared" si="12"/>
        <v>0.13213363193333333</v>
      </c>
      <c r="L50">
        <v>5.5758455539999998E-3</v>
      </c>
      <c r="M50">
        <v>8.6356733099999996E-3</v>
      </c>
      <c r="N50">
        <v>9.6069040559999992E-3</v>
      </c>
      <c r="O50">
        <v>0.87878747459999995</v>
      </c>
      <c r="P50">
        <v>0.68350569449999998</v>
      </c>
      <c r="Q50">
        <v>0.61692544019999995</v>
      </c>
      <c r="S50">
        <f t="shared" si="13"/>
        <v>-1.9511276887325565E-2</v>
      </c>
      <c r="T50">
        <f t="shared" si="13"/>
        <v>-5.0407867386200955E-2</v>
      </c>
      <c r="U50">
        <f t="shared" si="13"/>
        <v>-6.799916863647347E-2</v>
      </c>
      <c r="V50">
        <f>ABS(S50)*$I50/ABS($E50)</f>
        <v>2.3578939704575287E-2</v>
      </c>
      <c r="W50">
        <f t="shared" si="10"/>
        <v>6.0916775083415732E-2</v>
      </c>
      <c r="X50">
        <f t="shared" si="10"/>
        <v>8.2175467372008967E-2</v>
      </c>
      <c r="Z50">
        <f t="shared" si="14"/>
        <v>1.6379136827111172E-3</v>
      </c>
      <c r="AA50">
        <f t="shared" si="15"/>
        <v>2.5367430530290123E-3</v>
      </c>
      <c r="AB50">
        <f t="shared" si="16"/>
        <v>2.8220436612572874E-3</v>
      </c>
      <c r="AC50">
        <f t="shared" si="17"/>
        <v>8.2526893728667339E-4</v>
      </c>
      <c r="AD50">
        <f t="shared" si="11"/>
        <v>1.2781474784906838E-3</v>
      </c>
      <c r="AE50">
        <f t="shared" si="11"/>
        <v>1.4218972573984878E-3</v>
      </c>
    </row>
    <row r="51" spans="1:31" x14ac:dyDescent="0.2">
      <c r="A51">
        <v>0.94</v>
      </c>
      <c r="B51">
        <v>1.4713766779999999</v>
      </c>
      <c r="C51">
        <v>1.6948363049999999</v>
      </c>
      <c r="D51">
        <v>40</v>
      </c>
      <c r="E51">
        <v>-3.6238201169999998E-2</v>
      </c>
      <c r="F51">
        <v>2.7926582419999999</v>
      </c>
      <c r="G51">
        <v>1.34170283</v>
      </c>
      <c r="H51">
        <v>0</v>
      </c>
      <c r="I51">
        <v>5.103964179E-2</v>
      </c>
      <c r="J51">
        <v>0.26489741979999998</v>
      </c>
      <c r="K51">
        <f t="shared" si="12"/>
        <v>8.8299139933333326E-2</v>
      </c>
      <c r="L51">
        <v>4.3670759199999996E-3</v>
      </c>
      <c r="M51">
        <v>6.1736257710000002E-3</v>
      </c>
      <c r="N51">
        <v>6.6734311310000004E-3</v>
      </c>
      <c r="O51">
        <v>0.79578598840000003</v>
      </c>
      <c r="P51">
        <v>0.56039345640000005</v>
      </c>
      <c r="Q51">
        <v>0.49051070200000002</v>
      </c>
      <c r="S51">
        <f t="shared" si="13"/>
        <v>-1.5379833801792591E-2</v>
      </c>
      <c r="T51">
        <f t="shared" si="13"/>
        <v>-3.9734181785210584E-2</v>
      </c>
      <c r="U51">
        <f t="shared" si="13"/>
        <v>-5.3600587922996809E-2</v>
      </c>
      <c r="V51">
        <f>ABS(S51)*$I51/ABS($E51)</f>
        <v>2.1661704573876003E-2</v>
      </c>
      <c r="W51">
        <f t="shared" si="10"/>
        <v>5.5963550608433554E-2</v>
      </c>
      <c r="X51">
        <f t="shared" si="10"/>
        <v>7.5493670187690418E-2</v>
      </c>
      <c r="Z51">
        <f t="shared" si="14"/>
        <v>2.5766948153733349E-3</v>
      </c>
      <c r="AA51">
        <f t="shared" si="15"/>
        <v>3.6426088777936584E-3</v>
      </c>
      <c r="AB51">
        <f t="shared" si="16"/>
        <v>3.9375077765991095E-3</v>
      </c>
      <c r="AC51">
        <f t="shared" si="17"/>
        <v>2.0398186630966294E-3</v>
      </c>
      <c r="AD51">
        <f t="shared" si="11"/>
        <v>2.8836405176716319E-3</v>
      </c>
      <c r="AE51">
        <f t="shared" si="11"/>
        <v>3.1170947373646411E-3</v>
      </c>
    </row>
    <row r="52" spans="1:31" x14ac:dyDescent="0.2">
      <c r="A52" t="s">
        <v>9</v>
      </c>
    </row>
    <row r="53" spans="1:31" x14ac:dyDescent="0.2">
      <c r="A53">
        <v>0.32</v>
      </c>
      <c r="B53">
        <v>2.0221279640000001</v>
      </c>
      <c r="C53">
        <v>11.863952129999999</v>
      </c>
      <c r="D53">
        <v>35</v>
      </c>
      <c r="E53">
        <v>-2.119210299E-2</v>
      </c>
      <c r="F53">
        <v>0.38408110010000002</v>
      </c>
      <c r="G53">
        <v>9.6851372839999996</v>
      </c>
      <c r="H53">
        <v>0</v>
      </c>
      <c r="I53">
        <v>4.961719614E-2</v>
      </c>
      <c r="J53">
        <v>4.5995925670000002</v>
      </c>
      <c r="K53">
        <f>J53/3</f>
        <v>1.5331975223333334</v>
      </c>
      <c r="L53">
        <v>1.189033095E-2</v>
      </c>
      <c r="M53">
        <v>2.0780499819999999E-2</v>
      </c>
      <c r="N53">
        <v>2.421846377E-2</v>
      </c>
      <c r="O53">
        <v>0.86799944760000003</v>
      </c>
      <c r="P53">
        <v>0.78974839809999997</v>
      </c>
      <c r="Q53">
        <v>0.75763301979999997</v>
      </c>
      <c r="S53">
        <f>S48*14</f>
        <v>-0.10911915942424959</v>
      </c>
      <c r="T53">
        <f t="shared" ref="T53:U53" si="18">T48*14</f>
        <v>-0.28191205267167158</v>
      </c>
      <c r="U53">
        <f t="shared" si="18"/>
        <v>-0.38029351774407888</v>
      </c>
    </row>
    <row r="54" spans="1:31" x14ac:dyDescent="0.2">
      <c r="A54">
        <v>0.53</v>
      </c>
      <c r="B54">
        <v>2.6103709429999999</v>
      </c>
      <c r="C54">
        <v>5.8580921010000004</v>
      </c>
      <c r="D54">
        <v>35</v>
      </c>
      <c r="E54">
        <v>-1.427172E-2</v>
      </c>
      <c r="F54">
        <v>0.58695143139999995</v>
      </c>
      <c r="G54">
        <v>2.6517793620000001</v>
      </c>
      <c r="H54">
        <v>0</v>
      </c>
      <c r="I54">
        <v>4.7310165830000001E-2</v>
      </c>
      <c r="J54">
        <v>2.5057489880000001</v>
      </c>
      <c r="K54">
        <f t="shared" ref="K54:K56" si="19">J54/3</f>
        <v>0.83524966266666667</v>
      </c>
      <c r="L54">
        <v>1.332049093E-2</v>
      </c>
      <c r="M54">
        <v>2.1980556960000001E-2</v>
      </c>
      <c r="N54">
        <v>2.5031777849999999E-2</v>
      </c>
      <c r="O54">
        <v>0.87744080820000003</v>
      </c>
      <c r="P54">
        <v>0.74313448839999996</v>
      </c>
      <c r="Q54">
        <v>0.69185114839999995</v>
      </c>
      <c r="S54">
        <f t="shared" ref="S54:U56" si="20">S49*14</f>
        <v>-0.10538642653395491</v>
      </c>
      <c r="T54">
        <f t="shared" si="20"/>
        <v>-0.27226844474131046</v>
      </c>
      <c r="U54">
        <f t="shared" si="20"/>
        <v>-0.3672844904647346</v>
      </c>
    </row>
    <row r="55" spans="1:31" x14ac:dyDescent="0.2">
      <c r="A55">
        <v>0.75</v>
      </c>
      <c r="B55">
        <v>1.3584057249999999</v>
      </c>
      <c r="C55">
        <v>3.1526320320000001</v>
      </c>
      <c r="D55">
        <v>35</v>
      </c>
      <c r="E55">
        <v>-4.3307865479999999E-2</v>
      </c>
      <c r="F55">
        <v>1.3665174419999999</v>
      </c>
      <c r="G55">
        <v>1.677509658</v>
      </c>
      <c r="H55">
        <v>0</v>
      </c>
      <c r="I55">
        <v>5.4862452999999999E-2</v>
      </c>
      <c r="J55">
        <v>0.40316559629999998</v>
      </c>
      <c r="K55">
        <f t="shared" si="19"/>
        <v>0.13438853209999999</v>
      </c>
      <c r="L55">
        <v>5.6016299710000004E-3</v>
      </c>
      <c r="M55">
        <v>8.5890923450000004E-3</v>
      </c>
      <c r="N55">
        <v>9.5225219080000006E-3</v>
      </c>
      <c r="O55">
        <v>0.87900610940000001</v>
      </c>
      <c r="P55">
        <v>0.68374336349999998</v>
      </c>
      <c r="Q55">
        <v>0.61678411870000005</v>
      </c>
      <c r="S55">
        <f t="shared" si="20"/>
        <v>-0.2731578764225579</v>
      </c>
      <c r="T55">
        <f t="shared" si="20"/>
        <v>-0.70571014340681337</v>
      </c>
      <c r="U55">
        <f t="shared" si="20"/>
        <v>-0.95198836091062855</v>
      </c>
      <c r="Z55">
        <f>MIN(Z48:AB51)</f>
        <v>9.7938660530395307E-4</v>
      </c>
    </row>
    <row r="56" spans="1:31" x14ac:dyDescent="0.2">
      <c r="A56">
        <v>0.94</v>
      </c>
      <c r="B56">
        <v>1.6355070970000001</v>
      </c>
      <c r="C56">
        <v>1.4659804139999999</v>
      </c>
      <c r="D56">
        <v>35</v>
      </c>
      <c r="E56">
        <v>-3.4998810810000003E-2</v>
      </c>
      <c r="F56">
        <v>3.0879624360000002</v>
      </c>
      <c r="G56">
        <v>1.3638869280000001</v>
      </c>
      <c r="H56">
        <v>0</v>
      </c>
      <c r="I56">
        <v>5.2497304039999998E-2</v>
      </c>
      <c r="J56">
        <v>0.268287583</v>
      </c>
      <c r="K56">
        <f t="shared" si="19"/>
        <v>8.9429194333333337E-2</v>
      </c>
      <c r="L56">
        <v>4.413804312E-3</v>
      </c>
      <c r="M56">
        <v>6.1322549910000001E-3</v>
      </c>
      <c r="N56">
        <v>6.5963881149999999E-3</v>
      </c>
      <c r="O56">
        <v>0.7953600676</v>
      </c>
      <c r="P56">
        <v>0.56056453770000003</v>
      </c>
      <c r="Q56">
        <v>0.49073541859999997</v>
      </c>
      <c r="S56">
        <f t="shared" si="20"/>
        <v>-0.21531767322509629</v>
      </c>
      <c r="T56">
        <f t="shared" si="20"/>
        <v>-0.55627854499294815</v>
      </c>
      <c r="U56">
        <f t="shared" si="20"/>
        <v>-0.7504082309219553</v>
      </c>
      <c r="Z56">
        <f>MAX(Z48:AB51)</f>
        <v>4.0870829216274789E-3</v>
      </c>
    </row>
    <row r="57" spans="1:31" x14ac:dyDescent="0.2">
      <c r="A57" t="s">
        <v>10</v>
      </c>
    </row>
    <row r="58" spans="1:31" x14ac:dyDescent="0.2">
      <c r="A58">
        <v>0.32</v>
      </c>
      <c r="B58">
        <v>2.0341913709999999</v>
      </c>
      <c r="C58">
        <v>11.525928690000001</v>
      </c>
      <c r="D58">
        <v>30</v>
      </c>
      <c r="E58">
        <v>-2.4345223530000001E-2</v>
      </c>
      <c r="F58">
        <v>0.39393415920000002</v>
      </c>
      <c r="G58">
        <v>9.417060244</v>
      </c>
      <c r="H58">
        <v>0</v>
      </c>
      <c r="I58">
        <v>4.6843264160000002E-2</v>
      </c>
      <c r="J58">
        <v>4.6788925829999997</v>
      </c>
      <c r="K58">
        <f>J58/3</f>
        <v>1.5596308609999998</v>
      </c>
      <c r="L58">
        <v>1.191050905E-2</v>
      </c>
      <c r="M58">
        <v>2.0777443069999998E-2</v>
      </c>
      <c r="N58">
        <v>2.4196826250000001E-2</v>
      </c>
      <c r="O58">
        <v>0.86643780469999998</v>
      </c>
      <c r="P58">
        <v>0.79041817280000004</v>
      </c>
      <c r="Q58">
        <v>0.75864752280000003</v>
      </c>
      <c r="R58">
        <v>0.32</v>
      </c>
      <c r="S58">
        <v>-0.25710824328000004</v>
      </c>
      <c r="T58">
        <v>-0.25710824328000004</v>
      </c>
      <c r="U58">
        <v>-0.25710824328000004</v>
      </c>
    </row>
    <row r="59" spans="1:31" x14ac:dyDescent="0.2">
      <c r="A59">
        <v>0.53</v>
      </c>
      <c r="B59">
        <v>2.669101521</v>
      </c>
      <c r="C59">
        <v>5.5089792759999998</v>
      </c>
      <c r="D59">
        <v>30</v>
      </c>
      <c r="E59">
        <v>-1.0381708490000001E-2</v>
      </c>
      <c r="F59">
        <v>0.62902580090000004</v>
      </c>
      <c r="G59">
        <v>2.603135902</v>
      </c>
      <c r="H59">
        <v>0</v>
      </c>
      <c r="I59">
        <v>4.6405783870000002E-2</v>
      </c>
      <c r="J59">
        <v>2.576015312</v>
      </c>
      <c r="K59">
        <f t="shared" ref="K59:K61" si="21">J59/3</f>
        <v>0.85867177066666667</v>
      </c>
      <c r="L59">
        <v>1.3393139619999999E-2</v>
      </c>
      <c r="M59">
        <v>2.196003492E-2</v>
      </c>
      <c r="N59">
        <v>2.494623918E-2</v>
      </c>
      <c r="O59">
        <v>0.87651632660000001</v>
      </c>
      <c r="P59">
        <v>0.74368757100000005</v>
      </c>
      <c r="Q59">
        <v>0.69225975529999995</v>
      </c>
      <c r="R59">
        <v>0.53</v>
      </c>
      <c r="S59">
        <v>-0.24831312057999999</v>
      </c>
      <c r="T59">
        <v>-0.24831312057999999</v>
      </c>
      <c r="U59">
        <v>-0.24831312057999999</v>
      </c>
    </row>
    <row r="60" spans="1:31" x14ac:dyDescent="0.2">
      <c r="A60">
        <v>0.75</v>
      </c>
      <c r="B60">
        <v>1.4378729729999999</v>
      </c>
      <c r="C60">
        <v>2.8400363899999999</v>
      </c>
      <c r="D60">
        <v>30</v>
      </c>
      <c r="E60">
        <v>-4.0340539420000002E-2</v>
      </c>
      <c r="F60">
        <v>1.461976975</v>
      </c>
      <c r="G60">
        <v>1.6253467779999999</v>
      </c>
      <c r="H60">
        <v>0</v>
      </c>
      <c r="I60">
        <v>5.4021129860000003E-2</v>
      </c>
      <c r="J60">
        <v>0.41254590969999999</v>
      </c>
      <c r="K60">
        <f t="shared" si="21"/>
        <v>0.13751530323333333</v>
      </c>
      <c r="L60">
        <v>5.6594587170000002E-3</v>
      </c>
      <c r="M60">
        <v>8.5583440890000008E-3</v>
      </c>
      <c r="N60">
        <v>9.4450464269999999E-3</v>
      </c>
      <c r="O60">
        <v>0.87853487200000002</v>
      </c>
      <c r="P60">
        <v>0.68393503069999995</v>
      </c>
      <c r="Q60">
        <v>0.61676612320000002</v>
      </c>
      <c r="R60">
        <v>0.75</v>
      </c>
      <c r="S60">
        <v>-0.64361879357999996</v>
      </c>
      <c r="T60">
        <v>-0.64361879357999996</v>
      </c>
      <c r="U60">
        <v>-0.64361879357999996</v>
      </c>
    </row>
    <row r="61" spans="1:31" x14ac:dyDescent="0.2">
      <c r="A61">
        <v>0.94</v>
      </c>
      <c r="B61">
        <v>2.0244311289999999</v>
      </c>
      <c r="C61">
        <v>1.121133062</v>
      </c>
      <c r="D61">
        <v>30</v>
      </c>
      <c r="E61">
        <v>-3.6086849380000001E-2</v>
      </c>
      <c r="F61">
        <v>5.9211705720000003</v>
      </c>
      <c r="G61">
        <v>1.4883397460000001</v>
      </c>
      <c r="H61">
        <v>0</v>
      </c>
      <c r="I61">
        <v>6.013901479E-2</v>
      </c>
      <c r="J61">
        <v>0.27160453499999998</v>
      </c>
      <c r="K61">
        <f t="shared" si="21"/>
        <v>9.0534844999999989E-2</v>
      </c>
      <c r="L61">
        <v>4.5039077600000001E-3</v>
      </c>
      <c r="M61">
        <v>6.0806316190000001E-3</v>
      </c>
      <c r="N61">
        <v>6.4930301330000002E-3</v>
      </c>
      <c r="O61">
        <v>0.79549536949999999</v>
      </c>
      <c r="P61">
        <v>0.56017223900000002</v>
      </c>
      <c r="Q61">
        <v>0.4905553641</v>
      </c>
      <c r="R61">
        <v>0.94</v>
      </c>
      <c r="S61">
        <v>-0.50733481638</v>
      </c>
      <c r="T61">
        <v>-0.50733481638</v>
      </c>
      <c r="U61">
        <v>-0.50733481638</v>
      </c>
    </row>
    <row r="62" spans="1:31" x14ac:dyDescent="0.2">
      <c r="A62" t="s">
        <v>11</v>
      </c>
    </row>
    <row r="63" spans="1:31" x14ac:dyDescent="0.2">
      <c r="A63">
        <v>0.32</v>
      </c>
      <c r="B63">
        <v>2.0501555420000002</v>
      </c>
      <c r="C63">
        <v>11.09885278</v>
      </c>
      <c r="D63">
        <v>25</v>
      </c>
      <c r="E63">
        <v>-2.816460325E-2</v>
      </c>
      <c r="F63">
        <v>0.41725381030000003</v>
      </c>
      <c r="G63">
        <v>9.3559317419999992</v>
      </c>
      <c r="H63">
        <v>0</v>
      </c>
      <c r="I63">
        <v>4.4735908689999999E-2</v>
      </c>
      <c r="J63">
        <v>4.7937094699999996</v>
      </c>
      <c r="K63">
        <f>J63/3</f>
        <v>1.5979031566666666</v>
      </c>
      <c r="L63">
        <v>1.1935458350000001E-2</v>
      </c>
      <c r="M63">
        <v>2.0769754299999998E-2</v>
      </c>
      <c r="N63">
        <v>2.4163641060000001E-2</v>
      </c>
      <c r="O63">
        <v>0.86410168970000001</v>
      </c>
      <c r="P63">
        <v>0.79120758970000005</v>
      </c>
      <c r="Q63">
        <v>0.76005504719999994</v>
      </c>
    </row>
    <row r="64" spans="1:31" x14ac:dyDescent="0.2">
      <c r="A64">
        <v>0.53</v>
      </c>
      <c r="B64">
        <v>2.7624218539999998</v>
      </c>
      <c r="C64">
        <v>5.0404926589999999</v>
      </c>
      <c r="D64">
        <v>25</v>
      </c>
      <c r="E64">
        <v>-6.2367597120000003E-3</v>
      </c>
      <c r="F64">
        <v>0.69918804499999998</v>
      </c>
      <c r="G64">
        <v>2.5266115949999999</v>
      </c>
      <c r="H64">
        <v>0</v>
      </c>
      <c r="I64">
        <v>4.5542637480000002E-2</v>
      </c>
      <c r="J64">
        <v>2.6843246669999998</v>
      </c>
      <c r="K64">
        <f t="shared" ref="K64:K71" si="22">J64/3</f>
        <v>0.89477488899999991</v>
      </c>
      <c r="L64">
        <v>1.350781209E-2</v>
      </c>
      <c r="M64">
        <v>2.1935664130000001E-2</v>
      </c>
      <c r="N64">
        <v>2.48272649E-2</v>
      </c>
      <c r="O64">
        <v>0.87524698599999995</v>
      </c>
      <c r="P64">
        <v>0.74430651130000003</v>
      </c>
      <c r="Q64">
        <v>0.69283852629999998</v>
      </c>
    </row>
    <row r="65" spans="1:22" x14ac:dyDescent="0.2">
      <c r="A65">
        <v>0.75</v>
      </c>
      <c r="B65">
        <v>1.580814449</v>
      </c>
      <c r="C65">
        <v>2.4081434929999999</v>
      </c>
      <c r="D65">
        <v>25</v>
      </c>
      <c r="E65">
        <v>-3.8269739679999998E-2</v>
      </c>
      <c r="F65">
        <v>1.6542723560000001</v>
      </c>
      <c r="G65">
        <v>1.626851861</v>
      </c>
      <c r="H65">
        <v>0</v>
      </c>
      <c r="I65">
        <v>5.6307704139999998E-2</v>
      </c>
      <c r="J65">
        <v>0.42649237080000002</v>
      </c>
      <c r="K65">
        <f t="shared" si="22"/>
        <v>0.1421641236</v>
      </c>
      <c r="L65">
        <v>5.7401506400000003E-3</v>
      </c>
      <c r="M65">
        <v>8.4907755629999998E-3</v>
      </c>
      <c r="N65">
        <v>9.305107206E-3</v>
      </c>
      <c r="O65">
        <v>0.8781664039</v>
      </c>
      <c r="P65">
        <v>0.68402388960000005</v>
      </c>
      <c r="Q65">
        <v>0.61674821989999995</v>
      </c>
    </row>
    <row r="66" spans="1:22" x14ac:dyDescent="0.2">
      <c r="A66">
        <v>0.94</v>
      </c>
      <c r="B66">
        <v>3.6832848870000001</v>
      </c>
      <c r="C66">
        <v>0.55867180240000003</v>
      </c>
      <c r="D66">
        <v>25</v>
      </c>
      <c r="E66">
        <v>-4.3335173919999997E-2</v>
      </c>
      <c r="F66">
        <v>6.6398642839999997</v>
      </c>
      <c r="G66">
        <v>1.974258909</v>
      </c>
      <c r="H66">
        <v>0</v>
      </c>
      <c r="I66">
        <v>8.8970488289999997E-2</v>
      </c>
      <c r="J66">
        <v>0.27558562689999999</v>
      </c>
      <c r="K66">
        <f t="shared" si="22"/>
        <v>9.1861875633333326E-2</v>
      </c>
      <c r="L66">
        <v>4.5516691899999996E-3</v>
      </c>
      <c r="M66">
        <v>5.8649978660000003E-3</v>
      </c>
      <c r="N66">
        <v>6.1973379420000004E-3</v>
      </c>
      <c r="O66">
        <v>0.79627881300000003</v>
      </c>
      <c r="P66">
        <v>0.55976034689999998</v>
      </c>
      <c r="Q66">
        <v>0.49075645849999999</v>
      </c>
    </row>
    <row r="67" spans="1:22" x14ac:dyDescent="0.2">
      <c r="A67" t="s">
        <v>12</v>
      </c>
    </row>
    <row r="68" spans="1:22" x14ac:dyDescent="0.2">
      <c r="A68">
        <v>0.32</v>
      </c>
      <c r="B68">
        <v>2.0688674040000001</v>
      </c>
      <c r="C68">
        <v>10.662830080000001</v>
      </c>
      <c r="D68">
        <v>20</v>
      </c>
      <c r="E68">
        <v>-3.3479078349999997E-2</v>
      </c>
      <c r="F68">
        <v>0.45649987279999998</v>
      </c>
      <c r="G68">
        <v>9.5949156640000002</v>
      </c>
      <c r="H68">
        <v>0</v>
      </c>
      <c r="I68">
        <v>4.261701448E-2</v>
      </c>
      <c r="J68">
        <v>4.9690389799999997</v>
      </c>
      <c r="K68">
        <f t="shared" si="22"/>
        <v>1.6563463266666665</v>
      </c>
      <c r="L68">
        <v>1.1968831669999999E-2</v>
      </c>
      <c r="M68">
        <v>2.0772000749999998E-2</v>
      </c>
      <c r="N68">
        <v>2.4139763429999999E-2</v>
      </c>
      <c r="O68">
        <v>0.85988787339999995</v>
      </c>
      <c r="P68">
        <v>0.79213270430000005</v>
      </c>
      <c r="Q68">
        <v>0.76234102130000003</v>
      </c>
    </row>
    <row r="69" spans="1:22" x14ac:dyDescent="0.2">
      <c r="A69">
        <v>0.53</v>
      </c>
      <c r="B69">
        <v>2.9144103139999999</v>
      </c>
      <c r="C69">
        <v>4.4308334929999997</v>
      </c>
      <c r="D69">
        <v>20</v>
      </c>
      <c r="E69">
        <v>-1.169551111E-3</v>
      </c>
      <c r="F69">
        <v>0.81694497229999996</v>
      </c>
      <c r="G69">
        <v>2.3814748369999998</v>
      </c>
      <c r="H69">
        <v>0</v>
      </c>
      <c r="I69">
        <v>4.391950251E-2</v>
      </c>
      <c r="J69">
        <v>2.8658403959999998</v>
      </c>
      <c r="K69">
        <f t="shared" si="22"/>
        <v>0.95528013199999995</v>
      </c>
      <c r="L69">
        <v>1.3680084380000001E-2</v>
      </c>
      <c r="M69">
        <v>2.1889757610000001E-2</v>
      </c>
      <c r="N69">
        <v>2.463969211E-2</v>
      </c>
      <c r="O69">
        <v>0.87269071519999997</v>
      </c>
      <c r="P69">
        <v>0.74501885960000003</v>
      </c>
      <c r="Q69">
        <v>0.69396222699999999</v>
      </c>
    </row>
    <row r="70" spans="1:22" x14ac:dyDescent="0.2">
      <c r="A70">
        <v>0.75</v>
      </c>
      <c r="B70">
        <v>1.906868826</v>
      </c>
      <c r="C70">
        <v>1.8004877690000001</v>
      </c>
      <c r="D70">
        <v>20</v>
      </c>
      <c r="E70">
        <v>-3.8083743609999998E-2</v>
      </c>
      <c r="F70">
        <v>2.1536977390000001</v>
      </c>
      <c r="G70">
        <v>1.6322664410000001</v>
      </c>
      <c r="H70">
        <v>0</v>
      </c>
      <c r="I70">
        <v>6.1618840610000003E-2</v>
      </c>
      <c r="J70">
        <v>0.4498848225</v>
      </c>
      <c r="K70">
        <f t="shared" si="22"/>
        <v>0.14996160750000001</v>
      </c>
      <c r="L70">
        <v>5.8766554410000001E-3</v>
      </c>
      <c r="M70">
        <v>8.3704133560000005E-3</v>
      </c>
      <c r="N70">
        <v>9.0680155690000003E-3</v>
      </c>
      <c r="O70">
        <v>0.87770930089999999</v>
      </c>
      <c r="P70">
        <v>0.68426827830000003</v>
      </c>
      <c r="Q70">
        <v>0.61727543279999997</v>
      </c>
    </row>
    <row r="71" spans="1:22" x14ac:dyDescent="0.2">
      <c r="A71">
        <v>0.94</v>
      </c>
      <c r="B71">
        <v>9.9939776850000008</v>
      </c>
      <c r="C71">
        <v>0.17690342370000001</v>
      </c>
      <c r="D71">
        <v>20</v>
      </c>
      <c r="E71">
        <v>-3.6848590989999999E-2</v>
      </c>
      <c r="F71">
        <v>9.9081959180000005</v>
      </c>
      <c r="G71">
        <v>0.44213402089999998</v>
      </c>
      <c r="H71">
        <v>0</v>
      </c>
      <c r="I71">
        <v>2.0340462510000001E-2</v>
      </c>
      <c r="J71">
        <v>0.35431326079999997</v>
      </c>
      <c r="K71">
        <f t="shared" si="22"/>
        <v>0.11810442026666666</v>
      </c>
      <c r="L71">
        <v>4.0869626419999996E-3</v>
      </c>
      <c r="M71">
        <v>5.1591654860000001E-3</v>
      </c>
      <c r="N71">
        <v>5.4289996159999996E-3</v>
      </c>
      <c r="O71">
        <v>0.78204444500000003</v>
      </c>
      <c r="P71">
        <v>0.56428962410000005</v>
      </c>
      <c r="Q71">
        <v>0.49908136409999998</v>
      </c>
    </row>
    <row r="72" spans="1:22" x14ac:dyDescent="0.2">
      <c r="A72" s="2" t="s">
        <v>40</v>
      </c>
      <c r="B72" s="2" t="s">
        <v>19</v>
      </c>
      <c r="C72" s="2" t="s">
        <v>20</v>
      </c>
      <c r="D72" s="2" t="s">
        <v>21</v>
      </c>
      <c r="E72" s="2" t="s">
        <v>22</v>
      </c>
      <c r="F72" s="2" t="s">
        <v>19</v>
      </c>
      <c r="G72" s="2" t="s">
        <v>20</v>
      </c>
      <c r="H72" s="2" t="s">
        <v>21</v>
      </c>
      <c r="I72" s="2" t="s">
        <v>22</v>
      </c>
      <c r="J72" s="3"/>
      <c r="K72" s="3"/>
      <c r="L72" s="2" t="s">
        <v>23</v>
      </c>
      <c r="M72" s="2" t="s">
        <v>23</v>
      </c>
      <c r="N72" s="2" t="s">
        <v>23</v>
      </c>
      <c r="O72" s="2" t="s">
        <v>24</v>
      </c>
      <c r="P72" s="2" t="s">
        <v>24</v>
      </c>
      <c r="Q72" s="2" t="s">
        <v>24</v>
      </c>
    </row>
    <row r="73" spans="1:22" x14ac:dyDescent="0.2">
      <c r="A73" s="2" t="s">
        <v>25</v>
      </c>
      <c r="B73" s="2" t="s">
        <v>26</v>
      </c>
      <c r="C73" s="2" t="s">
        <v>27</v>
      </c>
      <c r="D73" s="2" t="s">
        <v>28</v>
      </c>
      <c r="E73" s="2" t="s">
        <v>29</v>
      </c>
      <c r="F73" s="2" t="s">
        <v>30</v>
      </c>
      <c r="G73" s="2" t="s">
        <v>31</v>
      </c>
      <c r="H73" s="2" t="s">
        <v>32</v>
      </c>
      <c r="I73" s="2" t="s">
        <v>33</v>
      </c>
      <c r="J73" s="2" t="s">
        <v>34</v>
      </c>
      <c r="K73" s="2" t="s">
        <v>35</v>
      </c>
      <c r="L73" s="2" t="s">
        <v>36</v>
      </c>
      <c r="M73" s="2" t="s">
        <v>37</v>
      </c>
      <c r="N73" s="2" t="s">
        <v>38</v>
      </c>
      <c r="O73" s="2" t="s">
        <v>36</v>
      </c>
      <c r="P73" s="2" t="s">
        <v>37</v>
      </c>
      <c r="Q73" s="2" t="s">
        <v>38</v>
      </c>
      <c r="V73">
        <f>0.0122/8.1562</f>
        <v>1.4957946102351586E-3</v>
      </c>
    </row>
    <row r="74" spans="1:22" x14ac:dyDescent="0.2">
      <c r="A74" t="s">
        <v>13</v>
      </c>
      <c r="V74">
        <f>V73*V73</f>
        <v>2.2374015160085499E-6</v>
      </c>
    </row>
    <row r="75" spans="1:22" x14ac:dyDescent="0.2">
      <c r="A75">
        <v>0.32</v>
      </c>
      <c r="B75">
        <v>2.1254541549999999</v>
      </c>
      <c r="C75">
        <v>9.5017455500000008</v>
      </c>
      <c r="D75">
        <v>40</v>
      </c>
      <c r="E75">
        <v>0</v>
      </c>
      <c r="F75">
        <v>0.2194965716</v>
      </c>
      <c r="G75">
        <v>1.970533965</v>
      </c>
      <c r="H75">
        <v>0</v>
      </c>
      <c r="I75">
        <v>0</v>
      </c>
      <c r="J75">
        <v>4.6725922830000002</v>
      </c>
      <c r="K75">
        <f>J75/4</f>
        <v>1.16814807075</v>
      </c>
      <c r="L75">
        <v>1.205972756E-2</v>
      </c>
      <c r="M75">
        <v>2.0759737430000001E-2</v>
      </c>
      <c r="N75">
        <v>2.4045524830000001E-2</v>
      </c>
      <c r="O75">
        <v>0.88851754770000002</v>
      </c>
      <c r="P75">
        <v>0.78942667119999999</v>
      </c>
      <c r="Q75">
        <v>0.7501587676</v>
      </c>
    </row>
    <row r="76" spans="1:22" x14ac:dyDescent="0.2">
      <c r="A76">
        <v>0.53</v>
      </c>
      <c r="B76">
        <v>2.432882642</v>
      </c>
      <c r="C76">
        <v>7.2394845490000002</v>
      </c>
      <c r="D76">
        <v>40</v>
      </c>
      <c r="E76">
        <v>0</v>
      </c>
      <c r="F76">
        <v>0.39620675220000001</v>
      </c>
      <c r="G76">
        <v>1.064247156</v>
      </c>
      <c r="H76">
        <v>0</v>
      </c>
      <c r="I76">
        <v>0</v>
      </c>
      <c r="J76">
        <v>2.5933912600000002</v>
      </c>
      <c r="K76">
        <f t="shared" ref="K76:K78" si="23">J76/4</f>
        <v>0.64834781500000005</v>
      </c>
      <c r="L76">
        <v>1.3074814400000001E-2</v>
      </c>
      <c r="M76">
        <v>2.201543806E-2</v>
      </c>
      <c r="N76">
        <v>2.5273533760000001E-2</v>
      </c>
      <c r="O76">
        <v>0.86070511090000001</v>
      </c>
      <c r="P76">
        <v>0.74287554030000003</v>
      </c>
      <c r="Q76">
        <v>0.69748714239999998</v>
      </c>
    </row>
    <row r="77" spans="1:22" x14ac:dyDescent="0.2">
      <c r="A77">
        <v>0.75</v>
      </c>
      <c r="B77">
        <v>1.0729428110000001</v>
      </c>
      <c r="C77">
        <v>5.3880963319999999</v>
      </c>
      <c r="D77">
        <v>40</v>
      </c>
      <c r="E77">
        <v>0</v>
      </c>
      <c r="F77">
        <v>1.031536588</v>
      </c>
      <c r="G77">
        <v>0.8698214823</v>
      </c>
      <c r="H77">
        <v>0</v>
      </c>
      <c r="I77">
        <v>0</v>
      </c>
      <c r="J77">
        <v>1.2332861079999999</v>
      </c>
      <c r="K77">
        <f t="shared" si="23"/>
        <v>0.30832152699999998</v>
      </c>
      <c r="L77">
        <v>5.3501591789999999E-3</v>
      </c>
      <c r="M77">
        <v>8.751706485E-3</v>
      </c>
      <c r="N77">
        <v>9.9327582739999996E-3</v>
      </c>
      <c r="O77">
        <v>0.82514975270000002</v>
      </c>
      <c r="P77">
        <v>0.68618590940000002</v>
      </c>
      <c r="Q77">
        <v>0.63472120070000004</v>
      </c>
    </row>
    <row r="78" spans="1:22" x14ac:dyDescent="0.2">
      <c r="A78">
        <v>0.94</v>
      </c>
      <c r="B78">
        <v>1.028574807</v>
      </c>
      <c r="C78">
        <v>3.0334294509999999</v>
      </c>
      <c r="D78">
        <v>40</v>
      </c>
      <c r="E78">
        <v>0</v>
      </c>
      <c r="F78">
        <v>1.953019171</v>
      </c>
      <c r="G78">
        <v>0.49739396489999999</v>
      </c>
      <c r="H78">
        <v>0</v>
      </c>
      <c r="I78">
        <v>0</v>
      </c>
      <c r="J78">
        <v>1.01797206</v>
      </c>
      <c r="K78">
        <f t="shared" si="23"/>
        <v>0.25449301499999999</v>
      </c>
      <c r="L78">
        <v>4.1708391469999998E-3</v>
      </c>
      <c r="M78">
        <v>6.3627563320000002E-3</v>
      </c>
      <c r="N78">
        <v>7.0422476690000001E-3</v>
      </c>
      <c r="O78">
        <v>0.74173774150000005</v>
      </c>
      <c r="P78">
        <v>0.56683289869999998</v>
      </c>
      <c r="Q78">
        <v>0.50864535779999998</v>
      </c>
    </row>
    <row r="79" spans="1:22" x14ac:dyDescent="0.2">
      <c r="A79" t="s">
        <v>14</v>
      </c>
    </row>
    <row r="80" spans="1:22" x14ac:dyDescent="0.2">
      <c r="A80">
        <v>0.32</v>
      </c>
      <c r="B80">
        <v>2.1621003920000001</v>
      </c>
      <c r="C80">
        <v>8.8815266499999996</v>
      </c>
      <c r="D80">
        <v>35</v>
      </c>
      <c r="E80">
        <v>0</v>
      </c>
      <c r="F80">
        <v>0.22747222110000001</v>
      </c>
      <c r="G80">
        <v>1.873021848</v>
      </c>
      <c r="H80">
        <v>0</v>
      </c>
      <c r="I80">
        <v>0</v>
      </c>
      <c r="J80">
        <v>4.7812309900000001</v>
      </c>
      <c r="K80">
        <f>J80/4</f>
        <v>1.1953077475</v>
      </c>
      <c r="L80">
        <v>1.2117448879999999E-2</v>
      </c>
      <c r="M80">
        <v>2.0753170599999999E-2</v>
      </c>
      <c r="N80">
        <v>2.398825089E-2</v>
      </c>
      <c r="O80">
        <v>0.89078119069999995</v>
      </c>
      <c r="P80">
        <v>0.79003219099999999</v>
      </c>
      <c r="Q80">
        <v>0.74969164109999997</v>
      </c>
    </row>
    <row r="81" spans="1:31" x14ac:dyDescent="0.2">
      <c r="A81">
        <v>0.53</v>
      </c>
      <c r="B81">
        <v>2.4904030430000001</v>
      </c>
      <c r="C81">
        <v>6.7224869949999997</v>
      </c>
      <c r="D81">
        <v>35</v>
      </c>
      <c r="E81">
        <v>0</v>
      </c>
      <c r="F81">
        <v>0.40825412649999998</v>
      </c>
      <c r="G81">
        <v>1.007086411</v>
      </c>
      <c r="H81">
        <v>0</v>
      </c>
      <c r="I81">
        <v>0</v>
      </c>
      <c r="J81">
        <v>2.5975470380000001</v>
      </c>
      <c r="K81">
        <f t="shared" ref="K81:K83" si="24">J81/4</f>
        <v>0.64938675950000002</v>
      </c>
      <c r="L81">
        <v>1.315708835E-2</v>
      </c>
      <c r="M81">
        <v>2.2004687679999999E-2</v>
      </c>
      <c r="N81">
        <v>2.5193010889999999E-2</v>
      </c>
      <c r="O81">
        <v>0.86318267959999995</v>
      </c>
      <c r="P81">
        <v>0.74319731119999999</v>
      </c>
      <c r="Q81">
        <v>0.69658459549999996</v>
      </c>
    </row>
    <row r="82" spans="1:31" x14ac:dyDescent="0.2">
      <c r="A82">
        <v>0.75</v>
      </c>
      <c r="B82">
        <v>1.10740517</v>
      </c>
      <c r="C82">
        <v>4.962006863</v>
      </c>
      <c r="D82">
        <v>35</v>
      </c>
      <c r="E82">
        <v>0</v>
      </c>
      <c r="F82">
        <v>1.0661279159999999</v>
      </c>
      <c r="G82">
        <v>0.82947448909999999</v>
      </c>
      <c r="H82">
        <v>0</v>
      </c>
      <c r="I82">
        <v>0</v>
      </c>
      <c r="J82">
        <v>1.154101864</v>
      </c>
      <c r="K82">
        <f t="shared" si="24"/>
        <v>0.28852546600000001</v>
      </c>
      <c r="L82">
        <v>5.389342559E-3</v>
      </c>
      <c r="M82">
        <v>8.7365763870000009E-3</v>
      </c>
      <c r="N82">
        <v>9.8817551749999996E-3</v>
      </c>
      <c r="O82">
        <v>0.82781224170000001</v>
      </c>
      <c r="P82">
        <v>0.68627206389999995</v>
      </c>
      <c r="Q82">
        <v>0.63359728010000005</v>
      </c>
      <c r="Z82" s="5" t="s">
        <v>19</v>
      </c>
      <c r="AC82" s="5" t="s">
        <v>46</v>
      </c>
    </row>
    <row r="83" spans="1:31" x14ac:dyDescent="0.2">
      <c r="A83">
        <v>0.94</v>
      </c>
      <c r="B83">
        <v>1.095153321</v>
      </c>
      <c r="C83">
        <v>2.7226898689999999</v>
      </c>
      <c r="D83">
        <v>35</v>
      </c>
      <c r="E83">
        <v>0</v>
      </c>
      <c r="F83">
        <v>2.0671129160000001</v>
      </c>
      <c r="G83">
        <v>0.47534479260000001</v>
      </c>
      <c r="H83">
        <v>0</v>
      </c>
      <c r="I83">
        <v>0</v>
      </c>
      <c r="J83">
        <v>0.9553955838</v>
      </c>
      <c r="K83">
        <f t="shared" si="24"/>
        <v>0.23884889595</v>
      </c>
      <c r="L83">
        <v>4.226053653E-3</v>
      </c>
      <c r="M83">
        <v>6.3547430500000002E-3</v>
      </c>
      <c r="N83">
        <v>7.0003593410000002E-3</v>
      </c>
      <c r="O83">
        <v>0.74424431410000003</v>
      </c>
      <c r="P83">
        <v>0.56688527359999996</v>
      </c>
      <c r="Q83">
        <v>0.50787223420000005</v>
      </c>
      <c r="S83" t="s">
        <v>47</v>
      </c>
      <c r="W83" t="s">
        <v>48</v>
      </c>
      <c r="Z83" s="5" t="s">
        <v>43</v>
      </c>
      <c r="AA83" s="5" t="s">
        <v>44</v>
      </c>
      <c r="AB83" s="5" t="s">
        <v>45</v>
      </c>
    </row>
    <row r="84" spans="1:31" x14ac:dyDescent="0.2">
      <c r="A84" t="s">
        <v>15</v>
      </c>
      <c r="W84" t="s">
        <v>49</v>
      </c>
    </row>
    <row r="85" spans="1:31" x14ac:dyDescent="0.2">
      <c r="A85">
        <v>0.32</v>
      </c>
      <c r="B85">
        <v>2.212336101</v>
      </c>
      <c r="C85">
        <v>8.1562689269999993</v>
      </c>
      <c r="D85">
        <v>30</v>
      </c>
      <c r="E85">
        <v>0</v>
      </c>
      <c r="F85">
        <v>0.23898068829999999</v>
      </c>
      <c r="G85">
        <v>1.7590586130000001</v>
      </c>
      <c r="H85">
        <v>0</v>
      </c>
      <c r="I85">
        <v>0</v>
      </c>
      <c r="J85">
        <v>4.9366174139999996</v>
      </c>
      <c r="K85">
        <f>J85/4</f>
        <v>1.2341543534999999</v>
      </c>
      <c r="L85">
        <v>1.2194850009999999E-2</v>
      </c>
      <c r="M85">
        <v>2.0744385680000001E-2</v>
      </c>
      <c r="N85">
        <v>2.3912374029999999E-2</v>
      </c>
      <c r="O85">
        <v>0.89335635459999996</v>
      </c>
      <c r="P85">
        <v>0.79090879089999999</v>
      </c>
      <c r="Q85">
        <v>0.74937734700000003</v>
      </c>
      <c r="S85">
        <v>1.3060000000000001E-3</v>
      </c>
      <c r="T85">
        <v>2.2490000000000001E-3</v>
      </c>
      <c r="U85">
        <v>2.588E-3</v>
      </c>
      <c r="W85">
        <v>0.402306</v>
      </c>
      <c r="Z85">
        <f>L85/$C85</f>
        <v>1.4951505546403621E-3</v>
      </c>
      <c r="AA85">
        <f>M85/$C85</f>
        <v>2.5433670549200619E-3</v>
      </c>
      <c r="AB85">
        <f>N85/$C85</f>
        <v>2.9317785183421282E-3</v>
      </c>
      <c r="AC85">
        <f>SQRT(POWER(Z85,2)*(POWER($G85/$C85,2) + POWER(S85/L85,2) - 2*$W85*S85*$G85/($C85*L85)))</f>
        <v>2.9677300048678332E-4</v>
      </c>
      <c r="AD85">
        <f t="shared" ref="AD85:AE88" si="25">SQRT(POWER(AA85,2)*(POWER($G85/$C85,2) + POWER(T85/M85,2) - 2*$W85*T85*$G85/($C85*M85)))</f>
        <v>5.0518891136122276E-4</v>
      </c>
      <c r="AE85">
        <f t="shared" si="25"/>
        <v>5.8227975903572761E-4</v>
      </c>
    </row>
    <row r="86" spans="1:31" x14ac:dyDescent="0.2">
      <c r="A86">
        <v>0.53</v>
      </c>
      <c r="B86">
        <v>2.5704751570000002</v>
      </c>
      <c r="C86">
        <v>6.1145402600000001</v>
      </c>
      <c r="D86">
        <v>30</v>
      </c>
      <c r="E86">
        <v>0</v>
      </c>
      <c r="F86">
        <v>0.42579453410000001</v>
      </c>
      <c r="G86">
        <v>0.94324318529999995</v>
      </c>
      <c r="H86">
        <v>0</v>
      </c>
      <c r="I86">
        <v>0</v>
      </c>
      <c r="J86">
        <v>2.6273119999999999</v>
      </c>
      <c r="K86">
        <f t="shared" ref="K86:K88" si="26">J86/4</f>
        <v>0.65682799999999997</v>
      </c>
      <c r="L86">
        <v>1.3265077219999999E-2</v>
      </c>
      <c r="M86">
        <v>2.198355351E-2</v>
      </c>
      <c r="N86">
        <v>2.5077805719999999E-2</v>
      </c>
      <c r="O86">
        <v>0.8658746598</v>
      </c>
      <c r="P86">
        <v>0.7436449906</v>
      </c>
      <c r="Q86">
        <v>0.69567167429999999</v>
      </c>
      <c r="S86">
        <v>2.173E-3</v>
      </c>
      <c r="T86">
        <v>3.6449999999999998E-3</v>
      </c>
      <c r="U86">
        <v>4.1520000000000003E-3</v>
      </c>
      <c r="W86">
        <v>0.34463300000000002</v>
      </c>
      <c r="Z86">
        <f t="shared" ref="Z86:Z88" si="27">L86/$C86</f>
        <v>2.1694316589551737E-3</v>
      </c>
      <c r="AA86">
        <f t="shared" ref="AA86:AA88" si="28">M86/$C86</f>
        <v>3.5952913179444828E-3</v>
      </c>
      <c r="AB86">
        <f t="shared" ref="AB86:AB88" si="29">N86/$C86</f>
        <v>4.10133953717724E-3</v>
      </c>
      <c r="AC86">
        <f t="shared" ref="AC86:AC88" si="30">SQRT(POWER(Z86,2)*(POWER($G86/$C86,2) + POWER(S86/L86,2) - 2*$W86*S86*$G86/($C86*L86)))</f>
        <v>3.9537154535926019E-4</v>
      </c>
      <c r="AD86">
        <f t="shared" si="25"/>
        <v>6.5960280022782239E-4</v>
      </c>
      <c r="AE86">
        <f t="shared" si="25"/>
        <v>7.5183733104956969E-4</v>
      </c>
    </row>
    <row r="87" spans="1:31" x14ac:dyDescent="0.2">
      <c r="A87">
        <v>0.75</v>
      </c>
      <c r="B87">
        <v>1.1522216540000001</v>
      </c>
      <c r="C87">
        <v>4.4582392400000002</v>
      </c>
      <c r="D87">
        <v>30</v>
      </c>
      <c r="E87">
        <v>0</v>
      </c>
      <c r="F87">
        <v>1.1168528689999999</v>
      </c>
      <c r="G87">
        <v>0.77210619439999995</v>
      </c>
      <c r="H87">
        <v>0</v>
      </c>
      <c r="I87">
        <v>0</v>
      </c>
      <c r="J87">
        <v>1.0790763139999999</v>
      </c>
      <c r="K87">
        <f t="shared" si="26"/>
        <v>0.26976907849999998</v>
      </c>
      <c r="L87">
        <v>5.4195755830000001E-3</v>
      </c>
      <c r="M87">
        <v>8.6782560049999992E-3</v>
      </c>
      <c r="N87">
        <v>9.7710883769999996E-3</v>
      </c>
      <c r="O87">
        <v>0.83054910650000002</v>
      </c>
      <c r="P87">
        <v>0.68639181599999999</v>
      </c>
      <c r="Q87">
        <v>0.63241469370000003</v>
      </c>
      <c r="S87">
        <v>5.1970000000000002E-3</v>
      </c>
      <c r="T87">
        <v>8.4159999999999999E-3</v>
      </c>
      <c r="U87">
        <v>9.4619999999999999E-3</v>
      </c>
      <c r="W87">
        <v>3.0099999999999998E-2</v>
      </c>
      <c r="Z87">
        <f t="shared" si="27"/>
        <v>1.2156313942003705E-3</v>
      </c>
      <c r="AA87">
        <f t="shared" si="28"/>
        <v>1.9465657937639074E-3</v>
      </c>
      <c r="AB87">
        <f t="shared" si="29"/>
        <v>2.1916922468700893E-3</v>
      </c>
      <c r="AC87">
        <f t="shared" si="30"/>
        <v>1.1783130061355474E-3</v>
      </c>
      <c r="AD87">
        <f t="shared" si="25"/>
        <v>1.9075909867369988E-3</v>
      </c>
      <c r="AE87">
        <f t="shared" si="25"/>
        <v>2.1447612221224838E-3</v>
      </c>
    </row>
    <row r="88" spans="1:31" x14ac:dyDescent="0.2">
      <c r="A88">
        <v>0.94</v>
      </c>
      <c r="B88">
        <v>1.1947120899999999</v>
      </c>
      <c r="C88">
        <v>2.3527341979999998</v>
      </c>
      <c r="D88">
        <v>30</v>
      </c>
      <c r="E88">
        <v>0</v>
      </c>
      <c r="F88">
        <v>2.2423023130000002</v>
      </c>
      <c r="G88">
        <v>0.4508148488</v>
      </c>
      <c r="H88">
        <v>0</v>
      </c>
      <c r="I88">
        <v>0</v>
      </c>
      <c r="J88">
        <v>0.90862676720000002</v>
      </c>
      <c r="K88">
        <f t="shared" si="26"/>
        <v>0.2271566918</v>
      </c>
      <c r="L88">
        <v>4.2860138449999996E-3</v>
      </c>
      <c r="M88">
        <v>6.3202116049999998E-3</v>
      </c>
      <c r="N88">
        <v>6.9197126750000001E-3</v>
      </c>
      <c r="O88">
        <v>0.74636357340000004</v>
      </c>
      <c r="P88">
        <v>0.56705476320000003</v>
      </c>
      <c r="Q88">
        <v>0.50738526819999996</v>
      </c>
      <c r="S88">
        <v>7.9719999999999999E-3</v>
      </c>
      <c r="T88">
        <v>1.1872000000000001E-2</v>
      </c>
      <c r="U88">
        <v>1.2984000000000001E-2</v>
      </c>
      <c r="W88">
        <v>3.0476E-2</v>
      </c>
      <c r="Z88">
        <f t="shared" si="27"/>
        <v>1.8217161329330922E-3</v>
      </c>
      <c r="AA88">
        <f t="shared" si="28"/>
        <v>2.6863262370958236E-3</v>
      </c>
      <c r="AB88">
        <f t="shared" si="29"/>
        <v>2.9411366064565534E-3</v>
      </c>
      <c r="AC88">
        <f t="shared" si="30"/>
        <v>3.3957319448244933E-3</v>
      </c>
      <c r="AD88">
        <f t="shared" si="25"/>
        <v>5.0565992596456767E-3</v>
      </c>
      <c r="AE88">
        <f t="shared" si="25"/>
        <v>5.5302732283210284E-3</v>
      </c>
    </row>
    <row r="89" spans="1:31" x14ac:dyDescent="0.2">
      <c r="A89" t="s">
        <v>16</v>
      </c>
    </row>
    <row r="90" spans="1:31" x14ac:dyDescent="0.2">
      <c r="A90">
        <v>0.32</v>
      </c>
      <c r="B90">
        <v>2.2850381500000001</v>
      </c>
      <c r="C90">
        <v>7.2932635320000001</v>
      </c>
      <c r="D90">
        <v>25</v>
      </c>
      <c r="E90">
        <v>0</v>
      </c>
      <c r="F90">
        <v>0.25657483930000002</v>
      </c>
      <c r="G90">
        <v>1.6161530959999999</v>
      </c>
      <c r="H90">
        <v>0</v>
      </c>
      <c r="I90">
        <v>0</v>
      </c>
      <c r="J90">
        <v>5.1704871360000002</v>
      </c>
      <c r="K90">
        <f>J90/4</f>
        <v>1.2926217840000001</v>
      </c>
      <c r="L90">
        <v>1.2300539290000001E-2</v>
      </c>
      <c r="M90">
        <v>2.072533515E-2</v>
      </c>
      <c r="N90">
        <v>2.379878081E-2</v>
      </c>
      <c r="O90">
        <v>0.89627927399999996</v>
      </c>
      <c r="P90">
        <v>0.79220792969999998</v>
      </c>
      <c r="Q90">
        <v>0.74939418660000001</v>
      </c>
      <c r="S90">
        <f>S85/L85</f>
        <v>0.10709438811703763</v>
      </c>
      <c r="T90">
        <f t="shared" ref="T90:U90" si="31">T85/M85</f>
        <v>0.10841487594247236</v>
      </c>
      <c r="U90">
        <f t="shared" si="31"/>
        <v>0.10822848441368245</v>
      </c>
    </row>
    <row r="91" spans="1:31" x14ac:dyDescent="0.2">
      <c r="A91">
        <v>0.53</v>
      </c>
      <c r="B91">
        <v>2.6925969319999998</v>
      </c>
      <c r="C91">
        <v>5.3844377259999998</v>
      </c>
      <c r="D91">
        <v>25</v>
      </c>
      <c r="E91">
        <v>0</v>
      </c>
      <c r="F91">
        <v>0.45356572890000002</v>
      </c>
      <c r="G91">
        <v>0.86680843959999998</v>
      </c>
      <c r="H91">
        <v>0</v>
      </c>
      <c r="I91">
        <v>0</v>
      </c>
      <c r="J91">
        <v>2.702811208</v>
      </c>
      <c r="K91">
        <f t="shared" ref="K91:K93" si="32">J91/4</f>
        <v>0.67570280199999999</v>
      </c>
      <c r="L91">
        <v>1.342385387E-2</v>
      </c>
      <c r="M91">
        <v>2.195693248E-2</v>
      </c>
      <c r="N91">
        <v>2.4919348099999999E-2</v>
      </c>
      <c r="O91">
        <v>0.86868316810000001</v>
      </c>
      <c r="P91">
        <v>0.74419775789999998</v>
      </c>
      <c r="Q91">
        <v>0.6947891343</v>
      </c>
      <c r="S91">
        <f t="shared" ref="S91:S93" si="33">S86/L86</f>
        <v>0.16381359595281725</v>
      </c>
      <c r="T91">
        <f t="shared" ref="T91:T93" si="34">T86/M86</f>
        <v>0.16580576922388557</v>
      </c>
      <c r="U91">
        <f t="shared" ref="U91:U93" si="35">U86/N86</f>
        <v>0.16556472469553848</v>
      </c>
    </row>
    <row r="92" spans="1:31" x14ac:dyDescent="0.2">
      <c r="A92">
        <v>0.75</v>
      </c>
      <c r="B92">
        <v>1.2312217459999999</v>
      </c>
      <c r="C92">
        <v>3.854389023</v>
      </c>
      <c r="D92">
        <v>25</v>
      </c>
      <c r="E92">
        <v>0</v>
      </c>
      <c r="F92">
        <v>1.1947803400000001</v>
      </c>
      <c r="G92">
        <v>0.71348491530000002</v>
      </c>
      <c r="H92">
        <v>0</v>
      </c>
      <c r="I92">
        <v>0</v>
      </c>
      <c r="J92">
        <v>1.0156602379999999</v>
      </c>
      <c r="K92">
        <f t="shared" si="32"/>
        <v>0.25391505949999998</v>
      </c>
      <c r="L92">
        <v>5.5024657729999997E-3</v>
      </c>
      <c r="M92">
        <v>8.657292758E-3</v>
      </c>
      <c r="N92">
        <v>9.6849116989999994E-3</v>
      </c>
      <c r="O92">
        <v>0.83323742339999995</v>
      </c>
      <c r="P92">
        <v>0.68667622760000002</v>
      </c>
      <c r="Q92">
        <v>0.63140517060000001</v>
      </c>
      <c r="S92">
        <f t="shared" si="33"/>
        <v>0.95893117835681274</v>
      </c>
      <c r="T92">
        <f t="shared" si="34"/>
        <v>0.9697801027246834</v>
      </c>
      <c r="U92">
        <f t="shared" si="35"/>
        <v>0.96836704724444433</v>
      </c>
    </row>
    <row r="93" spans="1:31" x14ac:dyDescent="0.2">
      <c r="A93">
        <v>0.94</v>
      </c>
      <c r="B93">
        <v>1.3700805819999999</v>
      </c>
      <c r="C93">
        <v>1.9022458229999999</v>
      </c>
      <c r="D93">
        <v>25</v>
      </c>
      <c r="E93">
        <v>0</v>
      </c>
      <c r="F93">
        <v>2.5438640380000002</v>
      </c>
      <c r="G93">
        <v>0.42137041019999999</v>
      </c>
      <c r="H93">
        <v>0</v>
      </c>
      <c r="I93">
        <v>0</v>
      </c>
      <c r="J93">
        <v>0.894586616</v>
      </c>
      <c r="K93">
        <f t="shared" si="32"/>
        <v>0.223646654</v>
      </c>
      <c r="L93">
        <v>4.3647521290000003E-3</v>
      </c>
      <c r="M93">
        <v>6.260316696E-3</v>
      </c>
      <c r="N93">
        <v>6.796167774E-3</v>
      </c>
      <c r="O93">
        <v>0.74743004609999997</v>
      </c>
      <c r="P93">
        <v>0.56744644280000001</v>
      </c>
      <c r="Q93">
        <v>0.50748382059999997</v>
      </c>
      <c r="S93">
        <f t="shared" si="33"/>
        <v>1.8600033243709693</v>
      </c>
      <c r="T93">
        <f t="shared" si="34"/>
        <v>1.8784181198312901</v>
      </c>
      <c r="U93">
        <f t="shared" si="35"/>
        <v>1.8763784870590745</v>
      </c>
    </row>
    <row r="94" spans="1:31" x14ac:dyDescent="0.2">
      <c r="A94" t="s">
        <v>17</v>
      </c>
    </row>
    <row r="95" spans="1:31" x14ac:dyDescent="0.2">
      <c r="A95">
        <v>0.32</v>
      </c>
      <c r="B95">
        <v>2.4021966469999998</v>
      </c>
      <c r="C95">
        <v>6.2452803709999998</v>
      </c>
      <c r="D95">
        <v>20</v>
      </c>
      <c r="E95">
        <v>0</v>
      </c>
      <c r="F95">
        <v>0.28803050089999999</v>
      </c>
      <c r="G95">
        <v>1.4482271250000001</v>
      </c>
      <c r="H95">
        <v>0</v>
      </c>
      <c r="I95">
        <v>0</v>
      </c>
      <c r="J95">
        <v>5.5495887550000003</v>
      </c>
      <c r="K95">
        <f>J95/4</f>
        <v>1.3873971887500001</v>
      </c>
      <c r="L95">
        <v>1.246380234E-2</v>
      </c>
      <c r="M95">
        <v>2.0698762200000002E-2</v>
      </c>
      <c r="N95">
        <v>2.363167121E-2</v>
      </c>
      <c r="O95">
        <v>0.89956436660000005</v>
      </c>
      <c r="P95">
        <v>0.79419984359999996</v>
      </c>
      <c r="Q95">
        <v>0.75012551149999995</v>
      </c>
    </row>
    <row r="96" spans="1:31" x14ac:dyDescent="0.2">
      <c r="A96">
        <v>0.53</v>
      </c>
      <c r="B96">
        <v>2.898108879</v>
      </c>
      <c r="C96">
        <v>4.4909561260000004</v>
      </c>
      <c r="D96">
        <v>20</v>
      </c>
      <c r="E96">
        <v>0</v>
      </c>
      <c r="F96">
        <v>0.50424175609999999</v>
      </c>
      <c r="G96">
        <v>0.77670288809999999</v>
      </c>
      <c r="H96">
        <v>0</v>
      </c>
      <c r="I96">
        <v>0</v>
      </c>
      <c r="J96">
        <v>2.8665499479999998</v>
      </c>
      <c r="K96">
        <f t="shared" ref="K96:K98" si="36">J96/4</f>
        <v>0.71663748699999996</v>
      </c>
      <c r="L96">
        <v>1.3664539959999999E-2</v>
      </c>
      <c r="M96">
        <v>2.189952412E-2</v>
      </c>
      <c r="N96">
        <v>2.4665090000000001E-2</v>
      </c>
      <c r="O96">
        <v>0.87144275169999996</v>
      </c>
      <c r="P96">
        <v>0.74498490279999996</v>
      </c>
      <c r="Q96">
        <v>0.69431545299999997</v>
      </c>
    </row>
    <row r="97" spans="1:17" x14ac:dyDescent="0.2">
      <c r="A97">
        <v>0.75</v>
      </c>
      <c r="B97">
        <v>1.3716775160000001</v>
      </c>
      <c r="C97">
        <v>3.1102431579999998</v>
      </c>
      <c r="D97">
        <v>20</v>
      </c>
      <c r="E97">
        <v>0</v>
      </c>
      <c r="F97">
        <v>1.335887678</v>
      </c>
      <c r="G97">
        <v>0.63978176419999999</v>
      </c>
      <c r="H97">
        <v>0</v>
      </c>
      <c r="I97">
        <v>0</v>
      </c>
      <c r="J97">
        <v>0.98096795339999998</v>
      </c>
      <c r="K97">
        <f t="shared" si="36"/>
        <v>0.24524198835</v>
      </c>
      <c r="L97">
        <v>5.6233711250000002E-3</v>
      </c>
      <c r="M97">
        <v>8.6070530370000002E-3</v>
      </c>
      <c r="N97">
        <v>9.5367281169999995E-3</v>
      </c>
      <c r="O97">
        <v>0.83531178689999996</v>
      </c>
      <c r="P97">
        <v>0.68700979279999996</v>
      </c>
      <c r="Q97">
        <v>0.63088593839999996</v>
      </c>
    </row>
    <row r="98" spans="1:17" x14ac:dyDescent="0.2">
      <c r="A98">
        <v>0.94</v>
      </c>
      <c r="B98">
        <v>1.771003892</v>
      </c>
      <c r="C98">
        <v>1.3360639350000001</v>
      </c>
      <c r="D98">
        <v>20</v>
      </c>
      <c r="E98">
        <v>0</v>
      </c>
      <c r="F98">
        <v>3.17927494</v>
      </c>
      <c r="G98">
        <v>0.39038039320000001</v>
      </c>
      <c r="H98">
        <v>0</v>
      </c>
      <c r="I98">
        <v>0</v>
      </c>
      <c r="J98">
        <v>0.95517920180000004</v>
      </c>
      <c r="K98">
        <f t="shared" si="36"/>
        <v>0.23879480045000001</v>
      </c>
      <c r="L98">
        <v>4.4816025339999999E-3</v>
      </c>
      <c r="M98">
        <v>6.161439076E-3</v>
      </c>
      <c r="N98">
        <v>6.6093542509999999E-3</v>
      </c>
      <c r="O98">
        <v>0.7459998766</v>
      </c>
      <c r="P98">
        <v>0.56823696140000002</v>
      </c>
      <c r="Q98">
        <v>0.50917253849999999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López</dc:creator>
  <cp:lastModifiedBy>Usuario de Microsoft Office</cp:lastModifiedBy>
  <dcterms:created xsi:type="dcterms:W3CDTF">2016-03-11T14:16:11Z</dcterms:created>
  <dcterms:modified xsi:type="dcterms:W3CDTF">2017-11-14T15:29:09Z</dcterms:modified>
</cp:coreProperties>
</file>