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vethirtyeight_ncaa_forecasts" sheetId="1" r:id="rId4"/>
    <sheet state="visible" name="Copy-pasted bracket 2025" sheetId="2" r:id="rId5"/>
    <sheet state="visible" name="mens_RPI_regression" sheetId="3" r:id="rId6"/>
    <sheet state="visible" name="womens_RPI_regression" sheetId="4" r:id="rId7"/>
    <sheet state="visible" name="mens_RPI_regression_v2" sheetId="5" r:id="rId8"/>
    <sheet state="visible" name="womens_RPI_regression_v2" sheetId="6" r:id="rId9"/>
    <sheet state="visible" name="mens_RPI_2025" sheetId="7" r:id="rId10"/>
    <sheet state="visible" name="womens_RPI_2024" sheetId="8" r:id="rId11"/>
  </sheets>
  <definedNames>
    <definedName localSheetId="3" name="solver_cvg">0.0001</definedName>
    <definedName localSheetId="4" name="solver_cvg">0.0001</definedName>
    <definedName localSheetId="3" name="solver_drv">2</definedName>
    <definedName localSheetId="4" name="solver_drv">1</definedName>
    <definedName localSheetId="3" name="solver_eng">1</definedName>
    <definedName localSheetId="4" name="solver_eng">1</definedName>
    <definedName localSheetId="3" name="solver_est">1</definedName>
    <definedName localSheetId="4" name="solver_est">1</definedName>
    <definedName localSheetId="3" name="solver_itr">2147483647</definedName>
    <definedName localSheetId="4" name="solver_itr">2147483647</definedName>
    <definedName localSheetId="3" name="solver_mip">2147483647</definedName>
    <definedName localSheetId="4" name="solver_mip">2147483647</definedName>
    <definedName localSheetId="3" name="solver_mni">30</definedName>
    <definedName localSheetId="4" name="solver_mni">30</definedName>
    <definedName localSheetId="3" name="solver_mrt">0.075</definedName>
    <definedName localSheetId="4" name="solver_mrt">0.075</definedName>
    <definedName localSheetId="3" name="solver_msl">2</definedName>
    <definedName localSheetId="4" name="solver_msl">2</definedName>
    <definedName localSheetId="3" name="solver_neg">2</definedName>
    <definedName localSheetId="4" name="solver_neg">2</definedName>
    <definedName localSheetId="3" name="solver_nod">2147483647</definedName>
    <definedName localSheetId="4" name="solver_nod">2147483647</definedName>
    <definedName localSheetId="3" name="solver_num">0</definedName>
    <definedName localSheetId="4" name="solver_num">0</definedName>
    <definedName localSheetId="3" name="solver_nwt">1</definedName>
    <definedName localSheetId="4" name="solver_nwt">1</definedName>
    <definedName localSheetId="3" name="solver_pre">0.000001</definedName>
    <definedName localSheetId="4" name="solver_pre">0.000001</definedName>
    <definedName localSheetId="3" name="solver_rbv">2</definedName>
    <definedName localSheetId="4" name="solver_rbv">1</definedName>
    <definedName localSheetId="3" name="solver_rlx">2</definedName>
    <definedName localSheetId="4" name="solver_rlx">2</definedName>
    <definedName localSheetId="3" name="solver_rsd">0</definedName>
    <definedName localSheetId="4" name="solver_rsd">0</definedName>
    <definedName localSheetId="3" name="solver_scl">2</definedName>
    <definedName localSheetId="4" name="solver_scl">1</definedName>
    <definedName localSheetId="3" name="solver_sho">2</definedName>
    <definedName localSheetId="4" name="solver_sho">2</definedName>
    <definedName localSheetId="3" name="solver_ssz">100</definedName>
    <definedName localSheetId="4" name="solver_ssz">100</definedName>
    <definedName localSheetId="3" name="solver_tim">2147483647</definedName>
    <definedName localSheetId="4" name="solver_tim">2147483647</definedName>
    <definedName localSheetId="3" name="solver_tol">0.01</definedName>
    <definedName localSheetId="4" name="solver_tol">0.01</definedName>
    <definedName localSheetId="3" name="solver_typ">2</definedName>
    <definedName localSheetId="4" name="solver_typ">2</definedName>
    <definedName localSheetId="3" name="solver_val">0</definedName>
    <definedName localSheetId="4" name="solver_val">0</definedName>
    <definedName localSheetId="3" name="solver_ver">3</definedName>
    <definedName localSheetId="4" name="solver_ver">3</definedName>
    <definedName localSheetId="5" name="solver_opt">womens_RPI_regression_v2!$J$1</definedName>
    <definedName localSheetId="4" name="solver_opt">mens_RPI_regression_v2!$I$1</definedName>
    <definedName localSheetId="5" name="solver_adj">womens_RPI_regression_v2!$F$1:$G$1</definedName>
    <definedName localSheetId="4" name="solver_adj">mens_RPI_regression_v2!$F$1:$G$1</definedName>
    <definedName hidden="1" name="Google_Sheet_Link_1308345521_1164051196">solver_opt</definedName>
    <definedName hidden="1" name="Google_Sheet_Link_164093150_1988373686">solver_opt</definedName>
    <definedName hidden="1" name="Google_Sheet_Link_1986087370_1988373686">solver_adj</definedName>
    <definedName hidden="1" name="Google_Sheet_Link_474840898_1164051196">solver_adj</definedName>
  </definedNames>
  <calcPr/>
  <extLst>
    <ext uri="GoogleSheetsCustomDataVersion2">
      <go:sheetsCustomData xmlns:go="http://customooxmlschemas.google.com/" r:id="rId12" roundtripDataChecksum="wILbyd1FUml65yI5G/VkPNduamp/I8lknEZvaCfqVWo="/>
    </ext>
  </extLst>
</workbook>
</file>

<file path=xl/sharedStrings.xml><?xml version="1.0" encoding="utf-8"?>
<sst xmlns="http://schemas.openxmlformats.org/spreadsheetml/2006/main" count="6010" uniqueCount="2547">
  <si>
    <t>gender</t>
  </si>
  <si>
    <t>forecast_date</t>
  </si>
  <si>
    <t>playin_flag</t>
  </si>
  <si>
    <t>rd1_win</t>
  </si>
  <si>
    <t>rd2_win</t>
  </si>
  <si>
    <t>rd3_win</t>
  </si>
  <si>
    <t>rd4_win</t>
  </si>
  <si>
    <t>rd5_win</t>
  </si>
  <si>
    <t>rd6_win</t>
  </si>
  <si>
    <t>rd7_win</t>
  </si>
  <si>
    <t>results_to</t>
  </si>
  <si>
    <t>team_alive</t>
  </si>
  <si>
    <t>team_id</t>
  </si>
  <si>
    <t>team_row</t>
  </si>
  <si>
    <t>team_name</t>
  </si>
  <si>
    <t>team_rating</t>
  </si>
  <si>
    <t>team_region</t>
  </si>
  <si>
    <t>team_seed</t>
  </si>
  <si>
    <t>team_slot</t>
  </si>
  <si>
    <t>RPI_index</t>
  </si>
  <si>
    <t>RPI</t>
  </si>
  <si>
    <t>seed</t>
  </si>
  <si>
    <t>regressed_rating</t>
  </si>
  <si>
    <t>mens</t>
  </si>
  <si>
    <t>South</t>
  </si>
  <si>
    <t>East</t>
  </si>
  <si>
    <t>West</t>
  </si>
  <si>
    <t>Midwest</t>
  </si>
  <si>
    <t>womens</t>
  </si>
  <si>
    <t>Albany 1</t>
  </si>
  <si>
    <t>Portland 4</t>
  </si>
  <si>
    <t>Albany 2</t>
  </si>
  <si>
    <t>Portland 3</t>
  </si>
  <si>
    <t>https://www.ncaa.com/march-madness-live/bracket</t>
  </si>
  <si>
    <t>1Auburn</t>
  </si>
  <si>
    <t>8Louisville9Creighton</t>
  </si>
  <si>
    <t>5Michigan12UC San Diego</t>
  </si>
  <si>
    <t>4Texas A&amp;M13Yale</t>
  </si>
  <si>
    <t>6Ole Miss</t>
  </si>
  <si>
    <t>3Iowa St.14Lipscomb</t>
  </si>
  <si>
    <t>7Marquette10New Mexico</t>
  </si>
  <si>
    <t>2Michigan St.15Bryant</t>
  </si>
  <si>
    <t>1Duke</t>
  </si>
  <si>
    <t>8Mississippi St.9Baylor</t>
  </si>
  <si>
    <t>5Oregon12Liberty</t>
  </si>
  <si>
    <t>4Arizona13Akron</t>
  </si>
  <si>
    <t>6BYU11VCU</t>
  </si>
  <si>
    <t>3Wisconsin14Montana</t>
  </si>
  <si>
    <t>7Saint Mary's10Vanderbilt</t>
  </si>
  <si>
    <t>2Alabama15Robert Morris</t>
  </si>
  <si>
    <t>1Florida16Norfolk St.</t>
  </si>
  <si>
    <t>8UConn9Oklahoma</t>
  </si>
  <si>
    <t>5Memphis12Colorado St.</t>
  </si>
  <si>
    <t>4Maryland13Grand Canyon</t>
  </si>
  <si>
    <t>6Missouri11Drake</t>
  </si>
  <si>
    <t>3Texas Tech14UNC Wilmington</t>
  </si>
  <si>
    <t>7Kansas10Arkansas</t>
  </si>
  <si>
    <t>2St. John's15Omaha</t>
  </si>
  <si>
    <t>1Houston16SIU Edwardsville</t>
  </si>
  <si>
    <t>8Gonzaga9Georgia</t>
  </si>
  <si>
    <t>5Clemson12McNeese</t>
  </si>
  <si>
    <t>4Purdue13High Point</t>
  </si>
  <si>
    <t>6Illinois</t>
  </si>
  <si>
    <t>3Kentucky14Troy</t>
  </si>
  <si>
    <t>7UCLA10Utah St.</t>
  </si>
  <si>
    <t>2Tennessee15Wofford</t>
  </si>
  <si>
    <t xml:space="preserve"> </t>
  </si>
  <si>
    <t>16Alabama St.16Saint Francis U</t>
  </si>
  <si>
    <t>11San Diego St.11North Carolina</t>
  </si>
  <si>
    <t>16American16Mount St. Mary's</t>
  </si>
  <si>
    <t>11Texas11Xavier</t>
  </si>
  <si>
    <t>538 Rating</t>
  </si>
  <si>
    <t>Alabama</t>
  </si>
  <si>
    <t>  Alabama</t>
  </si>
  <si>
    <t> 0.6646</t>
  </si>
  <si>
    <t>Arizona</t>
  </si>
  <si>
    <t>  Arizona</t>
  </si>
  <si>
    <t> 0.6183</t>
  </si>
  <si>
    <t>Arizona State</t>
  </si>
  <si>
    <t>  Arizona St.</t>
  </si>
  <si>
    <t> 0.5731</t>
  </si>
  <si>
    <t>Arkansas</t>
  </si>
  <si>
    <t>  Arkansas</t>
  </si>
  <si>
    <t> 0.5946</t>
  </si>
  <si>
    <t>Auburn</t>
  </si>
  <si>
    <t>  Auburn</t>
  </si>
  <si>
    <t> 0.6007</t>
  </si>
  <si>
    <t>Baylor</t>
  </si>
  <si>
    <t>  Baylor</t>
  </si>
  <si>
    <t> 0.6075</t>
  </si>
  <si>
    <t>Boise State</t>
  </si>
  <si>
    <t>  Boise St.</t>
  </si>
  <si>
    <t> 0.6082</t>
  </si>
  <si>
    <t>College of Charleston</t>
  </si>
  <si>
    <t>  Charleston</t>
  </si>
  <si>
    <t> 0.5815</t>
  </si>
  <si>
    <t>Connecticut</t>
  </si>
  <si>
    <t>  Connecticut</t>
  </si>
  <si>
    <t> 0.6218</t>
  </si>
  <si>
    <t>Creighton</t>
  </si>
  <si>
    <t>  Creighton</t>
  </si>
  <si>
    <t> 0.5954</t>
  </si>
  <si>
    <t>Drake</t>
  </si>
  <si>
    <t>  Drake</t>
  </si>
  <si>
    <t>Duke</t>
  </si>
  <si>
    <t>  Duke</t>
  </si>
  <si>
    <t> 0.6254</t>
  </si>
  <si>
    <t>Florida Atlantic</t>
  </si>
  <si>
    <t>  Florida Atlantic</t>
  </si>
  <si>
    <t> 0.6194</t>
  </si>
  <si>
    <t>Gonzaga</t>
  </si>
  <si>
    <t>  Gonzaga</t>
  </si>
  <si>
    <t> 0.6427</t>
  </si>
  <si>
    <t>Houston</t>
  </si>
  <si>
    <t>  Houston</t>
  </si>
  <si>
    <t> 0.6433</t>
  </si>
  <si>
    <t>Indiana</t>
  </si>
  <si>
    <t>  Indiana</t>
  </si>
  <si>
    <t> 0.5989</t>
  </si>
  <si>
    <t>Kansas</t>
  </si>
  <si>
    <t>  Kansas</t>
  </si>
  <si>
    <t> 0.6432</t>
  </si>
  <si>
    <t>Kansas State</t>
  </si>
  <si>
    <t>  Kansas St.</t>
  </si>
  <si>
    <t> 0.6088</t>
  </si>
  <si>
    <t>Kent State</t>
  </si>
  <si>
    <t>  Kent St.</t>
  </si>
  <si>
    <t> 0.5758</t>
  </si>
  <si>
    <t>Kentucky</t>
  </si>
  <si>
    <t>  Kentucky</t>
  </si>
  <si>
    <t> 0.5789</t>
  </si>
  <si>
    <t>Louisiana-Lafayette</t>
  </si>
  <si>
    <t>  La Lafayet.</t>
  </si>
  <si>
    <t> 0.5778</t>
  </si>
  <si>
    <t>Marquette</t>
  </si>
  <si>
    <t>  Marquette</t>
  </si>
  <si>
    <t> 0.6186</t>
  </si>
  <si>
    <t>Memphis</t>
  </si>
  <si>
    <t>  Memphis</t>
  </si>
  <si>
    <t> 0.6207</t>
  </si>
  <si>
    <t>Miami (FL)</t>
  </si>
  <si>
    <t>  Miami (FL)</t>
  </si>
  <si>
    <t> 0.6220</t>
  </si>
  <si>
    <t>Michigan State</t>
  </si>
  <si>
    <t>  Michigan St.</t>
  </si>
  <si>
    <t>Mississippi State</t>
  </si>
  <si>
    <t>  Mississippi St.</t>
  </si>
  <si>
    <t> 0.5751</t>
  </si>
  <si>
    <t>Missouri</t>
  </si>
  <si>
    <t>  Missouri</t>
  </si>
  <si>
    <t> 0.5905</t>
  </si>
  <si>
    <t>Nevada</t>
  </si>
  <si>
    <t>  Nevada</t>
  </si>
  <si>
    <t> 0.5938</t>
  </si>
  <si>
    <t>North Carolina State</t>
  </si>
  <si>
    <t>  N.C. State</t>
  </si>
  <si>
    <t> 0.5748</t>
  </si>
  <si>
    <t>Oral Roberts</t>
  </si>
  <si>
    <t>  Oral Roberts</t>
  </si>
  <si>
    <t> 0.5770</t>
  </si>
  <si>
    <t>Penn State</t>
  </si>
  <si>
    <t>  Penn St.</t>
  </si>
  <si>
    <t> 0.5800</t>
  </si>
  <si>
    <t>Pittsburgh</t>
  </si>
  <si>
    <t>  Pittsburgh</t>
  </si>
  <si>
    <t> 0.5772</t>
  </si>
  <si>
    <t>Purdue</t>
  </si>
  <si>
    <t>  Purdue</t>
  </si>
  <si>
    <t> 0.6354</t>
  </si>
  <si>
    <t>Saint Mary's (CA)</t>
  </si>
  <si>
    <t>  St. Mary's</t>
  </si>
  <si>
    <t> 0.6236</t>
  </si>
  <si>
    <t>San Diego State</t>
  </si>
  <si>
    <t>  S. Diego St.</t>
  </si>
  <si>
    <t> 0.6585</t>
  </si>
  <si>
    <t>Tennessee</t>
  </si>
  <si>
    <t>  Tennessee</t>
  </si>
  <si>
    <t> 0.6158</t>
  </si>
  <si>
    <t>Texas</t>
  </si>
  <si>
    <t>  Texas</t>
  </si>
  <si>
    <t> 0.6330</t>
  </si>
  <si>
    <t>Texas A&amp;M</t>
  </si>
  <si>
    <t>  Texas A&amp;M</t>
  </si>
  <si>
    <t> 0.6040</t>
  </si>
  <si>
    <t>UCLA</t>
  </si>
  <si>
    <t>  UCLA</t>
  </si>
  <si>
    <t> 0.6438</t>
  </si>
  <si>
    <t>Utah State</t>
  </si>
  <si>
    <t>  Utah St.</t>
  </si>
  <si>
    <t> 0.6130</t>
  </si>
  <si>
    <t>Virginia</t>
  </si>
  <si>
    <t>  Virginia</t>
  </si>
  <si>
    <t> 0.6064</t>
  </si>
  <si>
    <t>Virginia Commonwealth</t>
  </si>
  <si>
    <t>  VCU</t>
  </si>
  <si>
    <t> 0.5973</t>
  </si>
  <si>
    <t>Xavier</t>
  </si>
  <si>
    <t>  Xavier</t>
  </si>
  <si>
    <t> 0.5995</t>
  </si>
  <si>
    <t> 0.5993</t>
  </si>
  <si>
    <t> 0.6177</t>
  </si>
  <si>
    <t> 0.5981</t>
  </si>
  <si>
    <t>Colorado</t>
  </si>
  <si>
    <t>  Colorado</t>
  </si>
  <si>
    <t> 0.6526</t>
  </si>
  <si>
    <t> 0.6780</t>
  </si>
  <si>
    <t> 0.6160</t>
  </si>
  <si>
    <t> 0.6541</t>
  </si>
  <si>
    <t>Florida Gulf Coast</t>
  </si>
  <si>
    <t>  Fla Gulf Coast</t>
  </si>
  <si>
    <t> 0.6006</t>
  </si>
  <si>
    <t>Florida State</t>
  </si>
  <si>
    <t>  Florida St.</t>
  </si>
  <si>
    <t> 0.6043</t>
  </si>
  <si>
    <t>Georgia</t>
  </si>
  <si>
    <t>  Georgia</t>
  </si>
  <si>
    <t> 0.5975</t>
  </si>
  <si>
    <t> 0.6361</t>
  </si>
  <si>
    <t> 0.6769</t>
  </si>
  <si>
    <t>Iowa</t>
  </si>
  <si>
    <t>  Iowa</t>
  </si>
  <si>
    <t> 0.6767</t>
  </si>
  <si>
    <t>Iowa State</t>
  </si>
  <si>
    <t>  Iowa St.</t>
  </si>
  <si>
    <t> 0.6442</t>
  </si>
  <si>
    <t>Louisville</t>
  </si>
  <si>
    <t>  Louisville</t>
  </si>
  <si>
    <t> 0.6243</t>
  </si>
  <si>
    <t> 0.5987</t>
  </si>
  <si>
    <t>Maryland</t>
  </si>
  <si>
    <t>  Maryland</t>
  </si>
  <si>
    <t> 0.6761</t>
  </si>
  <si>
    <t> 0.5933</t>
  </si>
  <si>
    <t>Michigan</t>
  </si>
  <si>
    <t>  Michigan</t>
  </si>
  <si>
    <t> 0.6184</t>
  </si>
  <si>
    <t>Middle Tennessee</t>
  </si>
  <si>
    <t>  Middle Tenn. St.</t>
  </si>
  <si>
    <t> 0.6172</t>
  </si>
  <si>
    <t>Mississippi</t>
  </si>
  <si>
    <t>  Mississippi</t>
  </si>
  <si>
    <t> 0.6094</t>
  </si>
  <si>
    <t>North Carolina</t>
  </si>
  <si>
    <t>  N. Carolina</t>
  </si>
  <si>
    <t> 0.6185</t>
  </si>
  <si>
    <t> 0.6260</t>
  </si>
  <si>
    <t>Notre Dame</t>
  </si>
  <si>
    <t>  Notre Dame</t>
  </si>
  <si>
    <t> 0.6501</t>
  </si>
  <si>
    <t>Ohio State</t>
  </si>
  <si>
    <t>  Ohio St.</t>
  </si>
  <si>
    <t> 0.6426</t>
  </si>
  <si>
    <t>Oklahoma</t>
  </si>
  <si>
    <t>  Oklahoma</t>
  </si>
  <si>
    <t> 0.6350</t>
  </si>
  <si>
    <t>Oklahoma State</t>
  </si>
  <si>
    <t>  Oklahoma St.</t>
  </si>
  <si>
    <t> 0.5879</t>
  </si>
  <si>
    <t>Portland</t>
  </si>
  <si>
    <t>  Portland</t>
  </si>
  <si>
    <t> 0.5880</t>
  </si>
  <si>
    <t>Princeton</t>
  </si>
  <si>
    <t>  Princeton</t>
  </si>
  <si>
    <t>South Carolina</t>
  </si>
  <si>
    <t>  South Carolina</t>
  </si>
  <si>
    <t> 0.7187</t>
  </si>
  <si>
    <t>South Dakota State</t>
  </si>
  <si>
    <t>  S. Dakota St.</t>
  </si>
  <si>
    <t> 0.5927</t>
  </si>
  <si>
    <t>South Florida</t>
  </si>
  <si>
    <t>  South Florida</t>
  </si>
  <si>
    <t> 0.6098</t>
  </si>
  <si>
    <t>Stanford</t>
  </si>
  <si>
    <t>  Stanford</t>
  </si>
  <si>
    <t> 0.6375</t>
  </si>
  <si>
    <t> 0.6337</t>
  </si>
  <si>
    <t>Toledo</t>
  </si>
  <si>
    <t>  Toledo</t>
  </si>
  <si>
    <t> 0.6152</t>
  </si>
  <si>
    <t> 0.6418</t>
  </si>
  <si>
    <t>Utah</t>
  </si>
  <si>
    <t>  Utah</t>
  </si>
  <si>
    <t> 0.6488</t>
  </si>
  <si>
    <t>Villanova</t>
  </si>
  <si>
    <t>  Villanova</t>
  </si>
  <si>
    <t>Virginia Tech</t>
  </si>
  <si>
    <t>  Virginia Tech</t>
  </si>
  <si>
    <t> 0.6560</t>
  </si>
  <si>
    <t>Washington State</t>
  </si>
  <si>
    <t>  Washington St.</t>
  </si>
  <si>
    <t> 0.6231</t>
  </si>
  <si>
    <t>Team</t>
  </si>
  <si>
    <t>Conference</t>
  </si>
  <si>
    <t>SOS Rank</t>
  </si>
  <si>
    <t>SOS</t>
  </si>
  <si>
    <t>AWP</t>
  </si>
  <si>
    <t>OWP</t>
  </si>
  <si>
    <t>OOWP</t>
  </si>
  <si>
    <t>Big Ten Conference</t>
  </si>
  <si>
    <t>Big 12 Conference</t>
  </si>
  <si>
    <t>Mountain West Conference</t>
  </si>
  <si>
    <t>Southeastern Conference</t>
  </si>
  <si>
    <t>Dayton</t>
  </si>
  <si>
    <t>Atlantic 10 Conference</t>
  </si>
  <si>
    <t>Pacific-12 Conference</t>
  </si>
  <si>
    <t>Atlantic Coast Conference</t>
  </si>
  <si>
    <t>Uconn</t>
  </si>
  <si>
    <t>Big East Conference</t>
  </si>
  <si>
    <t>Ivy League</t>
  </si>
  <si>
    <t>Missouri Valley Conference</t>
  </si>
  <si>
    <t>UConn</t>
  </si>
  <si>
    <t>American Athletic Conference</t>
  </si>
  <si>
    <t>Western Athletic Conference</t>
  </si>
  <si>
    <t>Colorado State</t>
  </si>
  <si>
    <t>Southern Conference</t>
  </si>
  <si>
    <t>West Coast Conference</t>
  </si>
  <si>
    <t>America East Conference</t>
  </si>
  <si>
    <t>Southland Conference</t>
  </si>
  <si>
    <t>TCU</t>
  </si>
  <si>
    <t>Big West Conference</t>
  </si>
  <si>
    <t>Illinois</t>
  </si>
  <si>
    <t>Sun Belt Conference</t>
  </si>
  <si>
    <t>Conference USA</t>
  </si>
  <si>
    <t>Mid-American Conference</t>
  </si>
  <si>
    <t>New Mexico</t>
  </si>
  <si>
    <t>Coastal Athletic Association</t>
  </si>
  <si>
    <t>Big Sky Conference</t>
  </si>
  <si>
    <t>Big South Conference</t>
  </si>
  <si>
    <t>Saint Mary's</t>
  </si>
  <si>
    <t>Clemson</t>
  </si>
  <si>
    <t>Ohio Valley Conference</t>
  </si>
  <si>
    <t>Yale</t>
  </si>
  <si>
    <t>Horizon League</t>
  </si>
  <si>
    <t>Patriot League</t>
  </si>
  <si>
    <t>Atlantic Sun Conference</t>
  </si>
  <si>
    <t>Grand Canyon</t>
  </si>
  <si>
    <t>Metro Atlantic Athletic Conference</t>
  </si>
  <si>
    <t>The Summit League</t>
  </si>
  <si>
    <t>Northeast Conference</t>
  </si>
  <si>
    <t>West Virginia</t>
  </si>
  <si>
    <t>Indiana State</t>
  </si>
  <si>
    <t>Southwestern Athletic Conference</t>
  </si>
  <si>
    <t>Florida</t>
  </si>
  <si>
    <t>Mid-Eastern Athletic Conference</t>
  </si>
  <si>
    <t>Syracuse</t>
  </si>
  <si>
    <t>Independents Conference</t>
  </si>
  <si>
    <t>Providence</t>
  </si>
  <si>
    <t>Wisconsin</t>
  </si>
  <si>
    <t>Brigham Young</t>
  </si>
  <si>
    <t>Samford</t>
  </si>
  <si>
    <t>USC</t>
  </si>
  <si>
    <t>Bradley</t>
  </si>
  <si>
    <t>Northwestern</t>
  </si>
  <si>
    <t>Nebraska</t>
  </si>
  <si>
    <t>NC State</t>
  </si>
  <si>
    <t>Ole Miss</t>
  </si>
  <si>
    <t>VCU</t>
  </si>
  <si>
    <t>Loyola (IL)</t>
  </si>
  <si>
    <t>Vermont</t>
  </si>
  <si>
    <t>Charleston</t>
  </si>
  <si>
    <t>McNeese State</t>
  </si>
  <si>
    <t>UC Irvine</t>
  </si>
  <si>
    <t>Texas Tech</t>
  </si>
  <si>
    <t>Furman</t>
  </si>
  <si>
    <t>Iona</t>
  </si>
  <si>
    <t>Cornell</t>
  </si>
  <si>
    <t>Louisiana</t>
  </si>
  <si>
    <t>Appalachian State</t>
  </si>
  <si>
    <t>Duquesne</t>
  </si>
  <si>
    <t>Colgate</t>
  </si>
  <si>
    <t>Montana State</t>
  </si>
  <si>
    <t>Richmond</t>
  </si>
  <si>
    <t>UC Santa Barbara</t>
  </si>
  <si>
    <t>Louisiana Tech</t>
  </si>
  <si>
    <t>Kennesaw State</t>
  </si>
  <si>
    <t>UNLV</t>
  </si>
  <si>
    <t>Northern Kentucky</t>
  </si>
  <si>
    <t>Akron</t>
  </si>
  <si>
    <t>UNC Asheville</t>
  </si>
  <si>
    <t>Wake Forest</t>
  </si>
  <si>
    <t>Texas A&amp;M-CC</t>
  </si>
  <si>
    <t>Southeast Missouri State</t>
  </si>
  <si>
    <t>Howard</t>
  </si>
  <si>
    <t>Tarleton State</t>
  </si>
  <si>
    <t>Texas Southern</t>
  </si>
  <si>
    <t>Fairleigh Dickinson</t>
  </si>
  <si>
    <t>St. John's</t>
  </si>
  <si>
    <t>Oregon</t>
  </si>
  <si>
    <t>UAB</t>
  </si>
  <si>
    <t>St. Bonaventure</t>
  </si>
  <si>
    <t>Cincinnati</t>
  </si>
  <si>
    <t>Seton Hall</t>
  </si>
  <si>
    <t>Charlotte</t>
  </si>
  <si>
    <t>Massachusetts</t>
  </si>
  <si>
    <t>UNC Wilmington</t>
  </si>
  <si>
    <t>Belmont</t>
  </si>
  <si>
    <t>George Mason</t>
  </si>
  <si>
    <t>James Madison</t>
  </si>
  <si>
    <t>Western Carolina</t>
  </si>
  <si>
    <t>Southern Methodist</t>
  </si>
  <si>
    <t>Eastern Washington</t>
  </si>
  <si>
    <t>High Point</t>
  </si>
  <si>
    <t>Morehead State</t>
  </si>
  <si>
    <t>Hofstra</t>
  </si>
  <si>
    <t>San Francisco</t>
  </si>
  <si>
    <t>UNC Greensboro</t>
  </si>
  <si>
    <t>UC San Diego</t>
  </si>
  <si>
    <t>Butler</t>
  </si>
  <si>
    <t>Oakland</t>
  </si>
  <si>
    <t>Northern Iowa</t>
  </si>
  <si>
    <t>Rutgers</t>
  </si>
  <si>
    <t>LSU</t>
  </si>
  <si>
    <t>Saint Joseph's</t>
  </si>
  <si>
    <t>Drexel</t>
  </si>
  <si>
    <t>Montana</t>
  </si>
  <si>
    <t>UCF</t>
  </si>
  <si>
    <t>Davidson</t>
  </si>
  <si>
    <t>Weber State</t>
  </si>
  <si>
    <t>UMass Lowell</t>
  </si>
  <si>
    <t>Washington</t>
  </si>
  <si>
    <t>Bryant</t>
  </si>
  <si>
    <t>North Texas</t>
  </si>
  <si>
    <t>Southern Illinois</t>
  </si>
  <si>
    <t>Sam Houston State</t>
  </si>
  <si>
    <t>Gardner-Webb</t>
  </si>
  <si>
    <t>Wyoming</t>
  </si>
  <si>
    <t>Troy</t>
  </si>
  <si>
    <t>Youngstown State</t>
  </si>
  <si>
    <t>Boston College</t>
  </si>
  <si>
    <t>Minnesota</t>
  </si>
  <si>
    <t>Santa Clara</t>
  </si>
  <si>
    <t>Wofford</t>
  </si>
  <si>
    <t>Chattanooga</t>
  </si>
  <si>
    <t>Texas-Arlington</t>
  </si>
  <si>
    <t>Tennessee-Martin</t>
  </si>
  <si>
    <t>Georgia Tech</t>
  </si>
  <si>
    <t>Seattle</t>
  </si>
  <si>
    <t>Lipscomb</t>
  </si>
  <si>
    <t>Towson</t>
  </si>
  <si>
    <t>Quinnipiac</t>
  </si>
  <si>
    <t>Western Kentucky</t>
  </si>
  <si>
    <t>Stetson</t>
  </si>
  <si>
    <t>Liberty</t>
  </si>
  <si>
    <t>Illinois State</t>
  </si>
  <si>
    <t>Long Beach State</t>
  </si>
  <si>
    <t>Missouri State</t>
  </si>
  <si>
    <t>Harvard</t>
  </si>
  <si>
    <t>East Tennessee State</t>
  </si>
  <si>
    <t>Arkansas State</t>
  </si>
  <si>
    <t>Fairfield</t>
  </si>
  <si>
    <t>Wright State</t>
  </si>
  <si>
    <t>California</t>
  </si>
  <si>
    <t>Northern Colorado</t>
  </si>
  <si>
    <t>Merrimack College</t>
  </si>
  <si>
    <t>Monmouth</t>
  </si>
  <si>
    <t>Eastern Kentucky</t>
  </si>
  <si>
    <t>Austin Peay</t>
  </si>
  <si>
    <t>Saint Louis</t>
  </si>
  <si>
    <t>Texas State</t>
  </si>
  <si>
    <t>New Hampshire</t>
  </si>
  <si>
    <t>Green Bay</t>
  </si>
  <si>
    <t>Saint Peter's</t>
  </si>
  <si>
    <t>Delaware</t>
  </si>
  <si>
    <t>Stephen F. Austin</t>
  </si>
  <si>
    <t>Cleveland State</t>
  </si>
  <si>
    <t>Stony Brook</t>
  </si>
  <si>
    <t>Rhode Island</t>
  </si>
  <si>
    <t>Southern</t>
  </si>
  <si>
    <t>Western Illinois</t>
  </si>
  <si>
    <t>Central Michigan</t>
  </si>
  <si>
    <t>San Diego</t>
  </si>
  <si>
    <t>Utah Valley</t>
  </si>
  <si>
    <t>Ohio</t>
  </si>
  <si>
    <t>Evansville</t>
  </si>
  <si>
    <t>Wichita State</t>
  </si>
  <si>
    <t>Winthrop</t>
  </si>
  <si>
    <t>Grambling State</t>
  </si>
  <si>
    <t>UC Davis</t>
  </si>
  <si>
    <t>Southern Mississippi</t>
  </si>
  <si>
    <t>Nicholls State</t>
  </si>
  <si>
    <t>Norfolk State</t>
  </si>
  <si>
    <t>Milwaukee</t>
  </si>
  <si>
    <t>Murray State</t>
  </si>
  <si>
    <t>Hawaii</t>
  </si>
  <si>
    <t>Longwood</t>
  </si>
  <si>
    <t>Portland State</t>
  </si>
  <si>
    <t>Tulane</t>
  </si>
  <si>
    <t>Fort Wayne</t>
  </si>
  <si>
    <t>Cal State Fullerton</t>
  </si>
  <si>
    <t>Mercer</t>
  </si>
  <si>
    <t>Tennessee State</t>
  </si>
  <si>
    <t>Fresno State</t>
  </si>
  <si>
    <t>Binghamton</t>
  </si>
  <si>
    <t>Fordham</t>
  </si>
  <si>
    <t>Miami (OH)</t>
  </si>
  <si>
    <t>St. Thomas-Minnesota</t>
  </si>
  <si>
    <t>Oregon State</t>
  </si>
  <si>
    <t>La Salle</t>
  </si>
  <si>
    <t>Bowling Green</t>
  </si>
  <si>
    <t>UTEP</t>
  </si>
  <si>
    <t>Maine</t>
  </si>
  <si>
    <t>Georgia State</t>
  </si>
  <si>
    <t>Rice</t>
  </si>
  <si>
    <t>Central Connecticut State</t>
  </si>
  <si>
    <t>North Dakota State</t>
  </si>
  <si>
    <t>Abilene Christian</t>
  </si>
  <si>
    <t>UC Riverside</t>
  </si>
  <si>
    <t>East Carolina</t>
  </si>
  <si>
    <t>Canisius</t>
  </si>
  <si>
    <t>Radford</t>
  </si>
  <si>
    <t>George Washington</t>
  </si>
  <si>
    <t>New Mexico State</t>
  </si>
  <si>
    <t>Cal State Northridge</t>
  </si>
  <si>
    <t>Brown</t>
  </si>
  <si>
    <t>Marist</t>
  </si>
  <si>
    <t>South Alabama</t>
  </si>
  <si>
    <t>North Dakota</t>
  </si>
  <si>
    <t>UMKC</t>
  </si>
  <si>
    <t>Queens University</t>
  </si>
  <si>
    <t>Rider</t>
  </si>
  <si>
    <t>Southeastern Louisiana</t>
  </si>
  <si>
    <t>Northern Arizona</t>
  </si>
  <si>
    <t>Northeastern</t>
  </si>
  <si>
    <t>Tulsa</t>
  </si>
  <si>
    <t>Temple</t>
  </si>
  <si>
    <t>Northern Illinois</t>
  </si>
  <si>
    <t>Niagara</t>
  </si>
  <si>
    <t>Illinois-Chicago</t>
  </si>
  <si>
    <t>Pennsylvania</t>
  </si>
  <si>
    <t>Lamar</t>
  </si>
  <si>
    <t>Columbia</t>
  </si>
  <si>
    <t>Vanderbilt</t>
  </si>
  <si>
    <t>North Florida</t>
  </si>
  <si>
    <t>Little Rock</t>
  </si>
  <si>
    <t>Albany</t>
  </si>
  <si>
    <t>Alcorn State</t>
  </si>
  <si>
    <t>Loyola Marymount</t>
  </si>
  <si>
    <t>SIU-Edwardsville</t>
  </si>
  <si>
    <t>Chicago State</t>
  </si>
  <si>
    <t>Pepperdine</t>
  </si>
  <si>
    <t>Louisiana-Monroe</t>
  </si>
  <si>
    <t>Marshall</t>
  </si>
  <si>
    <t>California Baptist</t>
  </si>
  <si>
    <t>North Carolina Central</t>
  </si>
  <si>
    <t>San Jose State</t>
  </si>
  <si>
    <t>Denver</t>
  </si>
  <si>
    <t>North Alabama</t>
  </si>
  <si>
    <t>Charleston Southern</t>
  </si>
  <si>
    <t>Jacksonville State</t>
  </si>
  <si>
    <t>Jackson State</t>
  </si>
  <si>
    <t>Eastern Illinois</t>
  </si>
  <si>
    <t>Utah Tech</t>
  </si>
  <si>
    <t>Cal State Bakersfield</t>
  </si>
  <si>
    <t>Texas-San Antonio</t>
  </si>
  <si>
    <t>Georgetown</t>
  </si>
  <si>
    <t>Air Force</t>
  </si>
  <si>
    <t>Middle Tennessee State</t>
  </si>
  <si>
    <t>South Carolina State</t>
  </si>
  <si>
    <t>USC Upstate</t>
  </si>
  <si>
    <t>Jacksonville</t>
  </si>
  <si>
    <t>The Citadel</t>
  </si>
  <si>
    <t>Southern Utah</t>
  </si>
  <si>
    <t>Western Michigan</t>
  </si>
  <si>
    <t>Ball State</t>
  </si>
  <si>
    <t>Bethune-Cookman</t>
  </si>
  <si>
    <t>Omaha</t>
  </si>
  <si>
    <t>Elon</t>
  </si>
  <si>
    <t>Texas A&amp;M Commerce</t>
  </si>
  <si>
    <t>Alabama State</t>
  </si>
  <si>
    <t>Bucknell</t>
  </si>
  <si>
    <t>Campbell</t>
  </si>
  <si>
    <t>Sacred Heart</t>
  </si>
  <si>
    <t>Presbyterian</t>
  </si>
  <si>
    <t>Idaho State</t>
  </si>
  <si>
    <t>Boston University</t>
  </si>
  <si>
    <t>Valparaiso</t>
  </si>
  <si>
    <t>Idaho</t>
  </si>
  <si>
    <t>Le Moyne</t>
  </si>
  <si>
    <t>Lehigh</t>
  </si>
  <si>
    <t>DePaul</t>
  </si>
  <si>
    <t>Florida International</t>
  </si>
  <si>
    <t>Delaware State</t>
  </si>
  <si>
    <t>UMBC</t>
  </si>
  <si>
    <t>Mount St. Mary's</t>
  </si>
  <si>
    <t>Manhattan</t>
  </si>
  <si>
    <t>Robert Morris</t>
  </si>
  <si>
    <t>Lafayette</t>
  </si>
  <si>
    <t>Wagner</t>
  </si>
  <si>
    <t>Tennessee Tech</t>
  </si>
  <si>
    <t>Arkansas-Pine Bluff</t>
  </si>
  <si>
    <t>Sacramento State</t>
  </si>
  <si>
    <t>Dartmouth</t>
  </si>
  <si>
    <t>South Dakota</t>
  </si>
  <si>
    <t>American University</t>
  </si>
  <si>
    <t>Morgan State</t>
  </si>
  <si>
    <t>Bellarmine</t>
  </si>
  <si>
    <t>Prairie View A&amp;M</t>
  </si>
  <si>
    <t>Eastern Michigan</t>
  </si>
  <si>
    <t>N.J.I.T.</t>
  </si>
  <si>
    <t>North Carolina A&amp;T</t>
  </si>
  <si>
    <t>Texas-RGV</t>
  </si>
  <si>
    <t>Old Dominion</t>
  </si>
  <si>
    <t>Southern Indiana</t>
  </si>
  <si>
    <t>Northwestern State</t>
  </si>
  <si>
    <t>Georgia Southern</t>
  </si>
  <si>
    <t>Coastal Carolina</t>
  </si>
  <si>
    <t>Alabama A&amp;M</t>
  </si>
  <si>
    <t>Buffalo</t>
  </si>
  <si>
    <t>Pacific</t>
  </si>
  <si>
    <t>William &amp; Mary</t>
  </si>
  <si>
    <t>Hampton</t>
  </si>
  <si>
    <t>Florida A&amp;M</t>
  </si>
  <si>
    <t>Navy</t>
  </si>
  <si>
    <t>Central Arkansas</t>
  </si>
  <si>
    <t>Virginia Military</t>
  </si>
  <si>
    <t>Lindenwood</t>
  </si>
  <si>
    <t>New Orleans</t>
  </si>
  <si>
    <t>Siena</t>
  </si>
  <si>
    <t>Army West Point</t>
  </si>
  <si>
    <t>IUPUI</t>
  </si>
  <si>
    <t>Holy Cross</t>
  </si>
  <si>
    <t>Long Island</t>
  </si>
  <si>
    <t>Loyola (MD)</t>
  </si>
  <si>
    <t>Incarnate Word</t>
  </si>
  <si>
    <t>Maryland-Eastern Shore</t>
  </si>
  <si>
    <t>Cal Poly</t>
  </si>
  <si>
    <t>St. Francis (PA)</t>
  </si>
  <si>
    <t>Houston Christian</t>
  </si>
  <si>
    <t>Detroit-Mercy</t>
  </si>
  <si>
    <t>Stonehill</t>
  </si>
  <si>
    <t>Mississippi Valley State</t>
  </si>
  <si>
    <t>Coppin State</t>
  </si>
  <si>
    <t>Fla Gulf Coast</t>
  </si>
  <si>
    <t>Florida St.</t>
  </si>
  <si>
    <t>Iowa St.</t>
  </si>
  <si>
    <t>Middle Tenn. St.</t>
  </si>
  <si>
    <t>N. Carolina</t>
  </si>
  <si>
    <t>N.C. State</t>
  </si>
  <si>
    <t>Ohio St.</t>
  </si>
  <si>
    <t>Washington St.</t>
  </si>
  <si>
    <t>Rank</t>
  </si>
  <si>
    <t>Team Name</t>
  </si>
  <si>
    <t>https://basketball.realgm.com/ncaa/info/rpi-rankings</t>
  </si>
  <si>
    <t>1</t>
  </si>
  <si>
    <t>0.6903</t>
  </si>
  <si>
    <t>2</t>
  </si>
  <si>
    <t>0.6408</t>
  </si>
  <si>
    <t>0.8387</t>
  </si>
  <si>
    <t>0.6680</t>
  </si>
  <si>
    <t>0.5864</t>
  </si>
  <si>
    <t>0.6740</t>
  </si>
  <si>
    <t>0.6493</t>
  </si>
  <si>
    <t>0.7484</t>
  </si>
  <si>
    <t>0.6781</t>
  </si>
  <si>
    <t>0.5916</t>
  </si>
  <si>
    <t>3</t>
  </si>
  <si>
    <t>0.6632</t>
  </si>
  <si>
    <t>18</t>
  </si>
  <si>
    <t>0.5865</t>
  </si>
  <si>
    <t>0.8933</t>
  </si>
  <si>
    <t>0.5937</t>
  </si>
  <si>
    <t>0.5721</t>
  </si>
  <si>
    <t>4</t>
  </si>
  <si>
    <t>0.6570</t>
  </si>
  <si>
    <t>30</t>
  </si>
  <si>
    <t>0.5708</t>
  </si>
  <si>
    <t>0.9156</t>
  </si>
  <si>
    <t>0.5823</t>
  </si>
  <si>
    <t>0.5478</t>
  </si>
  <si>
    <t>5</t>
  </si>
  <si>
    <t>6</t>
  </si>
  <si>
    <t>0.6060</t>
  </si>
  <si>
    <t>0.8099</t>
  </si>
  <si>
    <t>0.6197</t>
  </si>
  <si>
    <t>0.5787</t>
  </si>
  <si>
    <t>0.6527</t>
  </si>
  <si>
    <t>21</t>
  </si>
  <si>
    <t>0.5828</t>
  </si>
  <si>
    <t>0.8625</t>
  </si>
  <si>
    <t>0.5946</t>
  </si>
  <si>
    <t>0.5592</t>
  </si>
  <si>
    <t>7</t>
  </si>
  <si>
    <t>0.6415</t>
  </si>
  <si>
    <t>29</t>
  </si>
  <si>
    <t>0.5728</t>
  </si>
  <si>
    <t>0.8476</t>
  </si>
  <si>
    <t>0.5920</t>
  </si>
  <si>
    <t>0.5344</t>
  </si>
  <si>
    <t>8</t>
  </si>
  <si>
    <t>0.6409</t>
  </si>
  <si>
    <t>20</t>
  </si>
  <si>
    <t>0.5847</t>
  </si>
  <si>
    <t>0.8095</t>
  </si>
  <si>
    <t>0.5930</t>
  </si>
  <si>
    <t>0.5682</t>
  </si>
  <si>
    <t>Michigan St.</t>
  </si>
  <si>
    <t>9</t>
  </si>
  <si>
    <t>0.6380</t>
  </si>
  <si>
    <t>56</t>
  </si>
  <si>
    <t>0.5538</t>
  </si>
  <si>
    <t>0.8904</t>
  </si>
  <si>
    <t>0.5628</t>
  </si>
  <si>
    <t>0.5359</t>
  </si>
  <si>
    <t>10</t>
  </si>
  <si>
    <t>0.6305</t>
  </si>
  <si>
    <t>0.6266</t>
  </si>
  <si>
    <t>0.6423</t>
  </si>
  <si>
    <t>0.6504</t>
  </si>
  <si>
    <t>0.5789</t>
  </si>
  <si>
    <t>11</t>
  </si>
  <si>
    <t>0.6268</t>
  </si>
  <si>
    <t>0.5973</t>
  </si>
  <si>
    <t>0.7152</t>
  </si>
  <si>
    <t>0.6131</t>
  </si>
  <si>
    <t>0.5658</t>
  </si>
  <si>
    <t>12</t>
  </si>
  <si>
    <t>0.6251</t>
  </si>
  <si>
    <t>53</t>
  </si>
  <si>
    <t>0.5554</t>
  </si>
  <si>
    <t>0.8344</t>
  </si>
  <si>
    <t>0.5677</t>
  </si>
  <si>
    <t>0.5307</t>
  </si>
  <si>
    <t>13</t>
  </si>
  <si>
    <t>0.6214</t>
  </si>
  <si>
    <t>0.6079</t>
  </si>
  <si>
    <t>0.6621</t>
  </si>
  <si>
    <t>0.6261</t>
  </si>
  <si>
    <t>0.5714</t>
  </si>
  <si>
    <t>14</t>
  </si>
  <si>
    <t>0.6211</t>
  </si>
  <si>
    <t>0.6075</t>
  </si>
  <si>
    <t>0.6619</t>
  </si>
  <si>
    <t>0.6203</t>
  </si>
  <si>
    <t>0.5819</t>
  </si>
  <si>
    <t>15</t>
  </si>
  <si>
    <t>0.6207</t>
  </si>
  <si>
    <t>0.5911</t>
  </si>
  <si>
    <t>0.7097</t>
  </si>
  <si>
    <t>0.6016</t>
  </si>
  <si>
    <t>0.5700</t>
  </si>
  <si>
    <t>16</t>
  </si>
  <si>
    <t>54</t>
  </si>
  <si>
    <t>0.5548</t>
  </si>
  <si>
    <t>0.8146</t>
  </si>
  <si>
    <t>0.5617</t>
  </si>
  <si>
    <t>0.5410</t>
  </si>
  <si>
    <t>17</t>
  </si>
  <si>
    <t>34</t>
  </si>
  <si>
    <t>0.5691</t>
  </si>
  <si>
    <t>0.7716</t>
  </si>
  <si>
    <t>0.5777</t>
  </si>
  <si>
    <t>0.5517</t>
  </si>
  <si>
    <t>0.6146</t>
  </si>
  <si>
    <t>0.5957</t>
  </si>
  <si>
    <t>0.6714</t>
  </si>
  <si>
    <t>0.6056</t>
  </si>
  <si>
    <t>0.5758</t>
  </si>
  <si>
    <t>19</t>
  </si>
  <si>
    <t>0.6094</t>
  </si>
  <si>
    <t>36</t>
  </si>
  <si>
    <t>0.5674</t>
  </si>
  <si>
    <t>0.7355</t>
  </si>
  <si>
    <t>0.5669</t>
  </si>
  <si>
    <t>0.6061</t>
  </si>
  <si>
    <t>44</t>
  </si>
  <si>
    <t>0.5620</t>
  </si>
  <si>
    <t>0.7386</t>
  </si>
  <si>
    <t>0.5736</t>
  </si>
  <si>
    <t>0.5387</t>
  </si>
  <si>
    <t>0.6052</t>
  </si>
  <si>
    <t>157</t>
  </si>
  <si>
    <t>0.5097</t>
  </si>
  <si>
    <t>0.8917</t>
  </si>
  <si>
    <t>0.5023</t>
  </si>
  <si>
    <t>0.5244</t>
  </si>
  <si>
    <t>22</t>
  </si>
  <si>
    <t>0.5970</t>
  </si>
  <si>
    <t>0.6296</t>
  </si>
  <si>
    <t>0.6132</t>
  </si>
  <si>
    <t>0.5647</t>
  </si>
  <si>
    <t>23</t>
  </si>
  <si>
    <t>0.6021</t>
  </si>
  <si>
    <t>58</t>
  </si>
  <si>
    <t>0.5534</t>
  </si>
  <si>
    <t>0.7481</t>
  </si>
  <si>
    <t>0.5528</t>
  </si>
  <si>
    <t>0.5547</t>
  </si>
  <si>
    <t>24</t>
  </si>
  <si>
    <t>0.6020</t>
  </si>
  <si>
    <t>87</t>
  </si>
  <si>
    <t>0.5369</t>
  </si>
  <si>
    <t>0.7972</t>
  </si>
  <si>
    <t>0.5287</t>
  </si>
  <si>
    <t>25</t>
  </si>
  <si>
    <t>0.6019</t>
  </si>
  <si>
    <t>110</t>
  </si>
  <si>
    <t>0.5269</t>
  </si>
  <si>
    <t>0.8267</t>
  </si>
  <si>
    <t>0.5254</t>
  </si>
  <si>
    <t>0.5299</t>
  </si>
  <si>
    <t>26</t>
  </si>
  <si>
    <t>0.6012</t>
  </si>
  <si>
    <t>125</t>
  </si>
  <si>
    <t>0.5213</t>
  </si>
  <si>
    <t>0.8409</t>
  </si>
  <si>
    <t>0.5238</t>
  </si>
  <si>
    <t>0.5163</t>
  </si>
  <si>
    <t>27</t>
  </si>
  <si>
    <t>0.6009</t>
  </si>
  <si>
    <t>79</t>
  </si>
  <si>
    <t>0.5393</t>
  </si>
  <si>
    <t>0.7857</t>
  </si>
  <si>
    <t>0.5452</t>
  </si>
  <si>
    <t>0.5274</t>
  </si>
  <si>
    <t>28</t>
  </si>
  <si>
    <t>0.6006</t>
  </si>
  <si>
    <t>0.5902</t>
  </si>
  <si>
    <t>0.6316</t>
  </si>
  <si>
    <t>0.6036</t>
  </si>
  <si>
    <t>0.5634</t>
  </si>
  <si>
    <t>0.6004</t>
  </si>
  <si>
    <t>83</t>
  </si>
  <si>
    <t>0.5384</t>
  </si>
  <si>
    <t>0.7862</t>
  </si>
  <si>
    <t>0.5249</t>
  </si>
  <si>
    <t>Utah St.</t>
  </si>
  <si>
    <t>0.6002</t>
  </si>
  <si>
    <t>35</t>
  </si>
  <si>
    <t>0.5681</t>
  </si>
  <si>
    <t>0.6966</t>
  </si>
  <si>
    <t>0.5802</t>
  </si>
  <si>
    <t>0.5438</t>
  </si>
  <si>
    <t>31</t>
  </si>
  <si>
    <t>0.5990</t>
  </si>
  <si>
    <t>170</t>
  </si>
  <si>
    <t>0.5050</t>
  </si>
  <si>
    <t>0.8810</t>
  </si>
  <si>
    <t>0.5017</t>
  </si>
  <si>
    <t>0.5114</t>
  </si>
  <si>
    <t>32</t>
  </si>
  <si>
    <t>0.5983</t>
  </si>
  <si>
    <t>144</t>
  </si>
  <si>
    <t>0.5146</t>
  </si>
  <si>
    <t>0.8493</t>
  </si>
  <si>
    <t>0.5209</t>
  </si>
  <si>
    <t>0.5018</t>
  </si>
  <si>
    <t>33</t>
  </si>
  <si>
    <t>0.5963</t>
  </si>
  <si>
    <t>0.5870</t>
  </si>
  <si>
    <t>0.6242</t>
  </si>
  <si>
    <t>0.6035</t>
  </si>
  <si>
    <t>0.5539</t>
  </si>
  <si>
    <t>0.5961</t>
  </si>
  <si>
    <t>60</t>
  </si>
  <si>
    <t>0.5530</t>
  </si>
  <si>
    <t>0.7255</t>
  </si>
  <si>
    <t>0.5529</t>
  </si>
  <si>
    <t>0.5531</t>
  </si>
  <si>
    <t>0.5959</t>
  </si>
  <si>
    <t>59</t>
  </si>
  <si>
    <t>0.7234</t>
  </si>
  <si>
    <t>0.5524</t>
  </si>
  <si>
    <t>0.5948</t>
  </si>
  <si>
    <t>48</t>
  </si>
  <si>
    <t>0.5602</t>
  </si>
  <si>
    <t>0.6986</t>
  </si>
  <si>
    <t>0.5684</t>
  </si>
  <si>
    <t>0.5439</t>
  </si>
  <si>
    <t>37</t>
  </si>
  <si>
    <t>0.5932</t>
  </si>
  <si>
    <t>0.5850</t>
  </si>
  <si>
    <t>0.6178</t>
  </si>
  <si>
    <t>0.5904</t>
  </si>
  <si>
    <t>0.5742</t>
  </si>
  <si>
    <t>Mississippi St.</t>
  </si>
  <si>
    <t>38</t>
  </si>
  <si>
    <t>0.5922</t>
  </si>
  <si>
    <t>0.5878</t>
  </si>
  <si>
    <t>0.6054</t>
  </si>
  <si>
    <t>0.5964</t>
  </si>
  <si>
    <t>0.5707</t>
  </si>
  <si>
    <t>39</t>
  </si>
  <si>
    <t>73</t>
  </si>
  <si>
    <t>0.5431</t>
  </si>
  <si>
    <t>0.7368</t>
  </si>
  <si>
    <t>0.5500</t>
  </si>
  <si>
    <t>0.5294</t>
  </si>
  <si>
    <t>40</t>
  </si>
  <si>
    <t>0.5915</t>
  </si>
  <si>
    <t>0.5907</t>
  </si>
  <si>
    <t>0.5938</t>
  </si>
  <si>
    <t>0.6031</t>
  </si>
  <si>
    <t>0.5661</t>
  </si>
  <si>
    <t>41</t>
  </si>
  <si>
    <t>0.5905</t>
  </si>
  <si>
    <t>0.5741</t>
  </si>
  <si>
    <t>0.6400</t>
  </si>
  <si>
    <t>0.5793</t>
  </si>
  <si>
    <t>0.5635</t>
  </si>
  <si>
    <t>42</t>
  </si>
  <si>
    <t>134</t>
  </si>
  <si>
    <t>0.5195</t>
  </si>
  <si>
    <t>0.8031</t>
  </si>
  <si>
    <t>0.5199</t>
  </si>
  <si>
    <t>0.5187</t>
  </si>
  <si>
    <t>43</t>
  </si>
  <si>
    <t>0.5886</t>
  </si>
  <si>
    <t>51</t>
  </si>
  <si>
    <t>0.5568</t>
  </si>
  <si>
    <t>0.6838</t>
  </si>
  <si>
    <t>0.5659</t>
  </si>
  <si>
    <t>San Diego St.</t>
  </si>
  <si>
    <t>0.5880</t>
  </si>
  <si>
    <t>77</t>
  </si>
  <si>
    <t>0.5406</t>
  </si>
  <si>
    <t>0.7303</t>
  </si>
  <si>
    <t>0.5426</t>
  </si>
  <si>
    <t>0.5367</t>
  </si>
  <si>
    <t>Colorado St.</t>
  </si>
  <si>
    <t>45</t>
  </si>
  <si>
    <t>0.5879</t>
  </si>
  <si>
    <t>49</t>
  </si>
  <si>
    <t>0.5600</t>
  </si>
  <si>
    <t>0.6716</t>
  </si>
  <si>
    <t>0.5595</t>
  </si>
  <si>
    <t>46</t>
  </si>
  <si>
    <t>0.5875</t>
  </si>
  <si>
    <t>68</t>
  </si>
  <si>
    <t>0.5477</t>
  </si>
  <si>
    <t>0.7067</t>
  </si>
  <si>
    <t>0.5559</t>
  </si>
  <si>
    <t>0.5313</t>
  </si>
  <si>
    <t>Boise St.</t>
  </si>
  <si>
    <t>47</t>
  </si>
  <si>
    <t>0.5856</t>
  </si>
  <si>
    <t>167</t>
  </si>
  <si>
    <t>0.5069</t>
  </si>
  <si>
    <t>0.8217</t>
  </si>
  <si>
    <t>0.5064</t>
  </si>
  <si>
    <t>0.5080</t>
  </si>
  <si>
    <t>McNeese</t>
  </si>
  <si>
    <t>154</t>
  </si>
  <si>
    <t>0.5105</t>
  </si>
  <si>
    <t>0.8072</t>
  </si>
  <si>
    <t>0.4985</t>
  </si>
  <si>
    <t>0.5347</t>
  </si>
  <si>
    <t>0.5844</t>
  </si>
  <si>
    <t>84</t>
  </si>
  <si>
    <t>0.5381</t>
  </si>
  <si>
    <t>0.5309</t>
  </si>
  <si>
    <t>BYU</t>
  </si>
  <si>
    <t>50</t>
  </si>
  <si>
    <t>0.5832</t>
  </si>
  <si>
    <t>106</t>
  </si>
  <si>
    <t>0.5276</t>
  </si>
  <si>
    <t>0.7500</t>
  </si>
  <si>
    <t>0.5265</t>
  </si>
  <si>
    <t>0.5297</t>
  </si>
  <si>
    <t>0.5830</t>
  </si>
  <si>
    <t>120</t>
  </si>
  <si>
    <t>0.5224</t>
  </si>
  <si>
    <t>0.7647</t>
  </si>
  <si>
    <t>0.5236</t>
  </si>
  <si>
    <t>0.5202</t>
  </si>
  <si>
    <t>52</t>
  </si>
  <si>
    <t>0.5811</t>
  </si>
  <si>
    <t>226</t>
  </si>
  <si>
    <t>0.4888</t>
  </si>
  <si>
    <t>0.8581</t>
  </si>
  <si>
    <t>0.4836</t>
  </si>
  <si>
    <t>0.4992</t>
  </si>
  <si>
    <t>0.5897</t>
  </si>
  <si>
    <t>0.5515</t>
  </si>
  <si>
    <t>0.5997</t>
  </si>
  <si>
    <t>0.5697</t>
  </si>
  <si>
    <t>0.5786</t>
  </si>
  <si>
    <t>61</t>
  </si>
  <si>
    <t>0.5525</t>
  </si>
  <si>
    <t>0.6567</t>
  </si>
  <si>
    <t>0.5571</t>
  </si>
  <si>
    <t>0.5432</t>
  </si>
  <si>
    <t>55</t>
  </si>
  <si>
    <t>0.5779</t>
  </si>
  <si>
    <t>0.5826</t>
  </si>
  <si>
    <t>0.5639</t>
  </si>
  <si>
    <t>0.5755</t>
  </si>
  <si>
    <t>69</t>
  </si>
  <si>
    <t>0.5465</t>
  </si>
  <si>
    <t>0.6624</t>
  </si>
  <si>
    <t>0.5470</t>
  </si>
  <si>
    <t>0.5455</t>
  </si>
  <si>
    <t>Middle Tennessee St.</t>
  </si>
  <si>
    <t>57</t>
  </si>
  <si>
    <t>0.5746</t>
  </si>
  <si>
    <t>86</t>
  </si>
  <si>
    <t>0.5371</t>
  </si>
  <si>
    <t>0.6871</t>
  </si>
  <si>
    <t>0.5341</t>
  </si>
  <si>
    <t>0.5430</t>
  </si>
  <si>
    <t>0.5724</t>
  </si>
  <si>
    <t>0.5744</t>
  </si>
  <si>
    <t>0.5662</t>
  </si>
  <si>
    <t>0.5852</t>
  </si>
  <si>
    <t>0.5716</t>
  </si>
  <si>
    <t>0.5621</t>
  </si>
  <si>
    <t>0.6000</t>
  </si>
  <si>
    <t>0.5720</t>
  </si>
  <si>
    <t>0.5711</t>
  </si>
  <si>
    <t>190</t>
  </si>
  <si>
    <t>0.4986</t>
  </si>
  <si>
    <t>0.7885</t>
  </si>
  <si>
    <t>0.4959</t>
  </si>
  <si>
    <t>0.5042</t>
  </si>
  <si>
    <t>0.5698</t>
  </si>
  <si>
    <t>184</t>
  </si>
  <si>
    <t>0.5002</t>
  </si>
  <si>
    <t>0.7786</t>
  </si>
  <si>
    <t>0.4962</t>
  </si>
  <si>
    <t>62</t>
  </si>
  <si>
    <t>0.5696</t>
  </si>
  <si>
    <t>76</t>
  </si>
  <si>
    <t>0.5415</t>
  </si>
  <si>
    <t>0.6538</t>
  </si>
  <si>
    <t>0.5433</t>
  </si>
  <si>
    <t>0.5378</t>
  </si>
  <si>
    <t>63</t>
  </si>
  <si>
    <t>0.5688</t>
  </si>
  <si>
    <t>0.5693</t>
  </si>
  <si>
    <t>0.5667</t>
  </si>
  <si>
    <t>0.5745</t>
  </si>
  <si>
    <t>64</t>
  </si>
  <si>
    <t>0.5666</t>
  </si>
  <si>
    <t>96</t>
  </si>
  <si>
    <t>0.5333</t>
  </si>
  <si>
    <t>0.6667</t>
  </si>
  <si>
    <t>0.5305</t>
  </si>
  <si>
    <t>0.5388</t>
  </si>
  <si>
    <t>Jacksonville St.</t>
  </si>
  <si>
    <t>65</t>
  </si>
  <si>
    <t>0.5657</t>
  </si>
  <si>
    <t>0.5631</t>
  </si>
  <si>
    <t>0.5734</t>
  </si>
  <si>
    <t>0.5558</t>
  </si>
  <si>
    <t>0.5776</t>
  </si>
  <si>
    <t>66</t>
  </si>
  <si>
    <t>168</t>
  </si>
  <si>
    <t>0.5061</t>
  </si>
  <si>
    <t>0.7405</t>
  </si>
  <si>
    <t>0.5020</t>
  </si>
  <si>
    <t>0.5142</t>
  </si>
  <si>
    <t>67</t>
  </si>
  <si>
    <t>0.5645</t>
  </si>
  <si>
    <t>116</t>
  </si>
  <si>
    <t>0.5246</t>
  </si>
  <si>
    <t>0.6842</t>
  </si>
  <si>
    <t>0.5275</t>
  </si>
  <si>
    <t>0.5188</t>
  </si>
  <si>
    <t>0.5641</t>
  </si>
  <si>
    <t>91</t>
  </si>
  <si>
    <t>0.5354</t>
  </si>
  <si>
    <t>0.6500</t>
  </si>
  <si>
    <t>0.5272</t>
  </si>
  <si>
    <t>0.5518</t>
  </si>
  <si>
    <t>0.5638</t>
  </si>
  <si>
    <t>104</t>
  </si>
  <si>
    <t>0.5288</t>
  </si>
  <si>
    <t>0.6688</t>
  </si>
  <si>
    <t>0.5253</t>
  </si>
  <si>
    <t>0.5358</t>
  </si>
  <si>
    <t>70</t>
  </si>
  <si>
    <t>0.5618</t>
  </si>
  <si>
    <t>152</t>
  </si>
  <si>
    <t>0.5110</t>
  </si>
  <si>
    <t>0.7143</t>
  </si>
  <si>
    <t>0.5107</t>
  </si>
  <si>
    <t>0.5115</t>
  </si>
  <si>
    <t>Arkansas St.</t>
  </si>
  <si>
    <t>71</t>
  </si>
  <si>
    <t>0.5604</t>
  </si>
  <si>
    <t>177</t>
  </si>
  <si>
    <t>0.5021</t>
  </si>
  <si>
    <t>0.4950</t>
  </si>
  <si>
    <t>72</t>
  </si>
  <si>
    <t>0.5598</t>
  </si>
  <si>
    <t>81</t>
  </si>
  <si>
    <t>0.5392</t>
  </si>
  <si>
    <t>0.6216</t>
  </si>
  <si>
    <t>0.5429</t>
  </si>
  <si>
    <t>0.5318</t>
  </si>
  <si>
    <t>0.5609</t>
  </si>
  <si>
    <t>0.5556</t>
  </si>
  <si>
    <t>0.5377</t>
  </si>
  <si>
    <t>74</t>
  </si>
  <si>
    <t>0.5589</t>
  </si>
  <si>
    <t>183</t>
  </si>
  <si>
    <t>0.5003</t>
  </si>
  <si>
    <t>0.7347</t>
  </si>
  <si>
    <t>0.4969</t>
  </si>
  <si>
    <t>0.5071</t>
  </si>
  <si>
    <t>75</t>
  </si>
  <si>
    <t>0.5585</t>
  </si>
  <si>
    <t>117</t>
  </si>
  <si>
    <t>0.5262</t>
  </si>
  <si>
    <t>0.5191</t>
  </si>
  <si>
    <t>Kent St.</t>
  </si>
  <si>
    <t>0.5583</t>
  </si>
  <si>
    <t>0.5108</t>
  </si>
  <si>
    <t>0.5835</t>
  </si>
  <si>
    <t>0.5577</t>
  </si>
  <si>
    <t>132</t>
  </si>
  <si>
    <t>0.5198</t>
  </si>
  <si>
    <t>0.6711</t>
  </si>
  <si>
    <t>0.5143</t>
  </si>
  <si>
    <t>78</t>
  </si>
  <si>
    <t>0.5575</t>
  </si>
  <si>
    <t>147</t>
  </si>
  <si>
    <t>0.5137</t>
  </si>
  <si>
    <t>0.6887</t>
  </si>
  <si>
    <t>0.5125</t>
  </si>
  <si>
    <t>0.5160</t>
  </si>
  <si>
    <t>0.5574</t>
  </si>
  <si>
    <t>0.5489</t>
  </si>
  <si>
    <t>0.5827</t>
  </si>
  <si>
    <t>0.5563</t>
  </si>
  <si>
    <t>0.5343</t>
  </si>
  <si>
    <t>80</t>
  </si>
  <si>
    <t>101</t>
  </si>
  <si>
    <t>0.6364</t>
  </si>
  <si>
    <t>0.5411</t>
  </si>
  <si>
    <t>0.5099</t>
  </si>
  <si>
    <t>0.5564</t>
  </si>
  <si>
    <t>290</t>
  </si>
  <si>
    <t>0.4711</t>
  </si>
  <si>
    <t>0.8121</t>
  </si>
  <si>
    <t>0.4538</t>
  </si>
  <si>
    <t>0.5059</t>
  </si>
  <si>
    <t>82</t>
  </si>
  <si>
    <t>0.5417</t>
  </si>
  <si>
    <t>0.5464</t>
  </si>
  <si>
    <t>0.5322</t>
  </si>
  <si>
    <t>0.5553</t>
  </si>
  <si>
    <t>119</t>
  </si>
  <si>
    <t>0.5231</t>
  </si>
  <si>
    <t>0.6519</t>
  </si>
  <si>
    <t>0.5165</t>
  </si>
  <si>
    <t>0.5361</t>
  </si>
  <si>
    <t>0.5546</t>
  </si>
  <si>
    <t>0.5752</t>
  </si>
  <si>
    <t>0.4931</t>
  </si>
  <si>
    <t>0.5743</t>
  </si>
  <si>
    <t>0.5769</t>
  </si>
  <si>
    <t>85</t>
  </si>
  <si>
    <t>90</t>
  </si>
  <si>
    <t>0.6081</t>
  </si>
  <si>
    <t>0.5352</t>
  </si>
  <si>
    <t>0.5536</t>
  </si>
  <si>
    <t>278</t>
  </si>
  <si>
    <t>0.4753</t>
  </si>
  <si>
    <t>0.7883</t>
  </si>
  <si>
    <t>0.4592</t>
  </si>
  <si>
    <t>0.5075</t>
  </si>
  <si>
    <t>0.5527</t>
  </si>
  <si>
    <t>175</t>
  </si>
  <si>
    <t>0.5027</t>
  </si>
  <si>
    <t>0.7029</t>
  </si>
  <si>
    <t>0.5014</t>
  </si>
  <si>
    <t>0.5052</t>
  </si>
  <si>
    <t>88</t>
  </si>
  <si>
    <t>0.5522</t>
  </si>
  <si>
    <t>99</t>
  </si>
  <si>
    <t>0.6133</t>
  </si>
  <si>
    <t>0.5185</t>
  </si>
  <si>
    <t>89</t>
  </si>
  <si>
    <t>135</t>
  </si>
  <si>
    <t>0.5189</t>
  </si>
  <si>
    <t>0.6503</t>
  </si>
  <si>
    <t>0.5104</t>
  </si>
  <si>
    <t>0.5516</t>
  </si>
  <si>
    <t>185</t>
  </si>
  <si>
    <t>0.4998</t>
  </si>
  <si>
    <t>0.7070</t>
  </si>
  <si>
    <t>0.4910</t>
  </si>
  <si>
    <t>0.5175</t>
  </si>
  <si>
    <t>0.5440</t>
  </si>
  <si>
    <t>0.5441</t>
  </si>
  <si>
    <t>0.5437</t>
  </si>
  <si>
    <t>Kennesaw St.</t>
  </si>
  <si>
    <t>92</t>
  </si>
  <si>
    <t>0.5513</t>
  </si>
  <si>
    <t>253</t>
  </si>
  <si>
    <t>0.4803</t>
  </si>
  <si>
    <t>0.7643</t>
  </si>
  <si>
    <t>0.4654</t>
  </si>
  <si>
    <t>0.5102</t>
  </si>
  <si>
    <t>93</t>
  </si>
  <si>
    <t>0.5509</t>
  </si>
  <si>
    <t>180</t>
  </si>
  <si>
    <t>0.5016</t>
  </si>
  <si>
    <t>0.4984</t>
  </si>
  <si>
    <t>0.5079</t>
  </si>
  <si>
    <t>94</t>
  </si>
  <si>
    <t>0.5506</t>
  </si>
  <si>
    <t>107</t>
  </si>
  <si>
    <t>0.5217</t>
  </si>
  <si>
    <t>95</t>
  </si>
  <si>
    <t>0.5496</t>
  </si>
  <si>
    <t>0.5127</t>
  </si>
  <si>
    <t>0.5566</t>
  </si>
  <si>
    <t>0.5727</t>
  </si>
  <si>
    <t>0.5483</t>
  </si>
  <si>
    <t>194</t>
  </si>
  <si>
    <t>0.4977</t>
  </si>
  <si>
    <t>0.7000</t>
  </si>
  <si>
    <t>0.4874</t>
  </si>
  <si>
    <t>0.5184</t>
  </si>
  <si>
    <t>97</t>
  </si>
  <si>
    <t>0.5458</t>
  </si>
  <si>
    <t>130</t>
  </si>
  <si>
    <t>0.6233</t>
  </si>
  <si>
    <t>0.5208</t>
  </si>
  <si>
    <t>0.5181</t>
  </si>
  <si>
    <t>98</t>
  </si>
  <si>
    <t>304</t>
  </si>
  <si>
    <t>0.4667</t>
  </si>
  <si>
    <t>0.7808</t>
  </si>
  <si>
    <t>0.4520</t>
  </si>
  <si>
    <t>0.5447</t>
  </si>
  <si>
    <t>272</t>
  </si>
  <si>
    <t>0.4762</t>
  </si>
  <si>
    <t>0.4656</t>
  </si>
  <si>
    <t>0.4975</t>
  </si>
  <si>
    <t>100</t>
  </si>
  <si>
    <t>0.5428</t>
  </si>
  <si>
    <t>0.5248</t>
  </si>
  <si>
    <t>0.5466</t>
  </si>
  <si>
    <t>0.5421</t>
  </si>
  <si>
    <t>0.4745</t>
  </si>
  <si>
    <t>0.5640</t>
  </si>
  <si>
    <t>0.5660</t>
  </si>
  <si>
    <t>102</t>
  </si>
  <si>
    <t>0.5427</t>
  </si>
  <si>
    <t>0.5310</t>
  </si>
  <si>
    <t>103</t>
  </si>
  <si>
    <t>0.5404</t>
  </si>
  <si>
    <t>0.4516</t>
  </si>
  <si>
    <t>0.5754</t>
  </si>
  <si>
    <t>0.5401</t>
  </si>
  <si>
    <t>244</t>
  </si>
  <si>
    <t>0.4821</t>
  </si>
  <si>
    <t>0.4636</t>
  </si>
  <si>
    <t>0.5192</t>
  </si>
  <si>
    <t>Cal St. Northridge</t>
  </si>
  <si>
    <t>105</t>
  </si>
  <si>
    <t>301</t>
  </si>
  <si>
    <t>0.4678</t>
  </si>
  <si>
    <t>0.7571</t>
  </si>
  <si>
    <t>0.4499</t>
  </si>
  <si>
    <t>0.5034</t>
  </si>
  <si>
    <t>112</t>
  </si>
  <si>
    <t>0.5267</t>
  </si>
  <si>
    <t>0.5774</t>
  </si>
  <si>
    <t>0.5302</t>
  </si>
  <si>
    <t>0.5390</t>
  </si>
  <si>
    <t>234</t>
  </si>
  <si>
    <t>0.4845</t>
  </si>
  <si>
    <t>0.7025</t>
  </si>
  <si>
    <t>0.4829</t>
  </si>
  <si>
    <t>0.4878</t>
  </si>
  <si>
    <t>108</t>
  </si>
  <si>
    <t>0.5778</t>
  </si>
  <si>
    <t>0.4218</t>
  </si>
  <si>
    <t>0.5849</t>
  </si>
  <si>
    <t>0.5637</t>
  </si>
  <si>
    <t>109</t>
  </si>
  <si>
    <t>0.5383</t>
  </si>
  <si>
    <t>311</t>
  </si>
  <si>
    <t>0.4645</t>
  </si>
  <si>
    <t>0.7597</t>
  </si>
  <si>
    <t>0.4508</t>
  </si>
  <si>
    <t>0.4919</t>
  </si>
  <si>
    <t>0.5374</t>
  </si>
  <si>
    <t>0.3861</t>
  </si>
  <si>
    <t>0.5989</t>
  </si>
  <si>
    <t>Arizona St.</t>
  </si>
  <si>
    <t>111</t>
  </si>
  <si>
    <t>0.5365</t>
  </si>
  <si>
    <t>307</t>
  </si>
  <si>
    <t>0.4653</t>
  </si>
  <si>
    <t>0.4513</t>
  </si>
  <si>
    <t>0.4932</t>
  </si>
  <si>
    <t>222</t>
  </si>
  <si>
    <t>0.4902</t>
  </si>
  <si>
    <t>0.6739</t>
  </si>
  <si>
    <t>0.4823</t>
  </si>
  <si>
    <t>113</t>
  </si>
  <si>
    <t>0.5422</t>
  </si>
  <si>
    <t>0.5170</t>
  </si>
  <si>
    <t>0.5413</t>
  </si>
  <si>
    <t>114</t>
  </si>
  <si>
    <t>0.5612</t>
  </si>
  <si>
    <t>0.4599</t>
  </si>
  <si>
    <t>0.5622</t>
  </si>
  <si>
    <t>0.5593</t>
  </si>
  <si>
    <t>115</t>
  </si>
  <si>
    <t>0.5356</t>
  </si>
  <si>
    <t>160</t>
  </si>
  <si>
    <t>0.5090</t>
  </si>
  <si>
    <t>0.6154</t>
  </si>
  <si>
    <t>0.5076</t>
  </si>
  <si>
    <t>0.5117</t>
  </si>
  <si>
    <t>0.5695</t>
  </si>
  <si>
    <t>0.4338</t>
  </si>
  <si>
    <t>0.5670</t>
  </si>
  <si>
    <t>0.5346</t>
  </si>
  <si>
    <t>241</t>
  </si>
  <si>
    <t>0.4831</t>
  </si>
  <si>
    <t>0.6892</t>
  </si>
  <si>
    <t>0.4722</t>
  </si>
  <si>
    <t>118</t>
  </si>
  <si>
    <t>0.5337</t>
  </si>
  <si>
    <t>0.4114</t>
  </si>
  <si>
    <t>0.5611</t>
  </si>
  <si>
    <t>0.5334</t>
  </si>
  <si>
    <t>0.5306</t>
  </si>
  <si>
    <t>0.5268</t>
  </si>
  <si>
    <t>0.5526</t>
  </si>
  <si>
    <t>0.5197</t>
  </si>
  <si>
    <t>121</t>
  </si>
  <si>
    <t>0.5331</t>
  </si>
  <si>
    <t>0.5442</t>
  </si>
  <si>
    <t>0.5000</t>
  </si>
  <si>
    <t>122</t>
  </si>
  <si>
    <t>0.5329</t>
  </si>
  <si>
    <t>0.4615</t>
  </si>
  <si>
    <t>0.5562</t>
  </si>
  <si>
    <t>Kansas St.</t>
  </si>
  <si>
    <t>123</t>
  </si>
  <si>
    <t>0.5328</t>
  </si>
  <si>
    <t>169</t>
  </si>
  <si>
    <t>0.6164</t>
  </si>
  <si>
    <t>0.5013</t>
  </si>
  <si>
    <t>124</t>
  </si>
  <si>
    <t>0.5326</t>
  </si>
  <si>
    <t>0.5271</t>
  </si>
  <si>
    <t>0.5351</t>
  </si>
  <si>
    <t>0.5323</t>
  </si>
  <si>
    <t>210</t>
  </si>
  <si>
    <t>0.4939</t>
  </si>
  <si>
    <t>0.6475</t>
  </si>
  <si>
    <t>126</t>
  </si>
  <si>
    <t>0.5319</t>
  </si>
  <si>
    <t>0.5212</t>
  </si>
  <si>
    <t>0.5206</t>
  </si>
  <si>
    <t>127</t>
  </si>
  <si>
    <t>0.5315</t>
  </si>
  <si>
    <t>236</t>
  </si>
  <si>
    <t>0.6750</t>
  </si>
  <si>
    <t>0.4852</t>
  </si>
  <si>
    <t>0.4804</t>
  </si>
  <si>
    <t>128</t>
  </si>
  <si>
    <t>0.5203</t>
  </si>
  <si>
    <t>0.5646</t>
  </si>
  <si>
    <t>0.5156</t>
  </si>
  <si>
    <t>0.5295</t>
  </si>
  <si>
    <t>129</t>
  </si>
  <si>
    <t>0.5311</t>
  </si>
  <si>
    <t>338</t>
  </si>
  <si>
    <t>0.4514</t>
  </si>
  <si>
    <t>0.7703</t>
  </si>
  <si>
    <t>0.4350</t>
  </si>
  <si>
    <t>0.4840</t>
  </si>
  <si>
    <t>Norfolk St.</t>
  </si>
  <si>
    <t>0.5656</t>
  </si>
  <si>
    <t>0.4257</t>
  </si>
  <si>
    <t>131</t>
  </si>
  <si>
    <t>211</t>
  </si>
  <si>
    <t>0.4938</t>
  </si>
  <si>
    <t>0.6395</t>
  </si>
  <si>
    <t>0.4816</t>
  </si>
  <si>
    <t>0.5180</t>
  </si>
  <si>
    <t>0.5296</t>
  </si>
  <si>
    <t>0.5586</t>
  </si>
  <si>
    <t>0.5139</t>
  </si>
  <si>
    <t>Illinois St.</t>
  </si>
  <si>
    <t>133</t>
  </si>
  <si>
    <t>0.5521</t>
  </si>
  <si>
    <t>0.4610</t>
  </si>
  <si>
    <t>0.5476</t>
  </si>
  <si>
    <t>0.5293</t>
  </si>
  <si>
    <t>224</t>
  </si>
  <si>
    <t>0.4893</t>
  </si>
  <si>
    <t>0.6494</t>
  </si>
  <si>
    <t>0.4734</t>
  </si>
  <si>
    <t>0.5210</t>
  </si>
  <si>
    <t>0.5368</t>
  </si>
  <si>
    <t>0.5493</t>
  </si>
  <si>
    <t>136</t>
  </si>
  <si>
    <t>0.5270</t>
  </si>
  <si>
    <t>0.5218</t>
  </si>
  <si>
    <t>0.5425</t>
  </si>
  <si>
    <t>0.5145</t>
  </si>
  <si>
    <t>0.5364</t>
  </si>
  <si>
    <t>Wichita St.</t>
  </si>
  <si>
    <t>137</t>
  </si>
  <si>
    <t>0.5266</t>
  </si>
  <si>
    <t>195</t>
  </si>
  <si>
    <t>0.6138</t>
  </si>
  <si>
    <t>0.4819</t>
  </si>
  <si>
    <t>138</t>
  </si>
  <si>
    <t>0.5264</t>
  </si>
  <si>
    <t>0.5508</t>
  </si>
  <si>
    <t>New Mexico St.</t>
  </si>
  <si>
    <t>139</t>
  </si>
  <si>
    <t>216</t>
  </si>
  <si>
    <t>0.6225</t>
  </si>
  <si>
    <t>Nicholls St.</t>
  </si>
  <si>
    <t>140</t>
  </si>
  <si>
    <t>0.5247</t>
  </si>
  <si>
    <t>179</t>
  </si>
  <si>
    <t>0.4879</t>
  </si>
  <si>
    <t>Oregon St.</t>
  </si>
  <si>
    <t>141</t>
  </si>
  <si>
    <t>0.5243</t>
  </si>
  <si>
    <t>245</t>
  </si>
  <si>
    <t>0.6510</t>
  </si>
  <si>
    <t>0.4775</t>
  </si>
  <si>
    <t>0.4913</t>
  </si>
  <si>
    <t>Southeast Missouri St.</t>
  </si>
  <si>
    <t>142</t>
  </si>
  <si>
    <t>0.5241</t>
  </si>
  <si>
    <t>143</t>
  </si>
  <si>
    <t>0.5232</t>
  </si>
  <si>
    <t>237</t>
  </si>
  <si>
    <t>0.6419</t>
  </si>
  <si>
    <t>0.4696</t>
  </si>
  <si>
    <t>0.5228</t>
  </si>
  <si>
    <t>207</t>
  </si>
  <si>
    <t>0.4946</t>
  </si>
  <si>
    <t>0.6074</t>
  </si>
  <si>
    <t>0.4856</t>
  </si>
  <si>
    <t>0.5126</t>
  </si>
  <si>
    <t>145</t>
  </si>
  <si>
    <t>0.5220</t>
  </si>
  <si>
    <t>146</t>
  </si>
  <si>
    <t>0.5062</t>
  </si>
  <si>
    <t>0.4662</t>
  </si>
  <si>
    <t>0.5625</t>
  </si>
  <si>
    <t>Penn St.</t>
  </si>
  <si>
    <t>0.5216</t>
  </si>
  <si>
    <t>0.5940</t>
  </si>
  <si>
    <t>0.3043</t>
  </si>
  <si>
    <t>0.5780</t>
  </si>
  <si>
    <t>148</t>
  </si>
  <si>
    <t>0.5207</t>
  </si>
  <si>
    <t>280</t>
  </si>
  <si>
    <t>0.4743</t>
  </si>
  <si>
    <t>0.6600</t>
  </si>
  <si>
    <t>0.4578</t>
  </si>
  <si>
    <t>0.5074</t>
  </si>
  <si>
    <t>North Dakota St.</t>
  </si>
  <si>
    <t>149</t>
  </si>
  <si>
    <t>266</t>
  </si>
  <si>
    <t>0.4687</t>
  </si>
  <si>
    <t>150</t>
  </si>
  <si>
    <t>302</t>
  </si>
  <si>
    <t>0.4672</t>
  </si>
  <si>
    <t>0.6765</t>
  </si>
  <si>
    <t>0.4579</t>
  </si>
  <si>
    <t>American</t>
  </si>
  <si>
    <t>151</t>
  </si>
  <si>
    <t>0.5194</t>
  </si>
  <si>
    <t>257</t>
  </si>
  <si>
    <t>0.4790</t>
  </si>
  <si>
    <t>0.6406</t>
  </si>
  <si>
    <t>0.4586</t>
  </si>
  <si>
    <t>South Dakota St.</t>
  </si>
  <si>
    <t>0.5182</t>
  </si>
  <si>
    <t>247</t>
  </si>
  <si>
    <t>0.4817</t>
  </si>
  <si>
    <t>0.6276</t>
  </si>
  <si>
    <t>0.4694</t>
  </si>
  <si>
    <t>0.5065</t>
  </si>
  <si>
    <t>Cleveland St.</t>
  </si>
  <si>
    <t>153</t>
  </si>
  <si>
    <t>239</t>
  </si>
  <si>
    <t>0.4835</t>
  </si>
  <si>
    <t>0.4756</t>
  </si>
  <si>
    <t>0.4993</t>
  </si>
  <si>
    <t>0.5177</t>
  </si>
  <si>
    <t>187</t>
  </si>
  <si>
    <t>0.4988</t>
  </si>
  <si>
    <t>155</t>
  </si>
  <si>
    <t>0.5174</t>
  </si>
  <si>
    <t>0.4774</t>
  </si>
  <si>
    <t>0.5424</t>
  </si>
  <si>
    <t>Murray St.</t>
  </si>
  <si>
    <t>156</t>
  </si>
  <si>
    <t>0.5173</t>
  </si>
  <si>
    <t>166</t>
  </si>
  <si>
    <t>0.5073</t>
  </si>
  <si>
    <t>0.5474</t>
  </si>
  <si>
    <t>0.5047</t>
  </si>
  <si>
    <t>Appalachian St.</t>
  </si>
  <si>
    <t>0.5162</t>
  </si>
  <si>
    <t>358</t>
  </si>
  <si>
    <t>0.4288</t>
  </si>
  <si>
    <t>0.7785</t>
  </si>
  <si>
    <t>0.4073</t>
  </si>
  <si>
    <t>0.4717</t>
  </si>
  <si>
    <t>Central Connecticut St.</t>
  </si>
  <si>
    <t>158</t>
  </si>
  <si>
    <t>260</t>
  </si>
  <si>
    <t>0.4787</t>
  </si>
  <si>
    <t>0.6288</t>
  </si>
  <si>
    <t>0.4683</t>
  </si>
  <si>
    <t>0.4994</t>
  </si>
  <si>
    <t>159</t>
  </si>
  <si>
    <t>0.5150</t>
  </si>
  <si>
    <t>171</t>
  </si>
  <si>
    <t>0.5201</t>
  </si>
  <si>
    <t>0.5141</t>
  </si>
  <si>
    <t>0.5603</t>
  </si>
  <si>
    <t>0.3758</t>
  </si>
  <si>
    <t>161</t>
  </si>
  <si>
    <t>0.5135</t>
  </si>
  <si>
    <t>0.5261</t>
  </si>
  <si>
    <t>0.4759</t>
  </si>
  <si>
    <t>162</t>
  </si>
  <si>
    <t>0.5124</t>
  </si>
  <si>
    <t>0.4844</t>
  </si>
  <si>
    <t>163</t>
  </si>
  <si>
    <t>0.5121</t>
  </si>
  <si>
    <t>252</t>
  </si>
  <si>
    <t>0.4814</t>
  </si>
  <si>
    <t>0.6045</t>
  </si>
  <si>
    <t>0.4632</t>
  </si>
  <si>
    <t>East Tennessee St.</t>
  </si>
  <si>
    <t>164</t>
  </si>
  <si>
    <t>0.5590</t>
  </si>
  <si>
    <t>0.3714</t>
  </si>
  <si>
    <t>0.5739</t>
  </si>
  <si>
    <t>165</t>
  </si>
  <si>
    <t>0.5120</t>
  </si>
  <si>
    <t>0.3617</t>
  </si>
  <si>
    <t>0.5588</t>
  </si>
  <si>
    <t>0.5116</t>
  </si>
  <si>
    <t>176</t>
  </si>
  <si>
    <t>0.5025</t>
  </si>
  <si>
    <t>0.5391</t>
  </si>
  <si>
    <t>0.5087</t>
  </si>
  <si>
    <t>0.4151</t>
  </si>
  <si>
    <t>265</t>
  </si>
  <si>
    <t>0.4777</t>
  </si>
  <si>
    <t>0.6090</t>
  </si>
  <si>
    <t>0.4577</t>
  </si>
  <si>
    <t>0.5176</t>
  </si>
  <si>
    <t>0.5161</t>
  </si>
  <si>
    <t>0.4933</t>
  </si>
  <si>
    <t>0.5101</t>
  </si>
  <si>
    <t>0.5159</t>
  </si>
  <si>
    <t>0.4929</t>
  </si>
  <si>
    <t>0.4365</t>
  </si>
  <si>
    <t>0.5605</t>
  </si>
  <si>
    <t>Oklahoma St.</t>
  </si>
  <si>
    <t>172</t>
  </si>
  <si>
    <t>0.5093</t>
  </si>
  <si>
    <t>0.4846</t>
  </si>
  <si>
    <t>0.5091</t>
  </si>
  <si>
    <t>0.5342</t>
  </si>
  <si>
    <t>173</t>
  </si>
  <si>
    <t>0.5086</t>
  </si>
  <si>
    <t>0.5088</t>
  </si>
  <si>
    <t>174</t>
  </si>
  <si>
    <t>0.4262</t>
  </si>
  <si>
    <t>0.5256</t>
  </si>
  <si>
    <t>0.5072</t>
  </si>
  <si>
    <t>344</t>
  </si>
  <si>
    <t>0.4464</t>
  </si>
  <si>
    <t>0.6897</t>
  </si>
  <si>
    <t>0.4228</t>
  </si>
  <si>
    <t>0.4936</t>
  </si>
  <si>
    <t>SIU Edwardsville</t>
  </si>
  <si>
    <t>0.5070</t>
  </si>
  <si>
    <t>0.5171</t>
  </si>
  <si>
    <t>0.4768</t>
  </si>
  <si>
    <t>296</t>
  </si>
  <si>
    <t>0.4685</t>
  </si>
  <si>
    <t>0.6205</t>
  </si>
  <si>
    <t>0.4496</t>
  </si>
  <si>
    <t>Youngstown St.</t>
  </si>
  <si>
    <t>178</t>
  </si>
  <si>
    <t>0.5063</t>
  </si>
  <si>
    <t>0.5624</t>
  </si>
  <si>
    <t>0.3380</t>
  </si>
  <si>
    <t>0.5599</t>
  </si>
  <si>
    <t>0.5672</t>
  </si>
  <si>
    <t>0.5056</t>
  </si>
  <si>
    <t>267</t>
  </si>
  <si>
    <t>0.4772</t>
  </si>
  <si>
    <t>0.5909</t>
  </si>
  <si>
    <t>0.4628</t>
  </si>
  <si>
    <t>197</t>
  </si>
  <si>
    <t>0.5273</t>
  </si>
  <si>
    <t>181</t>
  </si>
  <si>
    <t>0.5049</t>
  </si>
  <si>
    <t>0.4765</t>
  </si>
  <si>
    <t>0.5001</t>
  </si>
  <si>
    <t>182</t>
  </si>
  <si>
    <t>0.5048</t>
  </si>
  <si>
    <t>274</t>
  </si>
  <si>
    <t>0.4758</t>
  </si>
  <si>
    <t>0.4626</t>
  </si>
  <si>
    <t>0.5024</t>
  </si>
  <si>
    <t>0.5046</t>
  </si>
  <si>
    <t>0.5200</t>
  </si>
  <si>
    <t>0.5094</t>
  </si>
  <si>
    <t>0.5412</t>
  </si>
  <si>
    <t>0.5044</t>
  </si>
  <si>
    <t>191</t>
  </si>
  <si>
    <t>0.4980</t>
  </si>
  <si>
    <t>0.5234</t>
  </si>
  <si>
    <t>0.4863</t>
  </si>
  <si>
    <t>0.5215</t>
  </si>
  <si>
    <t>0.5043</t>
  </si>
  <si>
    <t>0.5495</t>
  </si>
  <si>
    <t>0.3688</t>
  </si>
  <si>
    <t>0.5533</t>
  </si>
  <si>
    <t>0.5420</t>
  </si>
  <si>
    <t>186</t>
  </si>
  <si>
    <t>0.4077</t>
  </si>
  <si>
    <t>0.5282</t>
  </si>
  <si>
    <t>Sam Houston St.</t>
  </si>
  <si>
    <t>0.5038</t>
  </si>
  <si>
    <t>0.5537</t>
  </si>
  <si>
    <t>0.3542</t>
  </si>
  <si>
    <t>0.5614</t>
  </si>
  <si>
    <t>188</t>
  </si>
  <si>
    <t>0.5036</t>
  </si>
  <si>
    <t>0.4184</t>
  </si>
  <si>
    <t>0.5471</t>
  </si>
  <si>
    <t>189</t>
  </si>
  <si>
    <t>0.5032</t>
  </si>
  <si>
    <t>225</t>
  </si>
  <si>
    <t>0.4889</t>
  </si>
  <si>
    <t>0.5461</t>
  </si>
  <si>
    <t>0.4776</t>
  </si>
  <si>
    <t>0.5113</t>
  </si>
  <si>
    <t>0.5081</t>
  </si>
  <si>
    <t>0.4867</t>
  </si>
  <si>
    <t>325</t>
  </si>
  <si>
    <t>0.4560</t>
  </si>
  <si>
    <t>0.4359</t>
  </si>
  <si>
    <t>192</t>
  </si>
  <si>
    <t>0.5006</t>
  </si>
  <si>
    <t>306</t>
  </si>
  <si>
    <t>0.4657</t>
  </si>
  <si>
    <t>0.6051</t>
  </si>
  <si>
    <t>0.4482</t>
  </si>
  <si>
    <t>0.5008</t>
  </si>
  <si>
    <t>193</t>
  </si>
  <si>
    <t>0.5376</t>
  </si>
  <si>
    <t>0.3885</t>
  </si>
  <si>
    <t>0.5363</t>
  </si>
  <si>
    <t>0.5098</t>
  </si>
  <si>
    <t>0.5152</t>
  </si>
  <si>
    <t>0.4991</t>
  </si>
  <si>
    <t>0.5214</t>
  </si>
  <si>
    <t>0.4321</t>
  </si>
  <si>
    <t>196</t>
  </si>
  <si>
    <t>235</t>
  </si>
  <si>
    <t>0.4715</t>
  </si>
  <si>
    <t>0.4987</t>
  </si>
  <si>
    <t>279</t>
  </si>
  <si>
    <t>0.4751</t>
  </si>
  <si>
    <t>0.5694</t>
  </si>
  <si>
    <t>0.4606</t>
  </si>
  <si>
    <t>198</t>
  </si>
  <si>
    <t>209</t>
  </si>
  <si>
    <t>0.4940</t>
  </si>
  <si>
    <t>0.4794</t>
  </si>
  <si>
    <t>0.5233</t>
  </si>
  <si>
    <t>199</t>
  </si>
  <si>
    <t>208</t>
  </si>
  <si>
    <t>0.4942</t>
  </si>
  <si>
    <t>0.5082</t>
  </si>
  <si>
    <t>0.4876</t>
  </si>
  <si>
    <t>200</t>
  </si>
  <si>
    <t>259</t>
  </si>
  <si>
    <t>0.4788</t>
  </si>
  <si>
    <t>0.5535</t>
  </si>
  <si>
    <t>0.4620</t>
  </si>
  <si>
    <t>201</t>
  </si>
  <si>
    <t>0.4973</t>
  </si>
  <si>
    <t>350</t>
  </si>
  <si>
    <t>0.4409</t>
  </si>
  <si>
    <t>0.4176</t>
  </si>
  <si>
    <t>202</t>
  </si>
  <si>
    <t>0.4967</t>
  </si>
  <si>
    <t>249</t>
  </si>
  <si>
    <t>0.4815</t>
  </si>
  <si>
    <t>0.5423</t>
  </si>
  <si>
    <t>0.4671</t>
  </si>
  <si>
    <t>203</t>
  </si>
  <si>
    <t>0.4965</t>
  </si>
  <si>
    <t>0.4911</t>
  </si>
  <si>
    <t>204</t>
  </si>
  <si>
    <t>0.4964</t>
  </si>
  <si>
    <t>230</t>
  </si>
  <si>
    <t>0.4872</t>
  </si>
  <si>
    <t>0.4736</t>
  </si>
  <si>
    <t>Northwestern St.</t>
  </si>
  <si>
    <t>205</t>
  </si>
  <si>
    <t>0.4961</t>
  </si>
  <si>
    <t>218</t>
  </si>
  <si>
    <t>0.4925</t>
  </si>
  <si>
    <t>206</t>
  </si>
  <si>
    <t>0.4958</t>
  </si>
  <si>
    <t>0.4348</t>
  </si>
  <si>
    <t>0.3188</t>
  </si>
  <si>
    <t>0.5555</t>
  </si>
  <si>
    <t>316</t>
  </si>
  <si>
    <t>0.4614</t>
  </si>
  <si>
    <t>0.5901</t>
  </si>
  <si>
    <t>0.4407</t>
  </si>
  <si>
    <t>0.5178</t>
  </si>
  <si>
    <t>0.4188</t>
  </si>
  <si>
    <t>0.5435</t>
  </si>
  <si>
    <t>San Jose St.</t>
  </si>
  <si>
    <t>318</t>
  </si>
  <si>
    <t>0.4604</t>
  </si>
  <si>
    <t>0.5906</t>
  </si>
  <si>
    <t>0.4388</t>
  </si>
  <si>
    <t>0.4920</t>
  </si>
  <si>
    <t>223</t>
  </si>
  <si>
    <t>0.4767</t>
  </si>
  <si>
    <t>Texas St.</t>
  </si>
  <si>
    <t>212</t>
  </si>
  <si>
    <t>360</t>
  </si>
  <si>
    <t>0.4240</t>
  </si>
  <si>
    <t>0.6957</t>
  </si>
  <si>
    <t>0.3960</t>
  </si>
  <si>
    <t>0.4801</t>
  </si>
  <si>
    <t>213</t>
  </si>
  <si>
    <t>0.4917</t>
  </si>
  <si>
    <t>0.5279</t>
  </si>
  <si>
    <t>0.3830</t>
  </si>
  <si>
    <t>0.5290</t>
  </si>
  <si>
    <t>214</t>
  </si>
  <si>
    <t>0.4914</t>
  </si>
  <si>
    <t>281</t>
  </si>
  <si>
    <t>0.4665</t>
  </si>
  <si>
    <t>0.4899</t>
  </si>
  <si>
    <t>Jackson St.</t>
  </si>
  <si>
    <t>215</t>
  </si>
  <si>
    <t>0.4909</t>
  </si>
  <si>
    <t>291</t>
  </si>
  <si>
    <t>0.4702</t>
  </si>
  <si>
    <t>0.5532</t>
  </si>
  <si>
    <t>0.4906</t>
  </si>
  <si>
    <t>352</t>
  </si>
  <si>
    <t>0.4351</t>
  </si>
  <si>
    <t>0.6573</t>
  </si>
  <si>
    <t>0.4067</t>
  </si>
  <si>
    <t>South Carolina St.</t>
  </si>
  <si>
    <t>217</t>
  </si>
  <si>
    <t>314</t>
  </si>
  <si>
    <t>0.5764</t>
  </si>
  <si>
    <t>0.4481</t>
  </si>
  <si>
    <t>0.4898</t>
  </si>
  <si>
    <t>0.4903</t>
  </si>
  <si>
    <t>0.3796</t>
  </si>
  <si>
    <t>0.5169</t>
  </si>
  <si>
    <t>0.5480</t>
  </si>
  <si>
    <t>219</t>
  </si>
  <si>
    <t>0.4901</t>
  </si>
  <si>
    <t>0.5119</t>
  </si>
  <si>
    <t>0.4247</t>
  </si>
  <si>
    <t>0.4990</t>
  </si>
  <si>
    <t>Indiana St.</t>
  </si>
  <si>
    <t>220</t>
  </si>
  <si>
    <t>0.4897</t>
  </si>
  <si>
    <t>335</t>
  </si>
  <si>
    <t>0.5974</t>
  </si>
  <si>
    <t>0.4256</t>
  </si>
  <si>
    <t>221</t>
  </si>
  <si>
    <t>0.4895</t>
  </si>
  <si>
    <t>349</t>
  </si>
  <si>
    <t>0.4436</t>
  </si>
  <si>
    <t>0.6270</t>
  </si>
  <si>
    <t>0.4180</t>
  </si>
  <si>
    <t>0.4949</t>
  </si>
  <si>
    <t>Portland St.</t>
  </si>
  <si>
    <t>0.5304</t>
  </si>
  <si>
    <t>0.3642</t>
  </si>
  <si>
    <t>0.5031</t>
  </si>
  <si>
    <t>0.4871</t>
  </si>
  <si>
    <t>262</t>
  </si>
  <si>
    <t>0.4782</t>
  </si>
  <si>
    <t>0.4623</t>
  </si>
  <si>
    <t>0.5100</t>
  </si>
  <si>
    <t>0.4870</t>
  </si>
  <si>
    <t>268</t>
  </si>
  <si>
    <t>0.4789</t>
  </si>
  <si>
    <t>Saint Francis U</t>
  </si>
  <si>
    <t>0.4869</t>
  </si>
  <si>
    <t>273</t>
  </si>
  <si>
    <t>227</t>
  </si>
  <si>
    <t>0.4868</t>
  </si>
  <si>
    <t>0.5544</t>
  </si>
  <si>
    <t>0.2838</t>
  </si>
  <si>
    <t>0.5616</t>
  </si>
  <si>
    <t>228</t>
  </si>
  <si>
    <t>0.4861</t>
  </si>
  <si>
    <t>250</t>
  </si>
  <si>
    <t>0.4726</t>
  </si>
  <si>
    <t>229</t>
  </si>
  <si>
    <t>0.4849</t>
  </si>
  <si>
    <t>0.4927</t>
  </si>
  <si>
    <t>0.4729</t>
  </si>
  <si>
    <t>0.5033</t>
  </si>
  <si>
    <t>0.4928</t>
  </si>
  <si>
    <t>0.5245</t>
  </si>
  <si>
    <t>231</t>
  </si>
  <si>
    <t>0.4830</t>
  </si>
  <si>
    <t>0.3696</t>
  </si>
  <si>
    <t>0.5168</t>
  </si>
  <si>
    <t>0.5291</t>
  </si>
  <si>
    <t>232</t>
  </si>
  <si>
    <t>0.4825</t>
  </si>
  <si>
    <t>269</t>
  </si>
  <si>
    <t>0.4547</t>
  </si>
  <si>
    <t>233</t>
  </si>
  <si>
    <t>0.3636</t>
  </si>
  <si>
    <t>0.5451</t>
  </si>
  <si>
    <t>285</t>
  </si>
  <si>
    <t>0.4721</t>
  </si>
  <si>
    <t>0.5111</t>
  </si>
  <si>
    <t>0.4624</t>
  </si>
  <si>
    <t>0.4916</t>
  </si>
  <si>
    <t>Tennessee St.</t>
  </si>
  <si>
    <t>0.4811</t>
  </si>
  <si>
    <t>Wright St.</t>
  </si>
  <si>
    <t>0.3221</t>
  </si>
  <si>
    <t>0.5349</t>
  </si>
  <si>
    <t>0.4805</t>
  </si>
  <si>
    <t>288</t>
  </si>
  <si>
    <t>0.4713</t>
  </si>
  <si>
    <t>238</t>
  </si>
  <si>
    <t>264</t>
  </si>
  <si>
    <t>0.4779</t>
  </si>
  <si>
    <t>0.5089</t>
  </si>
  <si>
    <t>0.4795</t>
  </si>
  <si>
    <t>282</t>
  </si>
  <si>
    <t>0.4740</t>
  </si>
  <si>
    <t>0.4566</t>
  </si>
  <si>
    <t>240</t>
  </si>
  <si>
    <t>0.4793</t>
  </si>
  <si>
    <t>0.4286</t>
  </si>
  <si>
    <t>0.4822</t>
  </si>
  <si>
    <t>0.5240</t>
  </si>
  <si>
    <t>0.4873</t>
  </si>
  <si>
    <t>242</t>
  </si>
  <si>
    <t>0.4785</t>
  </si>
  <si>
    <t>0.3377</t>
  </si>
  <si>
    <t>243</t>
  </si>
  <si>
    <t>0.4783</t>
  </si>
  <si>
    <t>347</t>
  </si>
  <si>
    <t>0.4442</t>
  </si>
  <si>
    <t>0.5804</t>
  </si>
  <si>
    <t>0.4221</t>
  </si>
  <si>
    <t>0.4884</t>
  </si>
  <si>
    <t>0.4778</t>
  </si>
  <si>
    <t>0.4646</t>
  </si>
  <si>
    <t>0.4691</t>
  </si>
  <si>
    <t>0.5083</t>
  </si>
  <si>
    <t>Montana St.</t>
  </si>
  <si>
    <t>0.4989</t>
  </si>
  <si>
    <t>0.4138</t>
  </si>
  <si>
    <t>Cal St. Bakersfield</t>
  </si>
  <si>
    <t>246</t>
  </si>
  <si>
    <t>0.4773</t>
  </si>
  <si>
    <t>0.4430</t>
  </si>
  <si>
    <t>0.5106</t>
  </si>
  <si>
    <t>0.4834</t>
  </si>
  <si>
    <t>0.4591</t>
  </si>
  <si>
    <t>0.4674</t>
  </si>
  <si>
    <t>0.5154</t>
  </si>
  <si>
    <t>248</t>
  </si>
  <si>
    <t>310</t>
  </si>
  <si>
    <t>0.4647</t>
  </si>
  <si>
    <t>0.4582</t>
  </si>
  <si>
    <t>0.4757</t>
  </si>
  <si>
    <t>353</t>
  </si>
  <si>
    <t>0.5987</t>
  </si>
  <si>
    <t>0.4741</t>
  </si>
  <si>
    <t>Alabama St.</t>
  </si>
  <si>
    <t>284</t>
  </si>
  <si>
    <t>0.4792</t>
  </si>
  <si>
    <t>0.4590</t>
  </si>
  <si>
    <t>0.5007</t>
  </si>
  <si>
    <t>Morehead St.</t>
  </si>
  <si>
    <t>251</t>
  </si>
  <si>
    <t>277</t>
  </si>
  <si>
    <t>0.4680</t>
  </si>
  <si>
    <t>0.4739</t>
  </si>
  <si>
    <t>324</t>
  </si>
  <si>
    <t>0.4561</t>
  </si>
  <si>
    <t>0.4369</t>
  </si>
  <si>
    <t>0.4944</t>
  </si>
  <si>
    <t>0.4738</t>
  </si>
  <si>
    <t>0.4820</t>
  </si>
  <si>
    <t>0.4493</t>
  </si>
  <si>
    <t>0.4603</t>
  </si>
  <si>
    <t>254</t>
  </si>
  <si>
    <t>0.4733</t>
  </si>
  <si>
    <t>0.4056</t>
  </si>
  <si>
    <t>0.4807</t>
  </si>
  <si>
    <t>0.5260</t>
  </si>
  <si>
    <t>Georgia St.</t>
  </si>
  <si>
    <t>255</t>
  </si>
  <si>
    <t>299</t>
  </si>
  <si>
    <t>0.4440</t>
  </si>
  <si>
    <t>0.5167</t>
  </si>
  <si>
    <t>256</t>
  </si>
  <si>
    <t>0.4714</t>
  </si>
  <si>
    <t>0.3267</t>
  </si>
  <si>
    <t>0.5467</t>
  </si>
  <si>
    <t>0.4709</t>
  </si>
  <si>
    <t>0.5122</t>
  </si>
  <si>
    <t>0.3472</t>
  </si>
  <si>
    <t>0.5395</t>
  </si>
  <si>
    <t>258</t>
  </si>
  <si>
    <t>348</t>
  </si>
  <si>
    <t>0.4439</t>
  </si>
  <si>
    <t>0.5490</t>
  </si>
  <si>
    <t>0.4185</t>
  </si>
  <si>
    <t>0.4947</t>
  </si>
  <si>
    <t>0.4701</t>
  </si>
  <si>
    <t>312</t>
  </si>
  <si>
    <t>0.4640</t>
  </si>
  <si>
    <t>0.4885</t>
  </si>
  <si>
    <t>0.4461</t>
  </si>
  <si>
    <t>0.4296</t>
  </si>
  <si>
    <t>0.4971</t>
  </si>
  <si>
    <t>261</t>
  </si>
  <si>
    <t>0.4700</t>
  </si>
  <si>
    <t>0.4802</t>
  </si>
  <si>
    <t>0.4397</t>
  </si>
  <si>
    <t>0.4652</t>
  </si>
  <si>
    <t>0.4698</t>
  </si>
  <si>
    <t>0.5235</t>
  </si>
  <si>
    <t>0.3089</t>
  </si>
  <si>
    <t>0.5449</t>
  </si>
  <si>
    <t>NC St.</t>
  </si>
  <si>
    <t>263</t>
  </si>
  <si>
    <t>0.4689</t>
  </si>
  <si>
    <t>0.5010</t>
  </si>
  <si>
    <t>0.3723</t>
  </si>
  <si>
    <t>0.5219</t>
  </si>
  <si>
    <t>0.4688</t>
  </si>
  <si>
    <t>0.4371</t>
  </si>
  <si>
    <t>0.4559</t>
  </si>
  <si>
    <t>0.5263</t>
  </si>
  <si>
    <t>0.4676</t>
  </si>
  <si>
    <t>0.5096</t>
  </si>
  <si>
    <t>0.3416</t>
  </si>
  <si>
    <t>0.4952</t>
  </si>
  <si>
    <t>334</t>
  </si>
  <si>
    <t>0.4539</t>
  </si>
  <si>
    <t>0.5078</t>
  </si>
  <si>
    <t>0.4268</t>
  </si>
  <si>
    <t>Idaho St.</t>
  </si>
  <si>
    <t>0.3425</t>
  </si>
  <si>
    <t>0.5223</t>
  </si>
  <si>
    <t>0.4057</t>
  </si>
  <si>
    <t>0.4695</t>
  </si>
  <si>
    <t>0.5237</t>
  </si>
  <si>
    <t>0.4661</t>
  </si>
  <si>
    <t>336</t>
  </si>
  <si>
    <t>0.4537</t>
  </si>
  <si>
    <t>0.5035</t>
  </si>
  <si>
    <t>0.4323</t>
  </si>
  <si>
    <t>270</t>
  </si>
  <si>
    <t>0.4649</t>
  </si>
  <si>
    <t>0.3797</t>
  </si>
  <si>
    <t>271</t>
  </si>
  <si>
    <t>0.4643</t>
  </si>
  <si>
    <t>289</t>
  </si>
  <si>
    <t>0.4712</t>
  </si>
  <si>
    <t>0.4438</t>
  </si>
  <si>
    <t>0.4429</t>
  </si>
  <si>
    <t>0.5278</t>
  </si>
  <si>
    <t>0.4642</t>
  </si>
  <si>
    <t>276</t>
  </si>
  <si>
    <t>0.4295</t>
  </si>
  <si>
    <t>0.4612</t>
  </si>
  <si>
    <t>0.4639</t>
  </si>
  <si>
    <t>287</t>
  </si>
  <si>
    <t>0.4414</t>
  </si>
  <si>
    <t>0.4573</t>
  </si>
  <si>
    <t>0.4995</t>
  </si>
  <si>
    <t>0.4616</t>
  </si>
  <si>
    <t>340</t>
  </si>
  <si>
    <t>0.4926</t>
  </si>
  <si>
    <t>0.4354</t>
  </si>
  <si>
    <t>275</t>
  </si>
  <si>
    <t>0.3158</t>
  </si>
  <si>
    <t>0.4955</t>
  </si>
  <si>
    <t>0.5389</t>
  </si>
  <si>
    <t>0.4611</t>
  </si>
  <si>
    <t>341</t>
  </si>
  <si>
    <t>0.4507</t>
  </si>
  <si>
    <t>0.4921</t>
  </si>
  <si>
    <t>0.4376</t>
  </si>
  <si>
    <t>0.4770</t>
  </si>
  <si>
    <t>0.4607</t>
  </si>
  <si>
    <t>0.3134</t>
  </si>
  <si>
    <t>0.4999</t>
  </si>
  <si>
    <t>0.4602</t>
  </si>
  <si>
    <t>0.4766</t>
  </si>
  <si>
    <t>0.4109</t>
  </si>
  <si>
    <t>0.5153</t>
  </si>
  <si>
    <t>0.3333</t>
  </si>
  <si>
    <t>0.4839</t>
  </si>
  <si>
    <t>0.5385</t>
  </si>
  <si>
    <t>331</t>
  </si>
  <si>
    <t>0.4718</t>
  </si>
  <si>
    <t>0.4303</t>
  </si>
  <si>
    <t>0.4588</t>
  </si>
  <si>
    <t>0.3623</t>
  </si>
  <si>
    <t>0.4924</t>
  </si>
  <si>
    <t>0.4587</t>
  </si>
  <si>
    <t>337</t>
  </si>
  <si>
    <t>0.4800</t>
  </si>
  <si>
    <t>0.4377</t>
  </si>
  <si>
    <t>283</t>
  </si>
  <si>
    <t>320</t>
  </si>
  <si>
    <t>0.4600</t>
  </si>
  <si>
    <t>0.4441</t>
  </si>
  <si>
    <t>0.4862</t>
  </si>
  <si>
    <t>0.4580</t>
  </si>
  <si>
    <t>351</t>
  </si>
  <si>
    <t>0.4363</t>
  </si>
  <si>
    <t>0.4083</t>
  </si>
  <si>
    <t>329</t>
  </si>
  <si>
    <t>0.4550</t>
  </si>
  <si>
    <t>0.4663</t>
  </si>
  <si>
    <t>0.4304</t>
  </si>
  <si>
    <t>286</t>
  </si>
  <si>
    <t>0.4935</t>
  </si>
  <si>
    <t>0.3500</t>
  </si>
  <si>
    <t>0.4786</t>
  </si>
  <si>
    <t>Tarleton St.</t>
  </si>
  <si>
    <t>0.4576</t>
  </si>
  <si>
    <t>0.3309</t>
  </si>
  <si>
    <t>0.4904</t>
  </si>
  <si>
    <t>0.4572</t>
  </si>
  <si>
    <t>0.4855</t>
  </si>
  <si>
    <t>0.4728</t>
  </si>
  <si>
    <t>0.4562</t>
  </si>
  <si>
    <t>300</t>
  </si>
  <si>
    <t>0.4214</t>
  </si>
  <si>
    <t>0.4551</t>
  </si>
  <si>
    <t>0.4791</t>
  </si>
  <si>
    <t>0.3831</t>
  </si>
  <si>
    <t>0.5229</t>
  </si>
  <si>
    <t>328</t>
  </si>
  <si>
    <t>0.4552</t>
  </si>
  <si>
    <t>0.4545</t>
  </si>
  <si>
    <t>0.4349</t>
  </si>
  <si>
    <t>0.4960</t>
  </si>
  <si>
    <t>292</t>
  </si>
  <si>
    <t>297</t>
  </si>
  <si>
    <t>0.4684</t>
  </si>
  <si>
    <t>0.4103</t>
  </si>
  <si>
    <t>0.4502</t>
  </si>
  <si>
    <t>293</t>
  </si>
  <si>
    <t>0.4526</t>
  </si>
  <si>
    <t>363</t>
  </si>
  <si>
    <t>0.4196</t>
  </si>
  <si>
    <t>0.3855</t>
  </si>
  <si>
    <t>Delaware St.</t>
  </si>
  <si>
    <t>294</t>
  </si>
  <si>
    <t>0.4521</t>
  </si>
  <si>
    <t>0.5084</t>
  </si>
  <si>
    <t>0.2835</t>
  </si>
  <si>
    <t>0.5022</t>
  </si>
  <si>
    <t>295</t>
  </si>
  <si>
    <t>0.4517</t>
  </si>
  <si>
    <t>0.4854</t>
  </si>
  <si>
    <t>0.3503</t>
  </si>
  <si>
    <t>323</t>
  </si>
  <si>
    <t>0.4336</t>
  </si>
  <si>
    <t>0.4261</t>
  </si>
  <si>
    <t>Ball St.</t>
  </si>
  <si>
    <t>Mercyhurst</t>
  </si>
  <si>
    <t>0.4504</t>
  </si>
  <si>
    <t>359</t>
  </si>
  <si>
    <t>0.3976</t>
  </si>
  <si>
    <t>0.4851</t>
  </si>
  <si>
    <t>298</t>
  </si>
  <si>
    <t>317</t>
  </si>
  <si>
    <t>0.4156</t>
  </si>
  <si>
    <t>0.4316</t>
  </si>
  <si>
    <t>0.2867</t>
  </si>
  <si>
    <t>0.4489</t>
  </si>
  <si>
    <t>355</t>
  </si>
  <si>
    <t>0.4319</t>
  </si>
  <si>
    <t>0.4486</t>
  </si>
  <si>
    <t>0.5485</t>
  </si>
  <si>
    <t>0.1489</t>
  </si>
  <si>
    <t>0.5482</t>
  </si>
  <si>
    <t>0.5491</t>
  </si>
  <si>
    <t>0.4473</t>
  </si>
  <si>
    <t>303</t>
  </si>
  <si>
    <t>0.4670</t>
  </si>
  <si>
    <t>0.3882</t>
  </si>
  <si>
    <t>0.4466</t>
  </si>
  <si>
    <t>0.3662</t>
  </si>
  <si>
    <t>0.1667</t>
  </si>
  <si>
    <t>0.5327</t>
  </si>
  <si>
    <t>305</t>
  </si>
  <si>
    <t>319</t>
  </si>
  <si>
    <t>0.4595</t>
  </si>
  <si>
    <t>0.4060</t>
  </si>
  <si>
    <t>0.4419</t>
  </si>
  <si>
    <t>0.4460</t>
  </si>
  <si>
    <t>308</t>
  </si>
  <si>
    <t>0.4399</t>
  </si>
  <si>
    <t>0.3494</t>
  </si>
  <si>
    <t>0.4621</t>
  </si>
  <si>
    <t>0.5103</t>
  </si>
  <si>
    <t>Weber St.</t>
  </si>
  <si>
    <t>0.4452</t>
  </si>
  <si>
    <t>0.5151</t>
  </si>
  <si>
    <t>0.2357</t>
  </si>
  <si>
    <t>0.5419</t>
  </si>
  <si>
    <t>Missouri St.</t>
  </si>
  <si>
    <t>309</t>
  </si>
  <si>
    <t>0.4446</t>
  </si>
  <si>
    <t>0.4966</t>
  </si>
  <si>
    <t>0.2889</t>
  </si>
  <si>
    <t>0.5149</t>
  </si>
  <si>
    <t>0.4444</t>
  </si>
  <si>
    <t>0.3689</t>
  </si>
  <si>
    <t>0.4601</t>
  </si>
  <si>
    <t>0.4887</t>
  </si>
  <si>
    <t>0.5040</t>
  </si>
  <si>
    <t>0.2657</t>
  </si>
  <si>
    <t>0.4812</t>
  </si>
  <si>
    <t>0.4437</t>
  </si>
  <si>
    <t>0.3261</t>
  </si>
  <si>
    <t>0.4659</t>
  </si>
  <si>
    <t>313</t>
  </si>
  <si>
    <t>0.4699</t>
  </si>
  <si>
    <t>0.3650</t>
  </si>
  <si>
    <t>0.5204</t>
  </si>
  <si>
    <t>0.4433</t>
  </si>
  <si>
    <t>0.3577</t>
  </si>
  <si>
    <t>0.4953</t>
  </si>
  <si>
    <t>315</t>
  </si>
  <si>
    <t>0.4426</t>
  </si>
  <si>
    <t>333</t>
  </si>
  <si>
    <t>0.4544</t>
  </si>
  <si>
    <t>0.4074</t>
  </si>
  <si>
    <t>0.4331</t>
  </si>
  <si>
    <t>0.4970</t>
  </si>
  <si>
    <t>0.4411</t>
  </si>
  <si>
    <t>357</t>
  </si>
  <si>
    <t>0.4018</t>
  </si>
  <si>
    <t>0.4400</t>
  </si>
  <si>
    <t>0.2284</t>
  </si>
  <si>
    <t>0.4956</t>
  </si>
  <si>
    <t>0.5405</t>
  </si>
  <si>
    <t>Long Beach St.</t>
  </si>
  <si>
    <t>0.4391</t>
  </si>
  <si>
    <t>0.2766</t>
  </si>
  <si>
    <t>0.4781</t>
  </si>
  <si>
    <t>0.4374</t>
  </si>
  <si>
    <t>322</t>
  </si>
  <si>
    <t>0.3778</t>
  </si>
  <si>
    <t>0.4843</t>
  </si>
  <si>
    <t>0.4360</t>
  </si>
  <si>
    <t>0.3571</t>
  </si>
  <si>
    <t>0.4427</t>
  </si>
  <si>
    <t>321</t>
  </si>
  <si>
    <t>343</t>
  </si>
  <si>
    <t>0.3972</t>
  </si>
  <si>
    <t>0.4353</t>
  </si>
  <si>
    <t>362</t>
  </si>
  <si>
    <t>0.4209</t>
  </si>
  <si>
    <t>0.3897</t>
  </si>
  <si>
    <t>IU Indy</t>
  </si>
  <si>
    <t>0.4346</t>
  </si>
  <si>
    <t>0.3108</t>
  </si>
  <si>
    <t>0.4342</t>
  </si>
  <si>
    <t>0.4978</t>
  </si>
  <si>
    <t>0.2432</t>
  </si>
  <si>
    <t>0.4337</t>
  </si>
  <si>
    <t>346</t>
  </si>
  <si>
    <t>0.4015</t>
  </si>
  <si>
    <t>0.4219</t>
  </si>
  <si>
    <t>0.4894</t>
  </si>
  <si>
    <t>Alcorn St.</t>
  </si>
  <si>
    <t>326</t>
  </si>
  <si>
    <t>0.2258</t>
  </si>
  <si>
    <t>327</t>
  </si>
  <si>
    <t>0.4311</t>
  </si>
  <si>
    <t>342</t>
  </si>
  <si>
    <t>0.4500</t>
  </si>
  <si>
    <t>0.3741</t>
  </si>
  <si>
    <t>0.4299</t>
  </si>
  <si>
    <t>0.4882</t>
  </si>
  <si>
    <t>0.2549</t>
  </si>
  <si>
    <t>0.2879</t>
  </si>
  <si>
    <t>0.4568</t>
  </si>
  <si>
    <t>330</t>
  </si>
  <si>
    <t>0.4287</t>
  </si>
  <si>
    <t>356</t>
  </si>
  <si>
    <t>0.4318</t>
  </si>
  <si>
    <t>0.4194</t>
  </si>
  <si>
    <t>Morgan St.</t>
  </si>
  <si>
    <t>0.4284</t>
  </si>
  <si>
    <t>0.1757</t>
  </si>
  <si>
    <t>0.5372</t>
  </si>
  <si>
    <t>Cal St. Fullerton</t>
  </si>
  <si>
    <t>332</t>
  </si>
  <si>
    <t>0.4282</t>
  </si>
  <si>
    <t>339</t>
  </si>
  <si>
    <t>0.3590</t>
  </si>
  <si>
    <t>Grambling St.</t>
  </si>
  <si>
    <t>0.4280</t>
  </si>
  <si>
    <t>0.4923</t>
  </si>
  <si>
    <t>0.2353</t>
  </si>
  <si>
    <t>0.4810</t>
  </si>
  <si>
    <t>0.5147</t>
  </si>
  <si>
    <t>0.5312</t>
  </si>
  <si>
    <t>0.0921</t>
  </si>
  <si>
    <t>0.5453</t>
  </si>
  <si>
    <t>0.5095</t>
  </si>
  <si>
    <t>0.1549</t>
  </si>
  <si>
    <t>Fresno St.</t>
  </si>
  <si>
    <t>0.3056</t>
  </si>
  <si>
    <t>0.4258</t>
  </si>
  <si>
    <t>0.4171</t>
  </si>
  <si>
    <t>0.5335</t>
  </si>
  <si>
    <t>USC UpSt.</t>
  </si>
  <si>
    <t>0.4169</t>
  </si>
  <si>
    <t>0.4553</t>
  </si>
  <si>
    <t>0.3016</t>
  </si>
  <si>
    <t>0.4166</t>
  </si>
  <si>
    <t>0.1799</t>
  </si>
  <si>
    <t>0.5222</t>
  </si>
  <si>
    <t>0.4155</t>
  </si>
  <si>
    <t>0.2761</t>
  </si>
  <si>
    <t>0.4859</t>
  </si>
  <si>
    <t>0.4968</t>
  </si>
  <si>
    <t>0.1699</t>
  </si>
  <si>
    <t>0.4798</t>
  </si>
  <si>
    <t>0.4133</t>
  </si>
  <si>
    <t>0.2444</t>
  </si>
  <si>
    <t>0.4519</t>
  </si>
  <si>
    <t>0.4121</t>
  </si>
  <si>
    <t>0.2042</t>
  </si>
  <si>
    <t>0.4631</t>
  </si>
  <si>
    <t>0.4100</t>
  </si>
  <si>
    <t>345</t>
  </si>
  <si>
    <t>0.4091</t>
  </si>
  <si>
    <t>0.1126</t>
  </si>
  <si>
    <t>0.4088</t>
  </si>
  <si>
    <t>0.1750</t>
  </si>
  <si>
    <t>0.4660</t>
  </si>
  <si>
    <t>0.5283</t>
  </si>
  <si>
    <t>West Georgia</t>
  </si>
  <si>
    <t>0.4087</t>
  </si>
  <si>
    <t>0.1898</t>
  </si>
  <si>
    <t>0.4679</t>
  </si>
  <si>
    <t>0.4082</t>
  </si>
  <si>
    <t>0.4908</t>
  </si>
  <si>
    <t>0.1606</t>
  </si>
  <si>
    <t>0.4727</t>
  </si>
  <si>
    <t>East Texas A&amp;M</t>
  </si>
  <si>
    <t>0.4065</t>
  </si>
  <si>
    <t>0.1387</t>
  </si>
  <si>
    <t>0.4824</t>
  </si>
  <si>
    <t>0.4052</t>
  </si>
  <si>
    <t>0.1274</t>
  </si>
  <si>
    <t>0.5350</t>
  </si>
  <si>
    <t>0.4051</t>
  </si>
  <si>
    <t>0.4997</t>
  </si>
  <si>
    <t>0.1212</t>
  </si>
  <si>
    <t>Chicago St.</t>
  </si>
  <si>
    <t>0.4025</t>
  </si>
  <si>
    <t>0.1732</t>
  </si>
  <si>
    <t>0.4000</t>
  </si>
  <si>
    <t>0.2368</t>
  </si>
  <si>
    <t>0.4217</t>
  </si>
  <si>
    <t>354</t>
  </si>
  <si>
    <t>0.3997</t>
  </si>
  <si>
    <t>0.4693</t>
  </si>
  <si>
    <t>0.1908</t>
  </si>
  <si>
    <t>0.4451</t>
  </si>
  <si>
    <t>0.3987</t>
  </si>
  <si>
    <t>0.1111</t>
  </si>
  <si>
    <t>0.3970</t>
  </si>
  <si>
    <t>0.4648</t>
  </si>
  <si>
    <t>0.1933</t>
  </si>
  <si>
    <t>Sacramento St.</t>
  </si>
  <si>
    <t>0.1803</t>
  </si>
  <si>
    <t>0.4347</t>
  </si>
  <si>
    <t>0.5045</t>
  </si>
  <si>
    <t>Coppin St.</t>
  </si>
  <si>
    <t>0.4548</t>
  </si>
  <si>
    <t>0.1778</t>
  </si>
  <si>
    <t>0.4314</t>
  </si>
  <si>
    <t>0.3853</t>
  </si>
  <si>
    <t>0.1071</t>
  </si>
  <si>
    <t>0.5325</t>
  </si>
  <si>
    <t>0.3846</t>
  </si>
  <si>
    <t>361</t>
  </si>
  <si>
    <t>0.4236</t>
  </si>
  <si>
    <t>0.2676</t>
  </si>
  <si>
    <t>0.3981</t>
  </si>
  <si>
    <t>0.4744</t>
  </si>
  <si>
    <t>0.1128</t>
  </si>
  <si>
    <t>0.4434</t>
  </si>
  <si>
    <t>0.5118</t>
  </si>
  <si>
    <t>0.3673</t>
  </si>
  <si>
    <t>0.4325</t>
  </si>
  <si>
    <t>0.1716</t>
  </si>
  <si>
    <t>0.4034</t>
  </si>
  <si>
    <t>0.3584</t>
  </si>
  <si>
    <t>0.4453</t>
  </si>
  <si>
    <t>0.0977</t>
  </si>
  <si>
    <t>0.4200</t>
  </si>
  <si>
    <t>Mississippi Valley St.</t>
  </si>
  <si>
    <t>364</t>
  </si>
  <si>
    <t>0.3489</t>
  </si>
  <si>
    <t>0.1955</t>
  </si>
  <si>
    <t>0.3553</t>
  </si>
  <si>
    <t>School</t>
  </si>
  <si>
    <t>W-L</t>
  </si>
  <si>
    <t>Conf.</t>
  </si>
  <si>
    <t>30-3</t>
  </si>
  <si>
    <t>Sec</t>
  </si>
  <si>
    <t>14-0</t>
  </si>
  <si>
    <t>1-0</t>
  </si>
  <si>
    <t>29-2</t>
  </si>
  <si>
    <t>Big10</t>
  </si>
  <si>
    <t>31-3</t>
  </si>
  <si>
    <t>Bige</t>
  </si>
  <si>
    <t>21-0</t>
  </si>
  <si>
    <t>26-6</t>
  </si>
  <si>
    <t>Acc</t>
  </si>
  <si>
    <t>14-3</t>
  </si>
  <si>
    <t>28-3</t>
  </si>
  <si>
    <t>16-2</t>
  </si>
  <si>
    <t>28-5</t>
  </si>
  <si>
    <t>Big12</t>
  </si>
  <si>
    <t>14-2</t>
  </si>
  <si>
    <t>18-3</t>
  </si>
  <si>
    <t>24-6</t>
  </si>
  <si>
    <t>25-5</t>
  </si>
  <si>
    <t>25-7</t>
  </si>
  <si>
    <t>0-1</t>
  </si>
  <si>
    <t>27-7</t>
  </si>
  <si>
    <t>24-7</t>
  </si>
  <si>
    <t>22-9</t>
  </si>
  <si>
    <t>22-7</t>
  </si>
  <si>
    <t>S. Dakota St.</t>
  </si>
  <si>
    <t>27-3</t>
  </si>
  <si>
    <t>Summit</t>
  </si>
  <si>
    <t>20-10</t>
  </si>
  <si>
    <t>24-8</t>
  </si>
  <si>
    <t>3-0</t>
  </si>
  <si>
    <t>21-10</t>
  </si>
  <si>
    <t>22-6</t>
  </si>
  <si>
    <t>0-0</t>
  </si>
  <si>
    <t>27-6</t>
  </si>
  <si>
    <t>Atl10</t>
  </si>
  <si>
    <t>18-2</t>
  </si>
  <si>
    <t>26-7</t>
  </si>
  <si>
    <t>21-8</t>
  </si>
  <si>
    <t>Sbelt</t>
  </si>
  <si>
    <t>16-1</t>
  </si>
  <si>
    <t>23-6</t>
  </si>
  <si>
    <t>24-3</t>
  </si>
  <si>
    <t>Ivy</t>
  </si>
  <si>
    <t>13-2</t>
  </si>
  <si>
    <t>20-11</t>
  </si>
  <si>
    <t>26-5</t>
  </si>
  <si>
    <t>17-4</t>
  </si>
  <si>
    <t>Cusa</t>
  </si>
  <si>
    <t>19-12</t>
  </si>
  <si>
    <t>21-11</t>
  </si>
  <si>
    <t>23-8</t>
  </si>
  <si>
    <t>20-7</t>
  </si>
  <si>
    <t>19-11</t>
  </si>
  <si>
    <t>Midam</t>
  </si>
  <si>
    <t>19-2</t>
  </si>
  <si>
    <t>26-4</t>
  </si>
  <si>
    <t>Maac</t>
  </si>
  <si>
    <t>17-1</t>
  </si>
  <si>
    <t>UTSA</t>
  </si>
  <si>
    <t>Aac</t>
  </si>
  <si>
    <t>17-2</t>
  </si>
  <si>
    <t>Bsky</t>
  </si>
  <si>
    <t>19-1</t>
  </si>
  <si>
    <t>27-4</t>
  </si>
  <si>
    <t>Mwest</t>
  </si>
  <si>
    <t>16-3</t>
  </si>
  <si>
    <t>18-14</t>
  </si>
  <si>
    <t>15-6</t>
  </si>
  <si>
    <t>SOS
Rank</t>
  </si>
  <si>
    <t>Conf.
W-L</t>
  </si>
  <si>
    <t>22-10</t>
  </si>
  <si>
    <t>15-4</t>
  </si>
  <si>
    <t>Wac</t>
  </si>
  <si>
    <t>12-0</t>
  </si>
  <si>
    <t>St. Joseph's</t>
  </si>
  <si>
    <t>14-7</t>
  </si>
  <si>
    <t>21-7</t>
  </si>
  <si>
    <t>S.F. Austin</t>
  </si>
  <si>
    <t>27-5</t>
  </si>
  <si>
    <t>Sland</t>
  </si>
  <si>
    <t>Atsun</t>
  </si>
  <si>
    <t>17-10</t>
  </si>
  <si>
    <t>13-4</t>
  </si>
  <si>
    <t>Patr</t>
  </si>
  <si>
    <t>Horiz</t>
  </si>
  <si>
    <t>20-1</t>
  </si>
  <si>
    <t>14-6</t>
  </si>
  <si>
    <t>24-5</t>
  </si>
  <si>
    <t>Ovc</t>
  </si>
  <si>
    <t>18-1</t>
  </si>
  <si>
    <t>19-10</t>
  </si>
  <si>
    <t>25-4</t>
  </si>
  <si>
    <t>Meac</t>
  </si>
  <si>
    <t>2-0</t>
  </si>
  <si>
    <t>21-12</t>
  </si>
  <si>
    <t>Mvc</t>
  </si>
  <si>
    <t>13-5</t>
  </si>
  <si>
    <t>28-4</t>
  </si>
  <si>
    <t>Wcc</t>
  </si>
  <si>
    <t>Army</t>
  </si>
  <si>
    <t>16-5</t>
  </si>
  <si>
    <t>15-3</t>
  </si>
  <si>
    <t>18-13</t>
  </si>
  <si>
    <t>18-12</t>
  </si>
  <si>
    <t>SE Louisiana</t>
  </si>
  <si>
    <t>Coastal Car.</t>
  </si>
  <si>
    <t>18-9</t>
  </si>
  <si>
    <t>16-14</t>
  </si>
  <si>
    <t>0-3</t>
  </si>
  <si>
    <t>23-7</t>
  </si>
  <si>
    <t>13-7</t>
  </si>
  <si>
    <t>Aeast</t>
  </si>
  <si>
    <t>19-13</t>
  </si>
  <si>
    <t>S. Diego St.</t>
  </si>
  <si>
    <t>21-9</t>
  </si>
  <si>
    <t>IPFW</t>
  </si>
  <si>
    <t>22-8</t>
  </si>
  <si>
    <t>18-15</t>
  </si>
  <si>
    <t>0-2</t>
  </si>
  <si>
    <t>14-4</t>
  </si>
  <si>
    <t>20-8</t>
  </si>
  <si>
    <t>15-1</t>
  </si>
  <si>
    <t>W. Kentucky</t>
  </si>
  <si>
    <t>20-9</t>
  </si>
  <si>
    <t>N.C. Greensboro</t>
  </si>
  <si>
    <t>15-2</t>
  </si>
  <si>
    <t>16-17</t>
  </si>
  <si>
    <t>17-15</t>
  </si>
  <si>
    <t>13-16</t>
  </si>
  <si>
    <t>15-13</t>
  </si>
  <si>
    <t>N. Dakota St.</t>
  </si>
  <si>
    <t>17-11</t>
  </si>
  <si>
    <t>N. Mex. St.</t>
  </si>
  <si>
    <t>14-15</t>
  </si>
  <si>
    <t>17-13</t>
  </si>
  <si>
    <t>14-16</t>
  </si>
  <si>
    <t>Fair. Dickinson</t>
  </si>
  <si>
    <t>25-3</t>
  </si>
  <si>
    <t>Neast</t>
  </si>
  <si>
    <t>13-0</t>
  </si>
  <si>
    <t>16-15</t>
  </si>
  <si>
    <t>15-17</t>
  </si>
  <si>
    <t>17-14</t>
  </si>
  <si>
    <t>14-18</t>
  </si>
  <si>
    <t>13-6</t>
  </si>
  <si>
    <t>15-15</t>
  </si>
  <si>
    <t>17-12</t>
  </si>
  <si>
    <t>Coln</t>
  </si>
  <si>
    <t>14-5</t>
  </si>
  <si>
    <t>17-17</t>
  </si>
  <si>
    <t>Southern Indiana Screaming Eagles</t>
  </si>
  <si>
    <t>13-8</t>
  </si>
  <si>
    <t>13-17</t>
  </si>
  <si>
    <t>E. Kentucky</t>
  </si>
  <si>
    <t>16-12</t>
  </si>
  <si>
    <t>Boston Coll.</t>
  </si>
  <si>
    <t>14-14</t>
  </si>
  <si>
    <t>18-11</t>
  </si>
  <si>
    <t>Bigw</t>
  </si>
  <si>
    <t>16-13</t>
  </si>
  <si>
    <t>N.C. A&amp;T</t>
  </si>
  <si>
    <t>16-11</t>
  </si>
  <si>
    <t>13-19</t>
  </si>
  <si>
    <t>14-13</t>
  </si>
  <si>
    <t>15-16</t>
  </si>
  <si>
    <t>Swac</t>
  </si>
  <si>
    <t>17-3</t>
  </si>
  <si>
    <t>TX Arlington</t>
  </si>
  <si>
    <t>13-14</t>
  </si>
  <si>
    <t>E. Tennessee St.</t>
  </si>
  <si>
    <t>UMass</t>
  </si>
  <si>
    <t>13-18</t>
  </si>
  <si>
    <t>N'western St.</t>
  </si>
  <si>
    <t>13-15</t>
  </si>
  <si>
    <t>13-13</t>
  </si>
  <si>
    <t>15-14</t>
  </si>
  <si>
    <t>14-17</t>
  </si>
  <si>
    <t>Nicholls</t>
  </si>
  <si>
    <t>SMU</t>
  </si>
  <si>
    <t>AR Little Rock</t>
  </si>
  <si>
    <t>UTRGV</t>
  </si>
  <si>
    <t>Bsou</t>
  </si>
  <si>
    <t>13-3</t>
  </si>
  <si>
    <t>Cent. Michigan</t>
  </si>
  <si>
    <t>Cal Baptist</t>
  </si>
  <si>
    <t>St. Mary's</t>
  </si>
  <si>
    <t>13-20</t>
  </si>
  <si>
    <t>UCSD</t>
  </si>
  <si>
    <t>Merrimack</t>
  </si>
  <si>
    <t>Nebraska Omaha</t>
  </si>
  <si>
    <t>Tenn-Martin</t>
  </si>
  <si>
    <t>Ill. Chicago</t>
  </si>
  <si>
    <t>W. Michigan</t>
  </si>
  <si>
    <t>Western Ill.</t>
  </si>
  <si>
    <t>Mo. Kansas City</t>
  </si>
  <si>
    <t>Detroit Mercy</t>
  </si>
  <si>
    <t>St. Thomas</t>
  </si>
  <si>
    <t>Charleston Sou.</t>
  </si>
  <si>
    <t>N.C. Wilmington</t>
  </si>
  <si>
    <t>Boston U.</t>
  </si>
  <si>
    <t>UCSB</t>
  </si>
  <si>
    <t>15-18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</si>
</sst>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, h:mm am/pm"/>
    <numFmt numFmtId="165" formatCode="m-d"/>
  </numFmts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  <font/>
    <font>
      <u/>
      <sz val="11.0"/>
      <color theme="10"/>
      <name val="Calibri"/>
    </font>
    <font>
      <sz val="9.0"/>
      <color rgb="FFFFFFFF"/>
      <name val="Arial"/>
    </font>
    <font>
      <u/>
      <color rgb="FF0000FF"/>
    </font>
    <font>
      <b/>
      <sz val="8.0"/>
      <color theme="1"/>
      <name val="Arial"/>
    </font>
    <font>
      <b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6D14"/>
        <bgColor rgb="FFFF6D14"/>
      </patternFill>
    </fill>
    <fill>
      <patternFill patternType="solid">
        <fgColor theme="1"/>
        <bgColor theme="1"/>
      </patternFill>
    </fill>
    <fill>
      <patternFill patternType="solid">
        <fgColor rgb="FFF0F0F0"/>
        <bgColor rgb="FFF0F0F0"/>
      </patternFill>
    </fill>
  </fills>
  <borders count="12">
    <border/>
    <border>
      <left/>
      <right style="medium">
        <color rgb="FFE4E1DE"/>
      </right>
      <top/>
      <bottom style="medium">
        <color rgb="FFFFFFFF"/>
      </bottom>
    </border>
    <border>
      <left style="thick">
        <color rgb="FFFFFFFF"/>
      </left>
      <right style="medium">
        <color rgb="FFE4E1DE"/>
      </right>
      <top/>
      <bottom style="medium">
        <color rgb="FFFFFFFF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right/>
      <top/>
    </border>
    <border>
      <left/>
      <bottom/>
    </border>
    <border>
      <bottom/>
    </border>
    <border>
      <right/>
      <bottom/>
    </border>
    <border>
      <left/>
      <right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  <xf borderId="0" fillId="0" fontId="2" numFmtId="2" xfId="0" applyFont="1" applyNumberFormat="1"/>
    <xf borderId="0" fillId="0" fontId="1" numFmtId="49" xfId="0" applyFont="1" applyNumberFormat="1"/>
    <xf borderId="0" fillId="0" fontId="2" numFmtId="11" xfId="0" applyFont="1" applyNumberForma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1" fillId="2" fontId="5" numFmtId="49" xfId="0" applyAlignment="1" applyBorder="1" applyFill="1" applyFont="1" applyNumberFormat="1">
      <alignment horizontal="left" shrinkToFit="0" vertical="top" wrapText="1"/>
    </xf>
    <xf borderId="2" fillId="3" fontId="6" numFmtId="49" xfId="0" applyAlignment="1" applyBorder="1" applyFill="1" applyFont="1" applyNumberFormat="1">
      <alignment horizontal="left" shrinkToFit="0" vertical="top" wrapText="1"/>
    </xf>
    <xf borderId="1" fillId="3" fontId="6" numFmtId="49" xfId="0" applyAlignment="1" applyBorder="1" applyFont="1" applyNumberFormat="1">
      <alignment horizontal="left" shrinkToFit="0" vertical="top" wrapText="1"/>
    </xf>
    <xf borderId="3" fillId="3" fontId="6" numFmtId="49" xfId="0" applyAlignment="1" applyBorder="1" applyFont="1" applyNumberFormat="1">
      <alignment horizontal="left" shrinkToFit="0" vertical="top" wrapText="1"/>
    </xf>
    <xf borderId="0" fillId="0" fontId="1" numFmtId="49" xfId="0" applyAlignment="1" applyFont="1" applyNumberFormat="1">
      <alignment readingOrder="0"/>
    </xf>
    <xf borderId="0" fillId="0" fontId="7" numFmtId="49" xfId="0" applyAlignment="1" applyFont="1" applyNumberFormat="1">
      <alignment readingOrder="0"/>
    </xf>
    <xf borderId="0" fillId="0" fontId="2" numFmtId="49" xfId="0" applyFont="1" applyNumberFormat="1"/>
    <xf borderId="4" fillId="4" fontId="8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4" fontId="8" numFmtId="0" xfId="0" applyAlignment="1" applyBorder="1" applyFont="1">
      <alignment horizontal="center" shrinkToFit="0" vertical="center" wrapText="1"/>
    </xf>
    <xf borderId="3" fillId="4" fontId="8" numFmtId="0" xfId="0" applyAlignment="1" applyBorder="1" applyFont="1">
      <alignment horizontal="center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165" xfId="0" applyAlignment="1" applyFont="1" applyNumberFormat="1">
      <alignment horizontal="right"/>
    </xf>
    <xf borderId="9" fillId="4" fontId="9" numFmtId="0" xfId="0" applyAlignment="1" applyBorder="1" applyFont="1">
      <alignment horizontal="center"/>
    </xf>
    <xf borderId="0" fillId="4" fontId="9" numFmtId="0" xfId="0" applyAlignment="1" applyFont="1">
      <alignment horizontal="center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mens_RPI_regression!$E$2:$E$44</c:f>
            </c:numRef>
          </c:xVal>
          <c:yVal>
            <c:numRef>
              <c:f>mens_RPI_regression!$F$2:$F$44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1067305"/>
        <c:axId val="613440253"/>
      </c:scatterChart>
      <c:valAx>
        <c:axId val="123106730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13440253"/>
      </c:valAx>
      <c:valAx>
        <c:axId val="613440253"/>
        <c:scaling>
          <c:orientation val="minMax"/>
          <c:min val="7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31067305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7924759405074366"/>
          <c:y val="0.17634259259259263"/>
          <c:w val="0.8680441819772529"/>
          <c:h val="0.7208876494604841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womens_RPI_regression!$E$2:$E$42</c:f>
            </c:numRef>
          </c:xVal>
          <c:yVal>
            <c:numRef>
              <c:f>womens_RPI_regression!$F$2:$F$42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0302852"/>
        <c:axId val="1423752259"/>
      </c:scatterChart>
      <c:valAx>
        <c:axId val="2070302852"/>
        <c:scaling>
          <c:orientation val="minMax"/>
          <c:min val="0.5800000000000001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23752259"/>
      </c:valAx>
      <c:valAx>
        <c:axId val="1423752259"/>
        <c:scaling>
          <c:orientation val="minMax"/>
          <c:min val="7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70302852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mens_RPI_regression_v2!$D$2:$D$69</c:f>
            </c:numRef>
          </c:xVal>
          <c:yVal>
            <c:numRef>
              <c:f>mens_RPI_regression_v2!$E$2:$E$69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2843334"/>
        <c:axId val="1817599442"/>
      </c:scatterChart>
      <c:valAx>
        <c:axId val="163284333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17599442"/>
      </c:valAx>
      <c:valAx>
        <c:axId val="18175994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32843334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mens_RPI_regression_v2!$E$2:$E$69</c:f>
            </c:numRef>
          </c:xVal>
          <c:yVal>
            <c:numRef>
              <c:f>mens_RPI_regression_v2!$H$2:$H$69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8222077"/>
        <c:axId val="800361928"/>
      </c:scatterChart>
      <c:valAx>
        <c:axId val="1738222077"/>
        <c:scaling>
          <c:orientation val="minMax"/>
          <c:min val="6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00361928"/>
      </c:valAx>
      <c:valAx>
        <c:axId val="800361928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38222077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812191710"/>
        <c:axId val="1630090270"/>
      </c:scatterChart>
      <c:valAx>
        <c:axId val="812191710"/>
        <c:scaling>
          <c:orientation val="minMax"/>
          <c:min val="75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30090270"/>
      </c:valAx>
      <c:valAx>
        <c:axId val="1630090270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812191710"/>
      </c:valAx>
    </c:plotArea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66675</xdr:colOff>
      <xdr:row>1</xdr:row>
      <xdr:rowOff>142875</xdr:rowOff>
    </xdr:from>
    <xdr:ext cx="4371975" cy="2886075"/>
    <xdr:graphicFrame>
      <xdr:nvGraphicFramePr>
        <xdr:cNvPr id="213510403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447675</xdr:colOff>
      <xdr:row>1</xdr:row>
      <xdr:rowOff>142875</xdr:rowOff>
    </xdr:from>
    <xdr:ext cx="4343400" cy="2886075"/>
    <xdr:graphicFrame>
      <xdr:nvGraphicFramePr>
        <xdr:cNvPr id="776287895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23</xdr:col>
      <xdr:colOff>9525</xdr:colOff>
      <xdr:row>34</xdr:row>
      <xdr:rowOff>104775</xdr:rowOff>
    </xdr:from>
    <xdr:ext cx="5010150" cy="2876550"/>
    <xdr:graphicFrame>
      <xdr:nvGraphicFramePr>
        <xdr:cNvPr id="1699694478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295275</xdr:colOff>
      <xdr:row>3</xdr:row>
      <xdr:rowOff>152400</xdr:rowOff>
    </xdr:from>
    <xdr:ext cx="4552950" cy="2886075"/>
    <xdr:graphicFrame>
      <xdr:nvGraphicFramePr>
        <xdr:cNvPr id="138260682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152400</xdr:colOff>
      <xdr:row>17</xdr:row>
      <xdr:rowOff>9525</xdr:rowOff>
    </xdr:from>
    <xdr:ext cx="4533900" cy="2876550"/>
    <xdr:graphicFrame>
      <xdr:nvGraphicFramePr>
        <xdr:cNvPr id="1284738974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ncaa.com/march-madness-live/game/220" TargetMode="External"/><Relationship Id="rId22" Type="http://schemas.openxmlformats.org/officeDocument/2006/relationships/hyperlink" Target="https://www.ncaa.com/march-madness-live/game/222" TargetMode="External"/><Relationship Id="rId21" Type="http://schemas.openxmlformats.org/officeDocument/2006/relationships/hyperlink" Target="https://www.ncaa.com/march-madness-live/game/221" TargetMode="External"/><Relationship Id="rId24" Type="http://schemas.openxmlformats.org/officeDocument/2006/relationships/hyperlink" Target="https://www.ncaa.com/march-madness-live/game/224" TargetMode="External"/><Relationship Id="rId23" Type="http://schemas.openxmlformats.org/officeDocument/2006/relationships/hyperlink" Target="https://www.ncaa.com/march-madness-live/game/223" TargetMode="External"/><Relationship Id="rId1" Type="http://schemas.openxmlformats.org/officeDocument/2006/relationships/hyperlink" Target="https://www.ncaa.com/march-madness-live/bracket" TargetMode="External"/><Relationship Id="rId2" Type="http://schemas.openxmlformats.org/officeDocument/2006/relationships/hyperlink" Target="https://www.ncaa.com/march-madness-live/game/202" TargetMode="External"/><Relationship Id="rId3" Type="http://schemas.openxmlformats.org/officeDocument/2006/relationships/hyperlink" Target="https://www.ncaa.com/march-madness-live/game/203" TargetMode="External"/><Relationship Id="rId4" Type="http://schemas.openxmlformats.org/officeDocument/2006/relationships/hyperlink" Target="https://www.ncaa.com/march-madness-live/game/204" TargetMode="External"/><Relationship Id="rId9" Type="http://schemas.openxmlformats.org/officeDocument/2006/relationships/hyperlink" Target="https://www.ncaa.com/march-madness-live/game/201" TargetMode="External"/><Relationship Id="rId26" Type="http://schemas.openxmlformats.org/officeDocument/2006/relationships/hyperlink" Target="https://www.ncaa.com/march-madness-live/game/210" TargetMode="External"/><Relationship Id="rId25" Type="http://schemas.openxmlformats.org/officeDocument/2006/relationships/hyperlink" Target="https://www.ncaa.com/march-madness-live/game/209" TargetMode="External"/><Relationship Id="rId28" Type="http://schemas.openxmlformats.org/officeDocument/2006/relationships/hyperlink" Target="https://www.ncaa.com/march-madness-live/game/104" TargetMode="External"/><Relationship Id="rId27" Type="http://schemas.openxmlformats.org/officeDocument/2006/relationships/hyperlink" Target="https://www.ncaa.com/march-madness-live/game/101" TargetMode="External"/><Relationship Id="rId5" Type="http://schemas.openxmlformats.org/officeDocument/2006/relationships/hyperlink" Target="https://www.ncaa.com/march-madness-live/game/205" TargetMode="External"/><Relationship Id="rId6" Type="http://schemas.openxmlformats.org/officeDocument/2006/relationships/hyperlink" Target="https://www.ncaa.com/march-madness-live/game/206" TargetMode="External"/><Relationship Id="rId29" Type="http://schemas.openxmlformats.org/officeDocument/2006/relationships/hyperlink" Target="https://www.ncaa.com/march-madness-live/game/103" TargetMode="External"/><Relationship Id="rId7" Type="http://schemas.openxmlformats.org/officeDocument/2006/relationships/hyperlink" Target="https://www.ncaa.com/march-madness-live/game/207" TargetMode="External"/><Relationship Id="rId8" Type="http://schemas.openxmlformats.org/officeDocument/2006/relationships/hyperlink" Target="https://www.ncaa.com/march-madness-live/game/208" TargetMode="External"/><Relationship Id="rId31" Type="http://schemas.openxmlformats.org/officeDocument/2006/relationships/drawing" Target="../drawings/drawing2.xml"/><Relationship Id="rId30" Type="http://schemas.openxmlformats.org/officeDocument/2006/relationships/hyperlink" Target="https://www.ncaa.com/march-madness-live/game/102" TargetMode="External"/><Relationship Id="rId11" Type="http://schemas.openxmlformats.org/officeDocument/2006/relationships/hyperlink" Target="https://www.ncaa.com/march-madness-live/game/203" TargetMode="External"/><Relationship Id="rId10" Type="http://schemas.openxmlformats.org/officeDocument/2006/relationships/hyperlink" Target="https://www.ncaa.com/march-madness-live/game/202" TargetMode="External"/><Relationship Id="rId13" Type="http://schemas.openxmlformats.org/officeDocument/2006/relationships/hyperlink" Target="https://www.ncaa.com/march-madness-live/game/205" TargetMode="External"/><Relationship Id="rId12" Type="http://schemas.openxmlformats.org/officeDocument/2006/relationships/hyperlink" Target="https://www.ncaa.com/march-madness-live/game/204" TargetMode="External"/><Relationship Id="rId15" Type="http://schemas.openxmlformats.org/officeDocument/2006/relationships/hyperlink" Target="https://www.ncaa.com/march-madness-live/game/207" TargetMode="External"/><Relationship Id="rId14" Type="http://schemas.openxmlformats.org/officeDocument/2006/relationships/hyperlink" Target="https://www.ncaa.com/march-madness-live/game/206" TargetMode="External"/><Relationship Id="rId17" Type="http://schemas.openxmlformats.org/officeDocument/2006/relationships/hyperlink" Target="https://www.ncaa.com/march-madness-live/game/217" TargetMode="External"/><Relationship Id="rId16" Type="http://schemas.openxmlformats.org/officeDocument/2006/relationships/hyperlink" Target="https://www.ncaa.com/march-madness-live/game/208" TargetMode="External"/><Relationship Id="rId19" Type="http://schemas.openxmlformats.org/officeDocument/2006/relationships/hyperlink" Target="https://www.ncaa.com/march-madness-live/game/219" TargetMode="External"/><Relationship Id="rId18" Type="http://schemas.openxmlformats.org/officeDocument/2006/relationships/hyperlink" Target="https://www.ncaa.com/march-madness-live/game/218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90" Type="http://schemas.openxmlformats.org/officeDocument/2006/relationships/hyperlink" Target="https://basketball.realgm.com/ncaa/conferences/Southeastern-Conference/8/Home" TargetMode="External"/><Relationship Id="rId194" Type="http://schemas.openxmlformats.org/officeDocument/2006/relationships/hyperlink" Target="https://basketball.realgm.com/ncaa/conferences/Ivy-League/14/Home" TargetMode="External"/><Relationship Id="rId193" Type="http://schemas.openxmlformats.org/officeDocument/2006/relationships/hyperlink" Target="https://basketball.realgm.com/ncaa/conferences/Ivy-League/14/Princeton/161/Schedule/2025" TargetMode="External"/><Relationship Id="rId192" Type="http://schemas.openxmlformats.org/officeDocument/2006/relationships/hyperlink" Target="https://basketball.realgm.com/ncaa/conferences/Big-South-Conference/21/Home" TargetMode="External"/><Relationship Id="rId191" Type="http://schemas.openxmlformats.org/officeDocument/2006/relationships/hyperlink" Target="https://basketball.realgm.com/ncaa/conferences/Big-South-Conference/21/UNC-Asheville/92/Schedule/2025" TargetMode="External"/><Relationship Id="rId187" Type="http://schemas.openxmlformats.org/officeDocument/2006/relationships/hyperlink" Target="https://basketball.realgm.com/ncaa/conferences/Conference-USA/9/Louisiana-Tech/344/Schedule/2025" TargetMode="External"/><Relationship Id="rId186" Type="http://schemas.openxmlformats.org/officeDocument/2006/relationships/hyperlink" Target="https://basketball.realgm.com/ncaa/conferences/Southern-Conference/29/Home" TargetMode="External"/><Relationship Id="rId185" Type="http://schemas.openxmlformats.org/officeDocument/2006/relationships/hyperlink" Target="https://basketball.realgm.com/ncaa/conferences/Southern-Conference/29/Samford/273/Schedule/2025" TargetMode="External"/><Relationship Id="rId184" Type="http://schemas.openxmlformats.org/officeDocument/2006/relationships/hyperlink" Target="https://basketball.realgm.com/ncaa/conferences/Mid-American-Conference/25/Home" TargetMode="External"/><Relationship Id="rId189" Type="http://schemas.openxmlformats.org/officeDocument/2006/relationships/hyperlink" Target="https://basketball.realgm.com/ncaa/conferences/Southeastern-Conference/8/Texas/60/Schedule/2025" TargetMode="External"/><Relationship Id="rId188" Type="http://schemas.openxmlformats.org/officeDocument/2006/relationships/hyperlink" Target="https://basketball.realgm.com/ncaa/conferences/Conference-USA/9/Home" TargetMode="External"/><Relationship Id="rId183" Type="http://schemas.openxmlformats.org/officeDocument/2006/relationships/hyperlink" Target="https://basketball.realgm.com/ncaa/conferences/Mid-American-Conference/25/Miami-OH/178/Schedule/2025" TargetMode="External"/><Relationship Id="rId182" Type="http://schemas.openxmlformats.org/officeDocument/2006/relationships/hyperlink" Target="https://basketball.realgm.com/ncaa/conferences/Conference-USA/9/Home" TargetMode="External"/><Relationship Id="rId181" Type="http://schemas.openxmlformats.org/officeDocument/2006/relationships/hyperlink" Target="https://basketball.realgm.com/ncaa/conferences/Conference-USA/9/Kennesaw-State/45/Schedule/2025" TargetMode="External"/><Relationship Id="rId180" Type="http://schemas.openxmlformats.org/officeDocument/2006/relationships/hyperlink" Target="https://basketball.realgm.com/ncaa/conferences/Sun-Belt-Conference/33/Home" TargetMode="External"/><Relationship Id="rId176" Type="http://schemas.openxmlformats.org/officeDocument/2006/relationships/hyperlink" Target="https://basketball.realgm.com/ncaa/conferences/American-Athletic-Conference/4/Home" TargetMode="External"/><Relationship Id="rId297" Type="http://schemas.openxmlformats.org/officeDocument/2006/relationships/hyperlink" Target="https://basketball.realgm.com/ncaa/conferences/America-East-Conference/18/Vermont/14/Schedule/2025" TargetMode="External"/><Relationship Id="rId175" Type="http://schemas.openxmlformats.org/officeDocument/2006/relationships/hyperlink" Target="https://basketball.realgm.com/ncaa/conferences/American-Athletic-Conference/4/UAB/306/Schedule/2025" TargetMode="External"/><Relationship Id="rId296" Type="http://schemas.openxmlformats.org/officeDocument/2006/relationships/hyperlink" Target="https://basketball.realgm.com/ncaa/conferences/The-Summit-League/32/Home" TargetMode="External"/><Relationship Id="rId174" Type="http://schemas.openxmlformats.org/officeDocument/2006/relationships/hyperlink" Target="https://basketball.realgm.com/ncaa/conferences/Big-South-Conference/21/Home" TargetMode="External"/><Relationship Id="rId295" Type="http://schemas.openxmlformats.org/officeDocument/2006/relationships/hyperlink" Target="https://basketball.realgm.com/ncaa/conferences/The-Summit-League/32/North-Dakota-State/312/Schedule/2025" TargetMode="External"/><Relationship Id="rId173" Type="http://schemas.openxmlformats.org/officeDocument/2006/relationships/hyperlink" Target="https://basketball.realgm.com/ncaa/conferences/Big-South-Conference/21/Winthrop/96/Schedule/2025" TargetMode="External"/><Relationship Id="rId294" Type="http://schemas.openxmlformats.org/officeDocument/2006/relationships/hyperlink" Target="https://basketball.realgm.com/ncaa/conferences/Southeastern-Conference/8/Home" TargetMode="External"/><Relationship Id="rId179" Type="http://schemas.openxmlformats.org/officeDocument/2006/relationships/hyperlink" Target="https://basketball.realgm.com/ncaa/conferences/Sun-Belt-Conference/33/Troy/330/Schedule/2025" TargetMode="External"/><Relationship Id="rId178" Type="http://schemas.openxmlformats.org/officeDocument/2006/relationships/hyperlink" Target="https://basketball.realgm.com/ncaa/conferences/Missouri-Valley-Conference/5/Home" TargetMode="External"/><Relationship Id="rId299" Type="http://schemas.openxmlformats.org/officeDocument/2006/relationships/hyperlink" Target="https://basketball.realgm.com/ncaa/conferences/Patriot-League/28/American-University/245/Schedule/2025" TargetMode="External"/><Relationship Id="rId177" Type="http://schemas.openxmlformats.org/officeDocument/2006/relationships/hyperlink" Target="https://basketball.realgm.com/ncaa/conferences/Missouri-Valley-Conference/5/Belmont/40/Schedule/2025" TargetMode="External"/><Relationship Id="rId298" Type="http://schemas.openxmlformats.org/officeDocument/2006/relationships/hyperlink" Target="https://basketball.realgm.com/ncaa/conferences/America-East-Conference/18/Home" TargetMode="External"/><Relationship Id="rId198" Type="http://schemas.openxmlformats.org/officeDocument/2006/relationships/hyperlink" Target="https://basketball.realgm.com/ncaa/conferences/Atlantic-Sun-Conference/19/Home" TargetMode="External"/><Relationship Id="rId197" Type="http://schemas.openxmlformats.org/officeDocument/2006/relationships/hyperlink" Target="https://basketball.realgm.com/ncaa/conferences/Atlantic-Sun-Conference/19/Lipscomb/46/Schedule/2025" TargetMode="External"/><Relationship Id="rId196" Type="http://schemas.openxmlformats.org/officeDocument/2006/relationships/hyperlink" Target="https://basketball.realgm.com/ncaa/conferences/Horizon-League/12/Home" TargetMode="External"/><Relationship Id="rId195" Type="http://schemas.openxmlformats.org/officeDocument/2006/relationships/hyperlink" Target="https://basketball.realgm.com/ncaa/conferences/Horizon-League/12/Robert-Morris/221/Schedule/2025" TargetMode="External"/><Relationship Id="rId199" Type="http://schemas.openxmlformats.org/officeDocument/2006/relationships/hyperlink" Target="https://basketball.realgm.com/ncaa/conferences/Big-12-Conference/3/Cincinnati/63/Schedule/2025" TargetMode="External"/><Relationship Id="rId150" Type="http://schemas.openxmlformats.org/officeDocument/2006/relationships/hyperlink" Target="https://basketball.realgm.com/ncaa/conferences/Mid-American-Conference/25/Home" TargetMode="External"/><Relationship Id="rId271" Type="http://schemas.openxmlformats.org/officeDocument/2006/relationships/hyperlink" Target="https://basketball.realgm.com/ncaa/conferences/American-Athletic-Conference/4/Wichita-State/206/Schedule/2025" TargetMode="External"/><Relationship Id="rId392" Type="http://schemas.openxmlformats.org/officeDocument/2006/relationships/hyperlink" Target="https://basketball.realgm.com/ncaa/conferences/Big-South-Conference/21/Home" TargetMode="External"/><Relationship Id="rId270" Type="http://schemas.openxmlformats.org/officeDocument/2006/relationships/hyperlink" Target="https://basketball.realgm.com/ncaa/conferences/Conference-USA/9/Home" TargetMode="External"/><Relationship Id="rId391" Type="http://schemas.openxmlformats.org/officeDocument/2006/relationships/hyperlink" Target="https://basketball.realgm.com/ncaa/conferences/Big-South-Conference/21/Longwood/133/Schedule/2025" TargetMode="External"/><Relationship Id="rId390" Type="http://schemas.openxmlformats.org/officeDocument/2006/relationships/hyperlink" Target="https://basketball.realgm.com/ncaa/conferences/Coastal-Athletic-Association/15/Home" TargetMode="External"/><Relationship Id="rId1" Type="http://schemas.openxmlformats.org/officeDocument/2006/relationships/hyperlink" Target="https://basketball.realgm.com/ncaa/conferences/Southeastern-Conference/8/Auburn/255/Schedule/2025" TargetMode="External"/><Relationship Id="rId2" Type="http://schemas.openxmlformats.org/officeDocument/2006/relationships/hyperlink" Target="https://basketball.realgm.com/ncaa/conferences/Southeastern-Conference/8/Home" TargetMode="External"/><Relationship Id="rId3" Type="http://schemas.openxmlformats.org/officeDocument/2006/relationships/hyperlink" Target="https://basketball.realgm.com/ncaa/conferences/Southeastern-Conference/8/Alabama/253/Schedule/2025" TargetMode="External"/><Relationship Id="rId149" Type="http://schemas.openxmlformats.org/officeDocument/2006/relationships/hyperlink" Target="https://basketball.realgm.com/ncaa/conferences/Mid-American-Conference/25/Kent-State/177/Schedule/2025" TargetMode="External"/><Relationship Id="rId4" Type="http://schemas.openxmlformats.org/officeDocument/2006/relationships/hyperlink" Target="https://basketball.realgm.com/ncaa/conferences/Southeastern-Conference/8/Home" TargetMode="External"/><Relationship Id="rId148" Type="http://schemas.openxmlformats.org/officeDocument/2006/relationships/hyperlink" Target="https://basketball.realgm.com/ncaa/conferences/Coastal-Athletic-Association/15/Home" TargetMode="External"/><Relationship Id="rId269" Type="http://schemas.openxmlformats.org/officeDocument/2006/relationships/hyperlink" Target="https://basketball.realgm.com/ncaa/conferences/Conference-USA/9/Western-Kentucky/331/Schedule/2025" TargetMode="External"/><Relationship Id="rId9" Type="http://schemas.openxmlformats.org/officeDocument/2006/relationships/hyperlink" Target="https://basketball.realgm.com/ncaa/conferences/Southeastern-Conference/8/Tennessee/263/Schedule/2025" TargetMode="External"/><Relationship Id="rId143" Type="http://schemas.openxmlformats.org/officeDocument/2006/relationships/hyperlink" Target="https://basketball.realgm.com/ncaa/conferences/Atlantic-10-Conference/10/Saint-Josephs/24/Schedule/2025" TargetMode="External"/><Relationship Id="rId264" Type="http://schemas.openxmlformats.org/officeDocument/2006/relationships/hyperlink" Target="https://basketball.realgm.com/ncaa/conferences/Missouri-Valley-Conference/5/Home" TargetMode="External"/><Relationship Id="rId385" Type="http://schemas.openxmlformats.org/officeDocument/2006/relationships/hyperlink" Target="https://basketball.realgm.com/ncaa/conferences/Atlantic-10-Conference/10/La-Salle/20/Schedule/2025" TargetMode="External"/><Relationship Id="rId142" Type="http://schemas.openxmlformats.org/officeDocument/2006/relationships/hyperlink" Target="https://basketball.realgm.com/ncaa/conferences/Southern-Conference/29/Home" TargetMode="External"/><Relationship Id="rId263" Type="http://schemas.openxmlformats.org/officeDocument/2006/relationships/hyperlink" Target="https://basketball.realgm.com/ncaa/conferences/Missouri-Valley-Conference/5/Illinois-State/201/Schedule/2025" TargetMode="External"/><Relationship Id="rId384" Type="http://schemas.openxmlformats.org/officeDocument/2006/relationships/hyperlink" Target="https://basketball.realgm.com/ncaa/conferences/Atlantic-Sun-Conference/19/Home" TargetMode="External"/><Relationship Id="rId141" Type="http://schemas.openxmlformats.org/officeDocument/2006/relationships/hyperlink" Target="https://basketball.realgm.com/ncaa/conferences/Southern-Conference/29/Chattanooga/267/Schedule/2025" TargetMode="External"/><Relationship Id="rId262" Type="http://schemas.openxmlformats.org/officeDocument/2006/relationships/hyperlink" Target="https://basketball.realgm.com/ncaa/conferences/Big-South-Conference/21/Home" TargetMode="External"/><Relationship Id="rId383" Type="http://schemas.openxmlformats.org/officeDocument/2006/relationships/hyperlink" Target="https://basketball.realgm.com/ncaa/conferences/Atlantic-Sun-Conference/19/Queens-University/578/Schedule/2025" TargetMode="External"/><Relationship Id="rId140" Type="http://schemas.openxmlformats.org/officeDocument/2006/relationships/hyperlink" Target="https://basketball.realgm.com/ncaa/conferences/Sun-Belt-Conference/33/Home" TargetMode="External"/><Relationship Id="rId261" Type="http://schemas.openxmlformats.org/officeDocument/2006/relationships/hyperlink" Target="https://basketball.realgm.com/ncaa/conferences/Big-South-Conference/21/Radford/94/Schedule/2025" TargetMode="External"/><Relationship Id="rId382" Type="http://schemas.openxmlformats.org/officeDocument/2006/relationships/hyperlink" Target="https://basketball.realgm.com/ncaa/conferences/America-East-Conference/18/Home" TargetMode="External"/><Relationship Id="rId5" Type="http://schemas.openxmlformats.org/officeDocument/2006/relationships/hyperlink" Target="https://basketball.realgm.com/ncaa/conferences/Southeastern-Conference/8/Florida/256/Schedule/2025" TargetMode="External"/><Relationship Id="rId147" Type="http://schemas.openxmlformats.org/officeDocument/2006/relationships/hyperlink" Target="https://basketball.realgm.com/ncaa/conferences/Coastal-Athletic-Association/15/Charleston/266/Schedule/2025" TargetMode="External"/><Relationship Id="rId268" Type="http://schemas.openxmlformats.org/officeDocument/2006/relationships/hyperlink" Target="https://basketball.realgm.com/ncaa/conferences/Southern-Conference/29/Home" TargetMode="External"/><Relationship Id="rId389" Type="http://schemas.openxmlformats.org/officeDocument/2006/relationships/hyperlink" Target="https://basketball.realgm.com/ncaa/conferences/Coastal-Athletic-Association/15/Delaware/116/Schedule/2025" TargetMode="External"/><Relationship Id="rId6" Type="http://schemas.openxmlformats.org/officeDocument/2006/relationships/hyperlink" Target="https://basketball.realgm.com/ncaa/conferences/Southeastern-Conference/8/Home" TargetMode="External"/><Relationship Id="rId146" Type="http://schemas.openxmlformats.org/officeDocument/2006/relationships/hyperlink" Target="https://basketball.realgm.com/ncaa/conferences/Atlantic-10-Conference/10/Home" TargetMode="External"/><Relationship Id="rId267" Type="http://schemas.openxmlformats.org/officeDocument/2006/relationships/hyperlink" Target="https://basketball.realgm.com/ncaa/conferences/Southern-Conference/29/UNC-Greensboro/274/Schedule/2025" TargetMode="External"/><Relationship Id="rId388" Type="http://schemas.openxmlformats.org/officeDocument/2006/relationships/hyperlink" Target="https://basketball.realgm.com/ncaa/conferences/Ivy-League/14/Home" TargetMode="External"/><Relationship Id="rId7" Type="http://schemas.openxmlformats.org/officeDocument/2006/relationships/hyperlink" Target="https://basketball.realgm.com/ncaa/conferences/Atlantic-Coast-Conference/1/Duke/31/Schedule/2025" TargetMode="External"/><Relationship Id="rId145" Type="http://schemas.openxmlformats.org/officeDocument/2006/relationships/hyperlink" Target="https://basketball.realgm.com/ncaa/conferences/Atlantic-10-Conference/10/Saint-Louis/25/Schedule/2025" TargetMode="External"/><Relationship Id="rId266" Type="http://schemas.openxmlformats.org/officeDocument/2006/relationships/hyperlink" Target="https://basketball.realgm.com/ncaa/conferences/Big-Ten-Conference/2/Home" TargetMode="External"/><Relationship Id="rId387" Type="http://schemas.openxmlformats.org/officeDocument/2006/relationships/hyperlink" Target="https://basketball.realgm.com/ncaa/conferences/Ivy-League/14/Harvard/159/Schedule/2025" TargetMode="External"/><Relationship Id="rId8" Type="http://schemas.openxmlformats.org/officeDocument/2006/relationships/hyperlink" Target="https://basketball.realgm.com/ncaa/conferences/Atlantic-Coast-Conference/1/Home" TargetMode="External"/><Relationship Id="rId144" Type="http://schemas.openxmlformats.org/officeDocument/2006/relationships/hyperlink" Target="https://basketball.realgm.com/ncaa/conferences/Atlantic-10-Conference/10/Home" TargetMode="External"/><Relationship Id="rId265" Type="http://schemas.openxmlformats.org/officeDocument/2006/relationships/hyperlink" Target="https://basketball.realgm.com/ncaa/conferences/Big-Ten-Conference/2/Iowa/98/Schedule/2025" TargetMode="External"/><Relationship Id="rId386" Type="http://schemas.openxmlformats.org/officeDocument/2006/relationships/hyperlink" Target="https://basketball.realgm.com/ncaa/conferences/Atlantic-10-Conference/10/Home" TargetMode="External"/><Relationship Id="rId260" Type="http://schemas.openxmlformats.org/officeDocument/2006/relationships/hyperlink" Target="https://basketball.realgm.com/ncaa/conferences/Atlantic-Coast-Conference/1/Home" TargetMode="External"/><Relationship Id="rId381" Type="http://schemas.openxmlformats.org/officeDocument/2006/relationships/hyperlink" Target="https://basketball.realgm.com/ncaa/conferences/America-East-Conference/18/Maine/10/Schedule/2025" TargetMode="External"/><Relationship Id="rId380" Type="http://schemas.openxmlformats.org/officeDocument/2006/relationships/hyperlink" Target="https://basketball.realgm.com/ncaa/conferences/Big-West-Conference/22/Home" TargetMode="External"/><Relationship Id="rId139" Type="http://schemas.openxmlformats.org/officeDocument/2006/relationships/hyperlink" Target="https://basketball.realgm.com/ncaa/conferences/Sun-Belt-Conference/33/Arkansas-State/319/Schedule/2025" TargetMode="External"/><Relationship Id="rId138" Type="http://schemas.openxmlformats.org/officeDocument/2006/relationships/hyperlink" Target="https://basketball.realgm.com/ncaa/conferences/Atlantic-Coast-Conference/1/Home" TargetMode="External"/><Relationship Id="rId259" Type="http://schemas.openxmlformats.org/officeDocument/2006/relationships/hyperlink" Target="https://basketball.realgm.com/ncaa/conferences/Atlantic-Coast-Conference/1/Virginia/37/Schedule/2025" TargetMode="External"/><Relationship Id="rId137" Type="http://schemas.openxmlformats.org/officeDocument/2006/relationships/hyperlink" Target="https://basketball.realgm.com/ncaa/conferences/Atlantic-Coast-Conference/1/Southern-Methodist/303/Schedule/2025" TargetMode="External"/><Relationship Id="rId258" Type="http://schemas.openxmlformats.org/officeDocument/2006/relationships/hyperlink" Target="https://basketball.realgm.com/ncaa/conferences/Mid-Eastern-Athletic-Conference/26/Home" TargetMode="External"/><Relationship Id="rId379" Type="http://schemas.openxmlformats.org/officeDocument/2006/relationships/hyperlink" Target="https://basketball.realgm.com/ncaa/conferences/Big-West-Conference/22/UC-Davis/112/Schedule/2025" TargetMode="External"/><Relationship Id="rId132" Type="http://schemas.openxmlformats.org/officeDocument/2006/relationships/hyperlink" Target="https://basketball.realgm.com/ncaa/conferences/Southern-Conference/29/Home" TargetMode="External"/><Relationship Id="rId253" Type="http://schemas.openxmlformats.org/officeDocument/2006/relationships/hyperlink" Target="https://basketball.realgm.com/ncaa/conferences/Metro-Atlantic-Athletic-Conference/17/Mount-St-Marys/219/Schedule/2025" TargetMode="External"/><Relationship Id="rId374" Type="http://schemas.openxmlformats.org/officeDocument/2006/relationships/hyperlink" Target="https://basketball.realgm.com/ncaa/conferences/Atlantic-10-Conference/10/Home" TargetMode="External"/><Relationship Id="rId495" Type="http://schemas.openxmlformats.org/officeDocument/2006/relationships/hyperlink" Target="https://basketball.realgm.com/ncaa/conferences/Patriot-League/28/Army-West-Point/246/Schedule/2025" TargetMode="External"/><Relationship Id="rId131" Type="http://schemas.openxmlformats.org/officeDocument/2006/relationships/hyperlink" Target="https://basketball.realgm.com/ncaa/conferences/Southern-Conference/29/Furman/271/Schedule/2025" TargetMode="External"/><Relationship Id="rId252" Type="http://schemas.openxmlformats.org/officeDocument/2006/relationships/hyperlink" Target="https://basketball.realgm.com/ncaa/conferences/Mid-American-Conference/25/Home" TargetMode="External"/><Relationship Id="rId373" Type="http://schemas.openxmlformats.org/officeDocument/2006/relationships/hyperlink" Target="https://basketball.realgm.com/ncaa/conferences/Atlantic-10-Conference/10/Duquesne/17/Schedule/2025" TargetMode="External"/><Relationship Id="rId494" Type="http://schemas.openxmlformats.org/officeDocument/2006/relationships/hyperlink" Target="https://basketball.realgm.com/ncaa/conferences/Coastal-Athletic-Association/15/Home" TargetMode="External"/><Relationship Id="rId130" Type="http://schemas.openxmlformats.org/officeDocument/2006/relationships/hyperlink" Target="https://basketball.realgm.com/ncaa/conferences/Southeastern-Conference/8/Home" TargetMode="External"/><Relationship Id="rId251" Type="http://schemas.openxmlformats.org/officeDocument/2006/relationships/hyperlink" Target="https://basketball.realgm.com/ncaa/conferences/Mid-American-Conference/25/Toledo/184/Schedule/2025" TargetMode="External"/><Relationship Id="rId372" Type="http://schemas.openxmlformats.org/officeDocument/2006/relationships/hyperlink" Target="https://basketball.realgm.com/ncaa/conferences/Conference-USA/9/Home" TargetMode="External"/><Relationship Id="rId493" Type="http://schemas.openxmlformats.org/officeDocument/2006/relationships/hyperlink" Target="https://basketball.realgm.com/ncaa/conferences/Coastal-Athletic-Association/15/Hofstra/120/Schedule/2025" TargetMode="External"/><Relationship Id="rId250" Type="http://schemas.openxmlformats.org/officeDocument/2006/relationships/hyperlink" Target="https://basketball.realgm.com/ncaa/conferences/Metro-Atlantic-Athletic-Conference/17/Home" TargetMode="External"/><Relationship Id="rId371" Type="http://schemas.openxmlformats.org/officeDocument/2006/relationships/hyperlink" Target="https://basketball.realgm.com/ncaa/conferences/Conference-USA/9/Sam-Houston-State/282/Schedule/2025" TargetMode="External"/><Relationship Id="rId492" Type="http://schemas.openxmlformats.org/officeDocument/2006/relationships/hyperlink" Target="https://basketball.realgm.com/ncaa/conferences/Southland-Conference/30/Home" TargetMode="External"/><Relationship Id="rId136" Type="http://schemas.openxmlformats.org/officeDocument/2006/relationships/hyperlink" Target="https://basketball.realgm.com/ncaa/conferences/Atlantic-Coast-Conference/1/Home" TargetMode="External"/><Relationship Id="rId257" Type="http://schemas.openxmlformats.org/officeDocument/2006/relationships/hyperlink" Target="https://basketball.realgm.com/ncaa/conferences/Mid-Eastern-Athletic-Conference/26/Norfolk-State/194/Schedule/2025" TargetMode="External"/><Relationship Id="rId378" Type="http://schemas.openxmlformats.org/officeDocument/2006/relationships/hyperlink" Target="https://basketball.realgm.com/ncaa/conferences/Coastal-Athletic-Association/15/Home" TargetMode="External"/><Relationship Id="rId499" Type="http://schemas.openxmlformats.org/officeDocument/2006/relationships/hyperlink" Target="https://basketball.realgm.com/ncaa/conferences/Ohio-Valley-Conference/16/Morehead-State/229/Schedule/2025" TargetMode="External"/><Relationship Id="rId135" Type="http://schemas.openxmlformats.org/officeDocument/2006/relationships/hyperlink" Target="https://basketball.realgm.com/ncaa/conferences/Atlantic-Coast-Conference/1/Wake-Forest/39/Schedule/2025" TargetMode="External"/><Relationship Id="rId256" Type="http://schemas.openxmlformats.org/officeDocument/2006/relationships/hyperlink" Target="https://basketball.realgm.com/ncaa/conferences/West-Coast-Conference/11/Home" TargetMode="External"/><Relationship Id="rId377" Type="http://schemas.openxmlformats.org/officeDocument/2006/relationships/hyperlink" Target="https://basketball.realgm.com/ncaa/conferences/Coastal-Athletic-Association/15/Northeastern/123/Schedule/2025" TargetMode="External"/><Relationship Id="rId498" Type="http://schemas.openxmlformats.org/officeDocument/2006/relationships/hyperlink" Target="https://basketball.realgm.com/ncaa/conferences/Southwestern-Athletic-Conference/31/Home" TargetMode="External"/><Relationship Id="rId134" Type="http://schemas.openxmlformats.org/officeDocument/2006/relationships/hyperlink" Target="https://basketball.realgm.com/ncaa/conferences/Big-West-Conference/22/Home" TargetMode="External"/><Relationship Id="rId255" Type="http://schemas.openxmlformats.org/officeDocument/2006/relationships/hyperlink" Target="https://basketball.realgm.com/ncaa/conferences/West-Coast-Conference/11/Washington-State/244/Schedule/2025" TargetMode="External"/><Relationship Id="rId376" Type="http://schemas.openxmlformats.org/officeDocument/2006/relationships/hyperlink" Target="https://basketball.realgm.com/ncaa/conferences/Atlantic-Coast-Conference/1/Home" TargetMode="External"/><Relationship Id="rId497" Type="http://schemas.openxmlformats.org/officeDocument/2006/relationships/hyperlink" Target="https://basketball.realgm.com/ncaa/conferences/Southwestern-Athletic-Conference/31/Alabama-State/290/Schedule/2025" TargetMode="External"/><Relationship Id="rId133" Type="http://schemas.openxmlformats.org/officeDocument/2006/relationships/hyperlink" Target="https://basketball.realgm.com/ncaa/conferences/Big-West-Conference/22/UC-Riverside/114/Schedule/2025" TargetMode="External"/><Relationship Id="rId254" Type="http://schemas.openxmlformats.org/officeDocument/2006/relationships/hyperlink" Target="https://basketball.realgm.com/ncaa/conferences/Metro-Atlantic-Athletic-Conference/17/Home" TargetMode="External"/><Relationship Id="rId375" Type="http://schemas.openxmlformats.org/officeDocument/2006/relationships/hyperlink" Target="https://basketball.realgm.com/ncaa/conferences/Atlantic-Coast-Conference/1/Notre-Dame/69/Schedule/2025" TargetMode="External"/><Relationship Id="rId496" Type="http://schemas.openxmlformats.org/officeDocument/2006/relationships/hyperlink" Target="https://basketball.realgm.com/ncaa/conferences/Patriot-League/28/Home" TargetMode="External"/><Relationship Id="rId172" Type="http://schemas.openxmlformats.org/officeDocument/2006/relationships/hyperlink" Target="https://basketball.realgm.com/ncaa/conferences/Western-Athletic-Conference/13/Home" TargetMode="External"/><Relationship Id="rId293" Type="http://schemas.openxmlformats.org/officeDocument/2006/relationships/hyperlink" Target="https://basketball.realgm.com/ncaa/conferences/Southeastern-Conference/8/South-Carolina/262/Schedule/2025" TargetMode="External"/><Relationship Id="rId171" Type="http://schemas.openxmlformats.org/officeDocument/2006/relationships/hyperlink" Target="https://basketball.realgm.com/ncaa/conferences/Western-Athletic-Conference/13/Grand-Canyon/489/Schedule/2025" TargetMode="External"/><Relationship Id="rId292" Type="http://schemas.openxmlformats.org/officeDocument/2006/relationships/hyperlink" Target="https://basketball.realgm.com/ncaa/conferences/Big-Ten-Conference/2/Home" TargetMode="External"/><Relationship Id="rId170" Type="http://schemas.openxmlformats.org/officeDocument/2006/relationships/hyperlink" Target="https://basketball.realgm.com/ncaa/conferences/West-Coast-Conference/11/Home" TargetMode="External"/><Relationship Id="rId291" Type="http://schemas.openxmlformats.org/officeDocument/2006/relationships/hyperlink" Target="https://basketball.realgm.com/ncaa/conferences/Big-Ten-Conference/2/Penn-State/104/Schedule/2025" TargetMode="External"/><Relationship Id="rId290" Type="http://schemas.openxmlformats.org/officeDocument/2006/relationships/hyperlink" Target="https://basketball.realgm.com/ncaa/conferences/Atlantic-10-Conference/10/Home" TargetMode="External"/><Relationship Id="rId165" Type="http://schemas.openxmlformats.org/officeDocument/2006/relationships/hyperlink" Target="https://basketball.realgm.com/ncaa/conferences/Atlantic-10-Conference/10/Loyola-IL/149/Schedule/2025" TargetMode="External"/><Relationship Id="rId286" Type="http://schemas.openxmlformats.org/officeDocument/2006/relationships/hyperlink" Target="https://basketball.realgm.com/ncaa/conferences/Sun-Belt-Conference/33/Home" TargetMode="External"/><Relationship Id="rId164" Type="http://schemas.openxmlformats.org/officeDocument/2006/relationships/hyperlink" Target="https://basketball.realgm.com/ncaa/conferences/Missouri-Valley-Conference/5/Home" TargetMode="External"/><Relationship Id="rId285" Type="http://schemas.openxmlformats.org/officeDocument/2006/relationships/hyperlink" Target="https://basketball.realgm.com/ncaa/conferences/Sun-Belt-Conference/33/South-Alabama/329/Schedule/2025" TargetMode="External"/><Relationship Id="rId163" Type="http://schemas.openxmlformats.org/officeDocument/2006/relationships/hyperlink" Target="https://basketball.realgm.com/ncaa/conferences/Missouri-Valley-Conference/5/Northern-Iowa/204/Schedule/2025" TargetMode="External"/><Relationship Id="rId284" Type="http://schemas.openxmlformats.org/officeDocument/2006/relationships/hyperlink" Target="https://basketball.realgm.com/ncaa/conferences/Atlantic-Coast-Conference/1/Home" TargetMode="External"/><Relationship Id="rId162" Type="http://schemas.openxmlformats.org/officeDocument/2006/relationships/hyperlink" Target="https://basketball.realgm.com/ncaa/conferences/Western-Athletic-Conference/13/Home" TargetMode="External"/><Relationship Id="rId283" Type="http://schemas.openxmlformats.org/officeDocument/2006/relationships/hyperlink" Target="https://basketball.realgm.com/ncaa/conferences/Atlantic-Coast-Conference/1/Florida-State/32/Schedule/2025" TargetMode="External"/><Relationship Id="rId169" Type="http://schemas.openxmlformats.org/officeDocument/2006/relationships/hyperlink" Target="https://basketball.realgm.com/ncaa/conferences/West-Coast-Conference/11/Santa-Clara/339/Schedule/2025" TargetMode="External"/><Relationship Id="rId168" Type="http://schemas.openxmlformats.org/officeDocument/2006/relationships/hyperlink" Target="https://basketball.realgm.com/ncaa/conferences/Big-Ten-Conference/2/Home" TargetMode="External"/><Relationship Id="rId289" Type="http://schemas.openxmlformats.org/officeDocument/2006/relationships/hyperlink" Target="https://basketball.realgm.com/ncaa/conferences/Atlantic-10-Conference/10/Rhode-Island/22/Schedule/2025" TargetMode="External"/><Relationship Id="rId167" Type="http://schemas.openxmlformats.org/officeDocument/2006/relationships/hyperlink" Target="https://basketball.realgm.com/ncaa/conferences/Big-Ten-Conference/2/Ohio-State/103/Schedule/2025" TargetMode="External"/><Relationship Id="rId288" Type="http://schemas.openxmlformats.org/officeDocument/2006/relationships/hyperlink" Target="https://basketball.realgm.com/ncaa/conferences/Sun-Belt-Conference/33/Home" TargetMode="External"/><Relationship Id="rId166" Type="http://schemas.openxmlformats.org/officeDocument/2006/relationships/hyperlink" Target="https://basketball.realgm.com/ncaa/conferences/Atlantic-10-Conference/10/Home" TargetMode="External"/><Relationship Id="rId287" Type="http://schemas.openxmlformats.org/officeDocument/2006/relationships/hyperlink" Target="https://basketball.realgm.com/ncaa/conferences/Sun-Belt-Conference/33/Marshall/300/Schedule/2025" TargetMode="External"/><Relationship Id="rId161" Type="http://schemas.openxmlformats.org/officeDocument/2006/relationships/hyperlink" Target="https://basketball.realgm.com/ncaa/conferences/Western-Athletic-Conference/13/Utah-Valley/143/Schedule/2025" TargetMode="External"/><Relationship Id="rId282" Type="http://schemas.openxmlformats.org/officeDocument/2006/relationships/hyperlink" Target="https://basketball.realgm.com/ncaa/conferences/Ohio-Valley-Conference/16/Home" TargetMode="External"/><Relationship Id="rId160" Type="http://schemas.openxmlformats.org/officeDocument/2006/relationships/hyperlink" Target="https://basketball.realgm.com/ncaa/conferences/Sun-Belt-Conference/33/Home" TargetMode="External"/><Relationship Id="rId281" Type="http://schemas.openxmlformats.org/officeDocument/2006/relationships/hyperlink" Target="https://basketball.realgm.com/ncaa/conferences/Ohio-Valley-Conference/16/Southeast-Missouri-State/231/Schedule/2025" TargetMode="External"/><Relationship Id="rId280" Type="http://schemas.openxmlformats.org/officeDocument/2006/relationships/hyperlink" Target="https://basketball.realgm.com/ncaa/conferences/West-Coast-Conference/11/Home" TargetMode="External"/><Relationship Id="rId159" Type="http://schemas.openxmlformats.org/officeDocument/2006/relationships/hyperlink" Target="https://basketball.realgm.com/ncaa/conferences/Sun-Belt-Conference/33/James-Madison/121/Schedule/2025" TargetMode="External"/><Relationship Id="rId154" Type="http://schemas.openxmlformats.org/officeDocument/2006/relationships/hyperlink" Target="https://basketball.realgm.com/ncaa/conferences/Atlantic-10-Conference/10/Home" TargetMode="External"/><Relationship Id="rId275" Type="http://schemas.openxmlformats.org/officeDocument/2006/relationships/hyperlink" Target="https://basketball.realgm.com/ncaa/conferences/Conference-USA/9/New-Mexico-State/346/Schedule/2025" TargetMode="External"/><Relationship Id="rId396" Type="http://schemas.openxmlformats.org/officeDocument/2006/relationships/hyperlink" Target="https://basketball.realgm.com/ncaa/conferences/Ivy-League/14/Home" TargetMode="External"/><Relationship Id="rId153" Type="http://schemas.openxmlformats.org/officeDocument/2006/relationships/hyperlink" Target="https://basketball.realgm.com/ncaa/conferences/Atlantic-10-Conference/10/St-Bonaventure/26/Schedule/2025" TargetMode="External"/><Relationship Id="rId274" Type="http://schemas.openxmlformats.org/officeDocument/2006/relationships/hyperlink" Target="https://basketball.realgm.com/ncaa/conferences/Atlantic-10-Conference/10/Home" TargetMode="External"/><Relationship Id="rId395" Type="http://schemas.openxmlformats.org/officeDocument/2006/relationships/hyperlink" Target="https://basketball.realgm.com/ncaa/conferences/Ivy-League/14/Brown/155/Schedule/2025" TargetMode="External"/><Relationship Id="rId152" Type="http://schemas.openxmlformats.org/officeDocument/2006/relationships/hyperlink" Target="https://basketball.realgm.com/ncaa/conferences/Big-Ten-Conference/2/Home" TargetMode="External"/><Relationship Id="rId273" Type="http://schemas.openxmlformats.org/officeDocument/2006/relationships/hyperlink" Target="https://basketball.realgm.com/ncaa/conferences/Atlantic-10-Conference/10/George-Washington/19/Schedule/2025" TargetMode="External"/><Relationship Id="rId394" Type="http://schemas.openxmlformats.org/officeDocument/2006/relationships/hyperlink" Target="https://basketball.realgm.com/ncaa/conferences/Atlantic-Sun-Conference/19/Home" TargetMode="External"/><Relationship Id="rId151" Type="http://schemas.openxmlformats.org/officeDocument/2006/relationships/hyperlink" Target="https://basketball.realgm.com/ncaa/conferences/Big-Ten-Conference/2/Nebraska/57/Schedule/2025" TargetMode="External"/><Relationship Id="rId272" Type="http://schemas.openxmlformats.org/officeDocument/2006/relationships/hyperlink" Target="https://basketball.realgm.com/ncaa/conferences/American-Athletic-Conference/4/Home" TargetMode="External"/><Relationship Id="rId393" Type="http://schemas.openxmlformats.org/officeDocument/2006/relationships/hyperlink" Target="https://basketball.realgm.com/ncaa/conferences/Atlantic-Sun-Conference/19/Florida-Gulf-Coast/43/Schedule/2025" TargetMode="External"/><Relationship Id="rId158" Type="http://schemas.openxmlformats.org/officeDocument/2006/relationships/hyperlink" Target="https://basketball.realgm.com/ncaa/conferences/Atlantic-Coast-Conference/1/Home" TargetMode="External"/><Relationship Id="rId279" Type="http://schemas.openxmlformats.org/officeDocument/2006/relationships/hyperlink" Target="https://basketball.realgm.com/ncaa/conferences/West-Coast-Conference/11/Oregon-State/239/Schedule/2025" TargetMode="External"/><Relationship Id="rId157" Type="http://schemas.openxmlformats.org/officeDocument/2006/relationships/hyperlink" Target="https://basketball.realgm.com/ncaa/conferences/Atlantic-Coast-Conference/1/Stanford/240/Schedule/2025" TargetMode="External"/><Relationship Id="rId278" Type="http://schemas.openxmlformats.org/officeDocument/2006/relationships/hyperlink" Target="https://basketball.realgm.com/ncaa/conferences/Southland-Conference/30/Home" TargetMode="External"/><Relationship Id="rId399" Type="http://schemas.openxmlformats.org/officeDocument/2006/relationships/hyperlink" Target="https://basketball.realgm.com/ncaa/conferences/Coastal-Athletic-Association/15/Drexel/117/Schedule/2025" TargetMode="External"/><Relationship Id="rId156" Type="http://schemas.openxmlformats.org/officeDocument/2006/relationships/hyperlink" Target="https://basketball.realgm.com/ncaa/conferences/Coastal-Athletic-Association/15/Home" TargetMode="External"/><Relationship Id="rId277" Type="http://schemas.openxmlformats.org/officeDocument/2006/relationships/hyperlink" Target="https://basketball.realgm.com/ncaa/conferences/Southland-Conference/30/Nicholls-State/280/Schedule/2025" TargetMode="External"/><Relationship Id="rId398" Type="http://schemas.openxmlformats.org/officeDocument/2006/relationships/hyperlink" Target="https://basketball.realgm.com/ncaa/conferences/Ivy-League/14/Home" TargetMode="External"/><Relationship Id="rId155" Type="http://schemas.openxmlformats.org/officeDocument/2006/relationships/hyperlink" Target="https://basketball.realgm.com/ncaa/conferences/Coastal-Athletic-Association/15/Towson/125/Schedule/2025" TargetMode="External"/><Relationship Id="rId276" Type="http://schemas.openxmlformats.org/officeDocument/2006/relationships/hyperlink" Target="https://basketball.realgm.com/ncaa/conferences/Conference-USA/9/Home" TargetMode="External"/><Relationship Id="rId397" Type="http://schemas.openxmlformats.org/officeDocument/2006/relationships/hyperlink" Target="https://basketball.realgm.com/ncaa/conferences/Ivy-League/14/Dartmouth/158/Schedule/2025" TargetMode="External"/><Relationship Id="rId40" Type="http://schemas.openxmlformats.org/officeDocument/2006/relationships/hyperlink" Target="https://basketball.realgm.com/ncaa/conferences/West-Coast-Conference/11/Home" TargetMode="External"/><Relationship Id="rId42" Type="http://schemas.openxmlformats.org/officeDocument/2006/relationships/hyperlink" Target="https://basketball.realgm.com/ncaa/conferences/Missouri-Valley-Conference/5/Home" TargetMode="External"/><Relationship Id="rId41" Type="http://schemas.openxmlformats.org/officeDocument/2006/relationships/hyperlink" Target="https://basketball.realgm.com/ncaa/conferences/Missouri-Valley-Conference/5/Drake/199/Schedule/2025" TargetMode="External"/><Relationship Id="rId44" Type="http://schemas.openxmlformats.org/officeDocument/2006/relationships/hyperlink" Target="https://basketball.realgm.com/ncaa/conferences/Big-12-Conference/3/Home" TargetMode="External"/><Relationship Id="rId43" Type="http://schemas.openxmlformats.org/officeDocument/2006/relationships/hyperlink" Target="https://basketball.realgm.com/ncaa/conferences/Big-12-Conference/3/Kansas/54/Schedule/2025" TargetMode="External"/><Relationship Id="rId46" Type="http://schemas.openxmlformats.org/officeDocument/2006/relationships/hyperlink" Target="https://basketball.realgm.com/ncaa/conferences/Big-Ten-Conference/2/Home" TargetMode="External"/><Relationship Id="rId45" Type="http://schemas.openxmlformats.org/officeDocument/2006/relationships/hyperlink" Target="https://basketball.realgm.com/ncaa/conferences/Big-Ten-Conference/2/Maryland/34/Schedule/2025" TargetMode="External"/><Relationship Id="rId509" Type="http://schemas.openxmlformats.org/officeDocument/2006/relationships/hyperlink" Target="https://basketball.realgm.com/ncaa/conferences/Coastal-Athletic-Association/15/Campbell/41/Schedule/2025" TargetMode="External"/><Relationship Id="rId508" Type="http://schemas.openxmlformats.org/officeDocument/2006/relationships/hyperlink" Target="https://basketball.realgm.com/ncaa/conferences/Sun-Belt-Conference/33/Home" TargetMode="External"/><Relationship Id="rId629" Type="http://schemas.openxmlformats.org/officeDocument/2006/relationships/hyperlink" Target="https://basketball.realgm.com/ncaa/conferences/Northeast-Conference/27/Fairleigh-Dickinson/216/Schedule/2025" TargetMode="External"/><Relationship Id="rId503" Type="http://schemas.openxmlformats.org/officeDocument/2006/relationships/hyperlink" Target="https://basketball.realgm.com/ncaa/conferences/America-East-Conference/18/Albany/6/Schedule/2025" TargetMode="External"/><Relationship Id="rId624" Type="http://schemas.openxmlformats.org/officeDocument/2006/relationships/hyperlink" Target="https://basketball.realgm.com/ncaa/conferences/The-Summit-League/32/Home" TargetMode="External"/><Relationship Id="rId502" Type="http://schemas.openxmlformats.org/officeDocument/2006/relationships/hyperlink" Target="https://basketball.realgm.com/ncaa/conferences/Metro-Atlantic-Athletic-Conference/17/Home" TargetMode="External"/><Relationship Id="rId623" Type="http://schemas.openxmlformats.org/officeDocument/2006/relationships/hyperlink" Target="https://basketball.realgm.com/ncaa/conferences/The-Summit-League/32/Denver/321/Schedule/2025" TargetMode="External"/><Relationship Id="rId501" Type="http://schemas.openxmlformats.org/officeDocument/2006/relationships/hyperlink" Target="https://basketball.realgm.com/ncaa/conferences/Metro-Atlantic-Athletic-Conference/17/Sacred-Heart/573/Schedule/2025" TargetMode="External"/><Relationship Id="rId622" Type="http://schemas.openxmlformats.org/officeDocument/2006/relationships/hyperlink" Target="https://basketball.realgm.com/ncaa/conferences/Conference-USA/9/Home" TargetMode="External"/><Relationship Id="rId500" Type="http://schemas.openxmlformats.org/officeDocument/2006/relationships/hyperlink" Target="https://basketball.realgm.com/ncaa/conferences/Ohio-Valley-Conference/16/Home" TargetMode="External"/><Relationship Id="rId621" Type="http://schemas.openxmlformats.org/officeDocument/2006/relationships/hyperlink" Target="https://basketball.realgm.com/ncaa/conferences/Conference-USA/9/Florida-International/323/Schedule/2025" TargetMode="External"/><Relationship Id="rId507" Type="http://schemas.openxmlformats.org/officeDocument/2006/relationships/hyperlink" Target="https://basketball.realgm.com/ncaa/conferences/Sun-Belt-Conference/33/Georgia-State/119/Schedule/2025" TargetMode="External"/><Relationship Id="rId628" Type="http://schemas.openxmlformats.org/officeDocument/2006/relationships/hyperlink" Target="https://basketball.realgm.com/ncaa/conferences/Metro-Atlantic-Athletic-Conference/17/Home" TargetMode="External"/><Relationship Id="rId506" Type="http://schemas.openxmlformats.org/officeDocument/2006/relationships/hyperlink" Target="https://basketball.realgm.com/ncaa/conferences/Big-South-Conference/21/Home" TargetMode="External"/><Relationship Id="rId627" Type="http://schemas.openxmlformats.org/officeDocument/2006/relationships/hyperlink" Target="https://basketball.realgm.com/ncaa/conferences/Metro-Atlantic-Athletic-Conference/17/Niagara/170/Schedule/2025" TargetMode="External"/><Relationship Id="rId505" Type="http://schemas.openxmlformats.org/officeDocument/2006/relationships/hyperlink" Target="https://basketball.realgm.com/ncaa/conferences/Big-South-Conference/21/Presbyterian/93/Schedule/2025" TargetMode="External"/><Relationship Id="rId626" Type="http://schemas.openxmlformats.org/officeDocument/2006/relationships/hyperlink" Target="https://basketball.realgm.com/ncaa/conferences/Western-Athletic-Conference/13/Home" TargetMode="External"/><Relationship Id="rId504" Type="http://schemas.openxmlformats.org/officeDocument/2006/relationships/hyperlink" Target="https://basketball.realgm.com/ncaa/conferences/America-East-Conference/18/Home" TargetMode="External"/><Relationship Id="rId625" Type="http://schemas.openxmlformats.org/officeDocument/2006/relationships/hyperlink" Target="https://basketball.realgm.com/ncaa/conferences/Western-Athletic-Conference/13/Southern-Utah/316/Schedule/2025" TargetMode="External"/><Relationship Id="rId48" Type="http://schemas.openxmlformats.org/officeDocument/2006/relationships/hyperlink" Target="https://basketball.realgm.com/ncaa/conferences/Mountain-West-Conference/6/Home" TargetMode="External"/><Relationship Id="rId47" Type="http://schemas.openxmlformats.org/officeDocument/2006/relationships/hyperlink" Target="https://basketball.realgm.com/ncaa/conferences/Mountain-West-Conference/6/New-Mexico/210/Schedule/2025" TargetMode="External"/><Relationship Id="rId49" Type="http://schemas.openxmlformats.org/officeDocument/2006/relationships/hyperlink" Target="https://basketball.realgm.com/ncaa/conferences/Atlantic-10-Conference/10/VCU/126/Schedule/2025" TargetMode="External"/><Relationship Id="rId620" Type="http://schemas.openxmlformats.org/officeDocument/2006/relationships/hyperlink" Target="https://basketball.realgm.com/ncaa/conferences/Patriot-League/28/Home" TargetMode="External"/><Relationship Id="rId31" Type="http://schemas.openxmlformats.org/officeDocument/2006/relationships/hyperlink" Target="https://basketball.realgm.com/ncaa/conferences/Atlantic-Coast-Conference/1/Clemson/30/Schedule/2025" TargetMode="External"/><Relationship Id="rId30" Type="http://schemas.openxmlformats.org/officeDocument/2006/relationships/hyperlink" Target="https://basketball.realgm.com/ncaa/conferences/Big-Ten-Conference/2/Home" TargetMode="External"/><Relationship Id="rId33" Type="http://schemas.openxmlformats.org/officeDocument/2006/relationships/hyperlink" Target="https://basketball.realgm.com/ncaa/conferences/Atlantic-Coast-Conference/1/Louisville/67/Schedule/2025" TargetMode="External"/><Relationship Id="rId32" Type="http://schemas.openxmlformats.org/officeDocument/2006/relationships/hyperlink" Target="https://basketball.realgm.com/ncaa/conferences/Atlantic-Coast-Conference/1/Home" TargetMode="External"/><Relationship Id="rId35" Type="http://schemas.openxmlformats.org/officeDocument/2006/relationships/hyperlink" Target="https://basketball.realgm.com/ncaa/conferences/Southeastern-Conference/8/Texas-AM/61/Schedule/2025" TargetMode="External"/><Relationship Id="rId34" Type="http://schemas.openxmlformats.org/officeDocument/2006/relationships/hyperlink" Target="https://basketball.realgm.com/ncaa/conferences/Atlantic-Coast-Conference/1/Home" TargetMode="External"/><Relationship Id="rId619" Type="http://schemas.openxmlformats.org/officeDocument/2006/relationships/hyperlink" Target="https://basketball.realgm.com/ncaa/conferences/Patriot-League/28/Lehigh/251/Schedule/2025" TargetMode="External"/><Relationship Id="rId618" Type="http://schemas.openxmlformats.org/officeDocument/2006/relationships/hyperlink" Target="https://basketball.realgm.com/ncaa/conferences/Sun-Belt-Conference/33/Home" TargetMode="External"/><Relationship Id="rId613" Type="http://schemas.openxmlformats.org/officeDocument/2006/relationships/hyperlink" Target="https://basketball.realgm.com/ncaa/conferences/Big-Sky-Conference/20/Weber-State/86/Schedule/2025" TargetMode="External"/><Relationship Id="rId612" Type="http://schemas.openxmlformats.org/officeDocument/2006/relationships/hyperlink" Target="https://basketball.realgm.com/ncaa/conferences/Ohio-Valley-Conference/16/Home" TargetMode="External"/><Relationship Id="rId611" Type="http://schemas.openxmlformats.org/officeDocument/2006/relationships/hyperlink" Target="https://basketball.realgm.com/ncaa/conferences/Ohio-Valley-Conference/16/Eastern-Illinois/226/Schedule/2025" TargetMode="External"/><Relationship Id="rId610" Type="http://schemas.openxmlformats.org/officeDocument/2006/relationships/hyperlink" Target="https://basketball.realgm.com/ncaa/conferences/Mid-Eastern-Athletic-Conference/26/Home" TargetMode="External"/><Relationship Id="rId617" Type="http://schemas.openxmlformats.org/officeDocument/2006/relationships/hyperlink" Target="https://basketball.realgm.com/ncaa/conferences/Sun-Belt-Conference/33/Southern-Mississippi/425/Schedule/2025" TargetMode="External"/><Relationship Id="rId616" Type="http://schemas.openxmlformats.org/officeDocument/2006/relationships/hyperlink" Target="https://basketball.realgm.com/ncaa/conferences/Missouri-Valley-Conference/5/Home" TargetMode="External"/><Relationship Id="rId615" Type="http://schemas.openxmlformats.org/officeDocument/2006/relationships/hyperlink" Target="https://basketball.realgm.com/ncaa/conferences/Missouri-Valley-Conference/5/Missouri-State/203/Schedule/2025" TargetMode="External"/><Relationship Id="rId614" Type="http://schemas.openxmlformats.org/officeDocument/2006/relationships/hyperlink" Target="https://basketball.realgm.com/ncaa/conferences/Big-Sky-Conference/20/Home" TargetMode="External"/><Relationship Id="rId37" Type="http://schemas.openxmlformats.org/officeDocument/2006/relationships/hyperlink" Target="https://basketball.realgm.com/ncaa/conferences/Big-Ten-Conference/2/Wisconsin/106/Schedule/2025" TargetMode="External"/><Relationship Id="rId36" Type="http://schemas.openxmlformats.org/officeDocument/2006/relationships/hyperlink" Target="https://basketball.realgm.com/ncaa/conferences/Southeastern-Conference/8/Home" TargetMode="External"/><Relationship Id="rId39" Type="http://schemas.openxmlformats.org/officeDocument/2006/relationships/hyperlink" Target="https://basketball.realgm.com/ncaa/conferences/West-Coast-Conference/11/Gonzaga/332/Schedule/2025" TargetMode="External"/><Relationship Id="rId38" Type="http://schemas.openxmlformats.org/officeDocument/2006/relationships/hyperlink" Target="https://basketball.realgm.com/ncaa/conferences/Big-Ten-Conference/2/Home" TargetMode="External"/><Relationship Id="rId20" Type="http://schemas.openxmlformats.org/officeDocument/2006/relationships/hyperlink" Target="https://basketball.realgm.com/ncaa/conferences/Southeastern-Conference/8/Home" TargetMode="External"/><Relationship Id="rId22" Type="http://schemas.openxmlformats.org/officeDocument/2006/relationships/hyperlink" Target="https://basketball.realgm.com/ncaa/conferences/Big-Ten-Conference/2/Home" TargetMode="External"/><Relationship Id="rId21" Type="http://schemas.openxmlformats.org/officeDocument/2006/relationships/hyperlink" Target="https://basketball.realgm.com/ncaa/conferences/Big-Ten-Conference/2/Michigan/1/Schedule/2025" TargetMode="External"/><Relationship Id="rId24" Type="http://schemas.openxmlformats.org/officeDocument/2006/relationships/hyperlink" Target="https://basketball.realgm.com/ncaa/conferences/West-Coast-Conference/11/Home" TargetMode="External"/><Relationship Id="rId23" Type="http://schemas.openxmlformats.org/officeDocument/2006/relationships/hyperlink" Target="https://basketball.realgm.com/ncaa/conferences/West-Coast-Conference/11/Saint-Marys/336/Schedule/2025" TargetMode="External"/><Relationship Id="rId409" Type="http://schemas.openxmlformats.org/officeDocument/2006/relationships/hyperlink" Target="https://basketball.realgm.com/ncaa/conferences/Western-Athletic-Conference/13/California-Baptist/646/Schedule/2025" TargetMode="External"/><Relationship Id="rId404" Type="http://schemas.openxmlformats.org/officeDocument/2006/relationships/hyperlink" Target="https://basketball.realgm.com/ncaa/conferences/Coastal-Athletic-Association/15/Home" TargetMode="External"/><Relationship Id="rId525" Type="http://schemas.openxmlformats.org/officeDocument/2006/relationships/hyperlink" Target="https://basketball.realgm.com/ncaa/conferences/Big-South-Conference/21/Gardner-Webb/89/Schedule/2025" TargetMode="External"/><Relationship Id="rId646" Type="http://schemas.openxmlformats.org/officeDocument/2006/relationships/hyperlink" Target="https://basketball.realgm.com/ncaa/conferences/Horizon-League/12/Home" TargetMode="External"/><Relationship Id="rId403" Type="http://schemas.openxmlformats.org/officeDocument/2006/relationships/hyperlink" Target="https://basketball.realgm.com/ncaa/conferences/Coastal-Athletic-Association/15/Elon/270/Schedule/2025" TargetMode="External"/><Relationship Id="rId524" Type="http://schemas.openxmlformats.org/officeDocument/2006/relationships/hyperlink" Target="https://basketball.realgm.com/ncaa/conferences/Atlantic-Coast-Conference/1/Home" TargetMode="External"/><Relationship Id="rId645" Type="http://schemas.openxmlformats.org/officeDocument/2006/relationships/hyperlink" Target="https://basketball.realgm.com/ncaa/conferences/Horizon-League/12/IU-Indy/311/Schedule/2025" TargetMode="External"/><Relationship Id="rId402" Type="http://schemas.openxmlformats.org/officeDocument/2006/relationships/hyperlink" Target="https://basketball.realgm.com/ncaa/conferences/Metro-Atlantic-Athletic-Conference/17/Home" TargetMode="External"/><Relationship Id="rId523" Type="http://schemas.openxmlformats.org/officeDocument/2006/relationships/hyperlink" Target="https://basketball.realgm.com/ncaa/conferences/Atlantic-Coast-Conference/1/NC-State/36/Schedule/2025" TargetMode="External"/><Relationship Id="rId644" Type="http://schemas.openxmlformats.org/officeDocument/2006/relationships/hyperlink" Target="https://basketball.realgm.com/ncaa/conferences/Northeast-Conference/27/Home" TargetMode="External"/><Relationship Id="rId401" Type="http://schemas.openxmlformats.org/officeDocument/2006/relationships/hyperlink" Target="https://basketball.realgm.com/ncaa/conferences/Metro-Atlantic-Athletic-Conference/17/Marist/169/Schedule/2025" TargetMode="External"/><Relationship Id="rId522" Type="http://schemas.openxmlformats.org/officeDocument/2006/relationships/hyperlink" Target="https://basketball.realgm.com/ncaa/conferences/Atlantic-Sun-Conference/19/Home" TargetMode="External"/><Relationship Id="rId643" Type="http://schemas.openxmlformats.org/officeDocument/2006/relationships/hyperlink" Target="https://basketball.realgm.com/ncaa/conferences/Northeast-Conference/27/Wagner/224/Schedule/2025" TargetMode="External"/><Relationship Id="rId408" Type="http://schemas.openxmlformats.org/officeDocument/2006/relationships/hyperlink" Target="https://basketball.realgm.com/ncaa/conferences/Southland-Conference/30/Home" TargetMode="External"/><Relationship Id="rId529" Type="http://schemas.openxmlformats.org/officeDocument/2006/relationships/hyperlink" Target="https://basketball.realgm.com/ncaa/conferences/West-Coast-Conference/11/Pepperdine/334/Schedule/2025" TargetMode="External"/><Relationship Id="rId407" Type="http://schemas.openxmlformats.org/officeDocument/2006/relationships/hyperlink" Target="https://basketball.realgm.com/ncaa/conferences/Southland-Conference/30/Northwestern-State/281/Schedule/2025" TargetMode="External"/><Relationship Id="rId528" Type="http://schemas.openxmlformats.org/officeDocument/2006/relationships/hyperlink" Target="https://basketball.realgm.com/ncaa/conferences/Southern-Conference/29/Home" TargetMode="External"/><Relationship Id="rId649" Type="http://schemas.openxmlformats.org/officeDocument/2006/relationships/hyperlink" Target="https://basketball.realgm.com/ncaa/conferences/Southwestern-Athletic-Conference/31/Alcorn-State/291/Schedule/2025" TargetMode="External"/><Relationship Id="rId406" Type="http://schemas.openxmlformats.org/officeDocument/2006/relationships/hyperlink" Target="https://basketball.realgm.com/ncaa/conferences/Horizon-League/12/Home" TargetMode="External"/><Relationship Id="rId527" Type="http://schemas.openxmlformats.org/officeDocument/2006/relationships/hyperlink" Target="https://basketball.realgm.com/ncaa/conferences/Southern-Conference/29/Mercer/47/Schedule/2025" TargetMode="External"/><Relationship Id="rId648" Type="http://schemas.openxmlformats.org/officeDocument/2006/relationships/hyperlink" Target="https://basketball.realgm.com/ncaa/conferences/Coastal-Athletic-Association/15/Home" TargetMode="External"/><Relationship Id="rId405" Type="http://schemas.openxmlformats.org/officeDocument/2006/relationships/hyperlink" Target="https://basketball.realgm.com/ncaa/conferences/Horizon-League/12/Northern-Kentucky/598/Schedule/2025" TargetMode="External"/><Relationship Id="rId526" Type="http://schemas.openxmlformats.org/officeDocument/2006/relationships/hyperlink" Target="https://basketball.realgm.com/ncaa/conferences/Big-South-Conference/21/Home" TargetMode="External"/><Relationship Id="rId647" Type="http://schemas.openxmlformats.org/officeDocument/2006/relationships/hyperlink" Target="https://basketball.realgm.com/ncaa/conferences/Coastal-Athletic-Association/15/Stony-Brook/12/Schedule/2025" TargetMode="External"/><Relationship Id="rId26" Type="http://schemas.openxmlformats.org/officeDocument/2006/relationships/hyperlink" Target="https://basketball.realgm.com/ncaa/conferences/Southeastern-Conference/8/Home" TargetMode="External"/><Relationship Id="rId25" Type="http://schemas.openxmlformats.org/officeDocument/2006/relationships/hyperlink" Target="https://basketball.realgm.com/ncaa/conferences/Southeastern-Conference/8/Ole-Miss/260/Schedule/2025" TargetMode="External"/><Relationship Id="rId28" Type="http://schemas.openxmlformats.org/officeDocument/2006/relationships/hyperlink" Target="https://basketball.realgm.com/ncaa/conferences/Big-Ten-Conference/2/Home" TargetMode="External"/><Relationship Id="rId27" Type="http://schemas.openxmlformats.org/officeDocument/2006/relationships/hyperlink" Target="https://basketball.realgm.com/ncaa/conferences/Big-Ten-Conference/2/Purdue/105/Schedule/2025" TargetMode="External"/><Relationship Id="rId400" Type="http://schemas.openxmlformats.org/officeDocument/2006/relationships/hyperlink" Target="https://basketball.realgm.com/ncaa/conferences/Coastal-Athletic-Association/15/Home" TargetMode="External"/><Relationship Id="rId521" Type="http://schemas.openxmlformats.org/officeDocument/2006/relationships/hyperlink" Target="https://basketball.realgm.com/ncaa/conferences/Atlantic-Sun-Conference/19/Austin-Peay/225/Schedule/2025" TargetMode="External"/><Relationship Id="rId642" Type="http://schemas.openxmlformats.org/officeDocument/2006/relationships/hyperlink" Target="https://basketball.realgm.com/ncaa/conferences/Patriot-League/28/Home" TargetMode="External"/><Relationship Id="rId29" Type="http://schemas.openxmlformats.org/officeDocument/2006/relationships/hyperlink" Target="https://basketball.realgm.com/ncaa/conferences/Big-Ten-Conference/2/Oregon/238/Schedule/2025" TargetMode="External"/><Relationship Id="rId520" Type="http://schemas.openxmlformats.org/officeDocument/2006/relationships/hyperlink" Target="https://basketball.realgm.com/ncaa/conferences/Patriot-League/28/Home" TargetMode="External"/><Relationship Id="rId641" Type="http://schemas.openxmlformats.org/officeDocument/2006/relationships/hyperlink" Target="https://basketball.realgm.com/ncaa/conferences/Patriot-League/28/Loyola-MD/167/Schedule/2025" TargetMode="External"/><Relationship Id="rId640" Type="http://schemas.openxmlformats.org/officeDocument/2006/relationships/hyperlink" Target="https://basketball.realgm.com/ncaa/conferences/Mid-Eastern-Athletic-Conference/26/Home" TargetMode="External"/><Relationship Id="rId11" Type="http://schemas.openxmlformats.org/officeDocument/2006/relationships/hyperlink" Target="https://basketball.realgm.com/ncaa/conferences/Big-12-Conference/3/Houston/299/Schedule/2025" TargetMode="External"/><Relationship Id="rId10" Type="http://schemas.openxmlformats.org/officeDocument/2006/relationships/hyperlink" Target="https://basketball.realgm.com/ncaa/conferences/Southeastern-Conference/8/Home" TargetMode="External"/><Relationship Id="rId13" Type="http://schemas.openxmlformats.org/officeDocument/2006/relationships/hyperlink" Target="https://basketball.realgm.com/ncaa/conferences/American-Athletic-Conference/4/Memphis/301/Schedule/2025" TargetMode="External"/><Relationship Id="rId12" Type="http://schemas.openxmlformats.org/officeDocument/2006/relationships/hyperlink" Target="https://basketball.realgm.com/ncaa/conferences/Big-12-Conference/3/Home" TargetMode="External"/><Relationship Id="rId519" Type="http://schemas.openxmlformats.org/officeDocument/2006/relationships/hyperlink" Target="https://basketball.realgm.com/ncaa/conferences/Patriot-League/28/Colgate/248/Schedule/2025" TargetMode="External"/><Relationship Id="rId514" Type="http://schemas.openxmlformats.org/officeDocument/2006/relationships/hyperlink" Target="https://basketball.realgm.com/ncaa/conferences/Mountain-West-Conference/6/Home" TargetMode="External"/><Relationship Id="rId635" Type="http://schemas.openxmlformats.org/officeDocument/2006/relationships/hyperlink" Target="https://basketball.realgm.com/ncaa/conferences/Mid-American-Conference/25/Buffalo/176/Schedule/2025" TargetMode="External"/><Relationship Id="rId513" Type="http://schemas.openxmlformats.org/officeDocument/2006/relationships/hyperlink" Target="https://basketball.realgm.com/ncaa/conferences/Mountain-West-Conference/6/Wyoming/214/Schedule/2025" TargetMode="External"/><Relationship Id="rId634" Type="http://schemas.openxmlformats.org/officeDocument/2006/relationships/hyperlink" Target="https://basketball.realgm.com/ncaa/conferences/Big-West-Conference/22/Home" TargetMode="External"/><Relationship Id="rId512" Type="http://schemas.openxmlformats.org/officeDocument/2006/relationships/hyperlink" Target="https://basketball.realgm.com/ncaa/conferences/Missouri-Valley-Conference/5/Home" TargetMode="External"/><Relationship Id="rId633" Type="http://schemas.openxmlformats.org/officeDocument/2006/relationships/hyperlink" Target="https://basketball.realgm.com/ncaa/conferences/Big-West-Conference/22/Long-Beach-State/110/Schedule/2025" TargetMode="External"/><Relationship Id="rId511" Type="http://schemas.openxmlformats.org/officeDocument/2006/relationships/hyperlink" Target="https://basketball.realgm.com/ncaa/conferences/Missouri-Valley-Conference/5/Evansville/200/Schedule/2025" TargetMode="External"/><Relationship Id="rId632" Type="http://schemas.openxmlformats.org/officeDocument/2006/relationships/hyperlink" Target="https://basketball.realgm.com/ncaa/conferences/Northeast-Conference/27/Home" TargetMode="External"/><Relationship Id="rId518" Type="http://schemas.openxmlformats.org/officeDocument/2006/relationships/hyperlink" Target="https://basketball.realgm.com/ncaa/conferences/Ohio-Valley-Conference/16/Home" TargetMode="External"/><Relationship Id="rId639" Type="http://schemas.openxmlformats.org/officeDocument/2006/relationships/hyperlink" Target="https://basketball.realgm.com/ncaa/conferences/Mid-Eastern-Athletic-Conference/26/Howard/191/Schedule/2025" TargetMode="External"/><Relationship Id="rId517" Type="http://schemas.openxmlformats.org/officeDocument/2006/relationships/hyperlink" Target="https://basketball.realgm.com/ncaa/conferences/Ohio-Valley-Conference/16/Lindenwood/1766/Schedule/2025" TargetMode="External"/><Relationship Id="rId638" Type="http://schemas.openxmlformats.org/officeDocument/2006/relationships/hyperlink" Target="https://basketball.realgm.com/ncaa/conferences/Patriot-League/28/Home" TargetMode="External"/><Relationship Id="rId516" Type="http://schemas.openxmlformats.org/officeDocument/2006/relationships/hyperlink" Target="https://basketball.realgm.com/ncaa/conferences/Big-Sky-Conference/20/Home" TargetMode="External"/><Relationship Id="rId637" Type="http://schemas.openxmlformats.org/officeDocument/2006/relationships/hyperlink" Target="https://basketball.realgm.com/ncaa/conferences/Patriot-League/28/Lafayette/250/Schedule/2025" TargetMode="External"/><Relationship Id="rId515" Type="http://schemas.openxmlformats.org/officeDocument/2006/relationships/hyperlink" Target="https://basketball.realgm.com/ncaa/conferences/Big-Sky-Conference/20/Northern-Arizona/82/Schedule/2025" TargetMode="External"/><Relationship Id="rId636" Type="http://schemas.openxmlformats.org/officeDocument/2006/relationships/hyperlink" Target="https://basketball.realgm.com/ncaa/conferences/Mid-American-Conference/25/Home" TargetMode="External"/><Relationship Id="rId15" Type="http://schemas.openxmlformats.org/officeDocument/2006/relationships/hyperlink" Target="https://basketball.realgm.com/ncaa/conferences/Big-Ten-Conference/2/Michigan-State/100/Schedule/2025" TargetMode="External"/><Relationship Id="rId14" Type="http://schemas.openxmlformats.org/officeDocument/2006/relationships/hyperlink" Target="https://basketball.realgm.com/ncaa/conferences/American-Athletic-Conference/4/Home" TargetMode="External"/><Relationship Id="rId17" Type="http://schemas.openxmlformats.org/officeDocument/2006/relationships/hyperlink" Target="https://basketball.realgm.com/ncaa/conferences/Big-East-Conference/59/St-Johns/75/Schedule/2025" TargetMode="External"/><Relationship Id="rId16" Type="http://schemas.openxmlformats.org/officeDocument/2006/relationships/hyperlink" Target="https://basketball.realgm.com/ncaa/conferences/Big-Ten-Conference/2/Home" TargetMode="External"/><Relationship Id="rId19" Type="http://schemas.openxmlformats.org/officeDocument/2006/relationships/hyperlink" Target="https://basketball.realgm.com/ncaa/conferences/Southeastern-Conference/8/Kentucky/258/Schedule/2025" TargetMode="External"/><Relationship Id="rId510" Type="http://schemas.openxmlformats.org/officeDocument/2006/relationships/hyperlink" Target="https://basketball.realgm.com/ncaa/conferences/Coastal-Athletic-Association/15/Home" TargetMode="External"/><Relationship Id="rId631" Type="http://schemas.openxmlformats.org/officeDocument/2006/relationships/hyperlink" Target="https://basketball.realgm.com/ncaa/conferences/Northeast-Conference/27/Stonehill/1147/Schedule/2025" TargetMode="External"/><Relationship Id="rId18" Type="http://schemas.openxmlformats.org/officeDocument/2006/relationships/hyperlink" Target="https://basketball.realgm.com/ncaa/conferences/Big-East-Conference/59/Home" TargetMode="External"/><Relationship Id="rId630" Type="http://schemas.openxmlformats.org/officeDocument/2006/relationships/hyperlink" Target="https://basketball.realgm.com/ncaa/conferences/Northeast-Conference/27/Home" TargetMode="External"/><Relationship Id="rId84" Type="http://schemas.openxmlformats.org/officeDocument/2006/relationships/hyperlink" Target="https://basketball.realgm.com/ncaa/conferences/Ivy-League/14/Home" TargetMode="External"/><Relationship Id="rId83" Type="http://schemas.openxmlformats.org/officeDocument/2006/relationships/hyperlink" Target="https://basketball.realgm.com/ncaa/conferences/Ivy-League/14/Yale/162/Schedule/2025" TargetMode="External"/><Relationship Id="rId86" Type="http://schemas.openxmlformats.org/officeDocument/2006/relationships/hyperlink" Target="https://basketball.realgm.com/ncaa/conferences/Mountain-West-Conference/6/Home" TargetMode="External"/><Relationship Id="rId85" Type="http://schemas.openxmlformats.org/officeDocument/2006/relationships/hyperlink" Target="https://basketball.realgm.com/ncaa/conferences/Mountain-West-Conference/6/San-Diego-State/5/Schedule/2025" TargetMode="External"/><Relationship Id="rId88" Type="http://schemas.openxmlformats.org/officeDocument/2006/relationships/hyperlink" Target="https://basketball.realgm.com/ncaa/conferences/Mountain-West-Conference/6/Home" TargetMode="External"/><Relationship Id="rId87" Type="http://schemas.openxmlformats.org/officeDocument/2006/relationships/hyperlink" Target="https://basketball.realgm.com/ncaa/conferences/Mountain-West-Conference/6/Colorado-State/209/Schedule/2025" TargetMode="External"/><Relationship Id="rId89" Type="http://schemas.openxmlformats.org/officeDocument/2006/relationships/hyperlink" Target="https://basketball.realgm.com/ncaa/conferences/Big-Ten-Conference/2/UCLA/241/Schedule/2025" TargetMode="External"/><Relationship Id="rId709" Type="http://schemas.openxmlformats.org/officeDocument/2006/relationships/hyperlink" Target="https://basketball.realgm.com/ncaa/conferences/Horizon-League/12/Green-Bay/148/Schedule/2025" TargetMode="External"/><Relationship Id="rId708" Type="http://schemas.openxmlformats.org/officeDocument/2006/relationships/hyperlink" Target="https://basketball.realgm.com/ncaa/conferences/Sun-Belt-Conference/33/Home" TargetMode="External"/><Relationship Id="rId707" Type="http://schemas.openxmlformats.org/officeDocument/2006/relationships/hyperlink" Target="https://basketball.realgm.com/ncaa/conferences/Sun-Belt-Conference/33/Louisiana-Monroe/325/Schedule/2025" TargetMode="External"/><Relationship Id="rId706" Type="http://schemas.openxmlformats.org/officeDocument/2006/relationships/hyperlink" Target="https://basketball.realgm.com/ncaa/conferences/Atlantic-Sun-Conference/19/Home" TargetMode="External"/><Relationship Id="rId80" Type="http://schemas.openxmlformats.org/officeDocument/2006/relationships/hyperlink" Target="https://basketball.realgm.com/ncaa/conferences/Southeastern-Conference/8/Home" TargetMode="External"/><Relationship Id="rId82" Type="http://schemas.openxmlformats.org/officeDocument/2006/relationships/hyperlink" Target="https://basketball.realgm.com/ncaa/conferences/Southeastern-Conference/8/Home" TargetMode="External"/><Relationship Id="rId81" Type="http://schemas.openxmlformats.org/officeDocument/2006/relationships/hyperlink" Target="https://basketball.realgm.com/ncaa/conferences/Southeastern-Conference/8/Missouri/56/Schedule/2025" TargetMode="External"/><Relationship Id="rId701" Type="http://schemas.openxmlformats.org/officeDocument/2006/relationships/hyperlink" Target="https://basketball.realgm.com/ncaa/conferences/Northeast-Conference/27/Chicago-State/131/Schedule/2025" TargetMode="External"/><Relationship Id="rId700" Type="http://schemas.openxmlformats.org/officeDocument/2006/relationships/hyperlink" Target="https://basketball.realgm.com/ncaa/conferences/West-Coast-Conference/11/Home" TargetMode="External"/><Relationship Id="rId705" Type="http://schemas.openxmlformats.org/officeDocument/2006/relationships/hyperlink" Target="https://basketball.realgm.com/ncaa/conferences/Atlantic-Sun-Conference/19/Stetson/49/Schedule/2025" TargetMode="External"/><Relationship Id="rId704" Type="http://schemas.openxmlformats.org/officeDocument/2006/relationships/hyperlink" Target="https://basketball.realgm.com/ncaa/conferences/Mid-Eastern-Athletic-Conference/26/Home" TargetMode="External"/><Relationship Id="rId703" Type="http://schemas.openxmlformats.org/officeDocument/2006/relationships/hyperlink" Target="https://basketball.realgm.com/ncaa/conferences/Mid-Eastern-Athletic-Conference/26/Maryland-Eastern-Shore/192/Schedule/2025" TargetMode="External"/><Relationship Id="rId702" Type="http://schemas.openxmlformats.org/officeDocument/2006/relationships/hyperlink" Target="https://basketball.realgm.com/ncaa/conferences/Northeast-Conference/27/Home" TargetMode="External"/><Relationship Id="rId73" Type="http://schemas.openxmlformats.org/officeDocument/2006/relationships/hyperlink" Target="https://basketball.realgm.com/ncaa/conferences/Southeastern-Conference/8/Mississippi-State/261/Schedule/2025" TargetMode="External"/><Relationship Id="rId72" Type="http://schemas.openxmlformats.org/officeDocument/2006/relationships/hyperlink" Target="https://basketball.realgm.com/ncaa/conferences/Big-East-Conference/59/Home" TargetMode="External"/><Relationship Id="rId75" Type="http://schemas.openxmlformats.org/officeDocument/2006/relationships/hyperlink" Target="https://basketball.realgm.com/ncaa/conferences/Big-Ten-Conference/2/Illinois/3/Schedule/2025" TargetMode="External"/><Relationship Id="rId74" Type="http://schemas.openxmlformats.org/officeDocument/2006/relationships/hyperlink" Target="https://basketball.realgm.com/ncaa/conferences/Southeastern-Conference/8/Home" TargetMode="External"/><Relationship Id="rId77" Type="http://schemas.openxmlformats.org/officeDocument/2006/relationships/hyperlink" Target="https://basketball.realgm.com/ncaa/conferences/West-Coast-Conference/11/San-Francisco/338/Schedule/2025" TargetMode="External"/><Relationship Id="rId76" Type="http://schemas.openxmlformats.org/officeDocument/2006/relationships/hyperlink" Target="https://basketball.realgm.com/ncaa/conferences/Big-Ten-Conference/2/Home" TargetMode="External"/><Relationship Id="rId79" Type="http://schemas.openxmlformats.org/officeDocument/2006/relationships/hyperlink" Target="https://basketball.realgm.com/ncaa/conferences/Southeastern-Conference/8/Georgia/257/Schedule/2025" TargetMode="External"/><Relationship Id="rId78" Type="http://schemas.openxmlformats.org/officeDocument/2006/relationships/hyperlink" Target="https://basketball.realgm.com/ncaa/conferences/West-Coast-Conference/11/Home" TargetMode="External"/><Relationship Id="rId71" Type="http://schemas.openxmlformats.org/officeDocument/2006/relationships/hyperlink" Target="https://basketball.realgm.com/ncaa/conferences/Big-East-Conference/59/Creighton/198/Schedule/2025" TargetMode="External"/><Relationship Id="rId70" Type="http://schemas.openxmlformats.org/officeDocument/2006/relationships/hyperlink" Target="https://basketball.realgm.com/ncaa/conferences/Big-12-Conference/3/Home" TargetMode="External"/><Relationship Id="rId62" Type="http://schemas.openxmlformats.org/officeDocument/2006/relationships/hyperlink" Target="https://basketball.realgm.com/ncaa/conferences/Big-West-Conference/22/Home" TargetMode="External"/><Relationship Id="rId61" Type="http://schemas.openxmlformats.org/officeDocument/2006/relationships/hyperlink" Target="https://basketball.realgm.com/ncaa/conferences/Big-West-Conference/22/UC-San-Diego/830/Schedule/2025" TargetMode="External"/><Relationship Id="rId64" Type="http://schemas.openxmlformats.org/officeDocument/2006/relationships/hyperlink" Target="https://basketball.realgm.com/ncaa/conferences/Mid-American-Conference/25/Home" TargetMode="External"/><Relationship Id="rId63" Type="http://schemas.openxmlformats.org/officeDocument/2006/relationships/hyperlink" Target="https://basketball.realgm.com/ncaa/conferences/Mid-American-Conference/25/Akron/174/Schedule/2025" TargetMode="External"/><Relationship Id="rId66" Type="http://schemas.openxmlformats.org/officeDocument/2006/relationships/hyperlink" Target="https://basketball.realgm.com/ncaa/conferences/Atlantic-Coast-Conference/1/Home" TargetMode="External"/><Relationship Id="rId65" Type="http://schemas.openxmlformats.org/officeDocument/2006/relationships/hyperlink" Target="https://basketball.realgm.com/ncaa/conferences/Atlantic-Coast-Conference/1/North-Carolina/2/Schedule/2025" TargetMode="External"/><Relationship Id="rId68" Type="http://schemas.openxmlformats.org/officeDocument/2006/relationships/hyperlink" Target="https://basketball.realgm.com/ncaa/conferences/Big-12-Conference/3/Home" TargetMode="External"/><Relationship Id="rId67" Type="http://schemas.openxmlformats.org/officeDocument/2006/relationships/hyperlink" Target="https://basketball.realgm.com/ncaa/conferences/Big-12-Conference/3/Texas-Tech/62/Schedule/2025" TargetMode="External"/><Relationship Id="rId609" Type="http://schemas.openxmlformats.org/officeDocument/2006/relationships/hyperlink" Target="https://basketball.realgm.com/ncaa/conferences/Mid-Eastern-Athletic-Conference/26/North-Carolina-Central/136/Schedule/2025" TargetMode="External"/><Relationship Id="rId608" Type="http://schemas.openxmlformats.org/officeDocument/2006/relationships/hyperlink" Target="https://basketball.realgm.com/ncaa/conferences/Big-East-Conference/59/Home" TargetMode="External"/><Relationship Id="rId729" Type="http://schemas.openxmlformats.org/officeDocument/2006/relationships/drawing" Target="../drawings/drawing7.xml"/><Relationship Id="rId607" Type="http://schemas.openxmlformats.org/officeDocument/2006/relationships/hyperlink" Target="https://basketball.realgm.com/ncaa/conferences/Big-East-Conference/59/Seton-Hall/73/Schedule/2025" TargetMode="External"/><Relationship Id="rId728" Type="http://schemas.openxmlformats.org/officeDocument/2006/relationships/hyperlink" Target="https://basketball.realgm.com/ncaa/conferences/Southwestern-Athletic-Conference/31/Home" TargetMode="External"/><Relationship Id="rId60" Type="http://schemas.openxmlformats.org/officeDocument/2006/relationships/hyperlink" Target="https://basketball.realgm.com/ncaa/conferences/Big-East-Conference/59/Home" TargetMode="External"/><Relationship Id="rId602" Type="http://schemas.openxmlformats.org/officeDocument/2006/relationships/hyperlink" Target="https://basketball.realgm.com/ncaa/conferences/Atlantic-Coast-Conference/1/Home" TargetMode="External"/><Relationship Id="rId723" Type="http://schemas.openxmlformats.org/officeDocument/2006/relationships/hyperlink" Target="https://basketball.realgm.com/ncaa/conferences/Southwestern-Athletic-Conference/31/Prairie-View-AM/296/Schedule/2025" TargetMode="External"/><Relationship Id="rId601" Type="http://schemas.openxmlformats.org/officeDocument/2006/relationships/hyperlink" Target="https://basketball.realgm.com/ncaa/conferences/Atlantic-Coast-Conference/1/Miami-FL/35/Schedule/2025" TargetMode="External"/><Relationship Id="rId722" Type="http://schemas.openxmlformats.org/officeDocument/2006/relationships/hyperlink" Target="https://basketball.realgm.com/ncaa/conferences/Atlantic-Sun-Conference/19/Home" TargetMode="External"/><Relationship Id="rId600" Type="http://schemas.openxmlformats.org/officeDocument/2006/relationships/hyperlink" Target="https://basketball.realgm.com/ncaa/conferences/Southwestern-Athletic-Conference/31/Home" TargetMode="External"/><Relationship Id="rId721" Type="http://schemas.openxmlformats.org/officeDocument/2006/relationships/hyperlink" Target="https://basketball.realgm.com/ncaa/conferences/Atlantic-Sun-Conference/19/Bellarmine/620/Schedule/2025" TargetMode="External"/><Relationship Id="rId720" Type="http://schemas.openxmlformats.org/officeDocument/2006/relationships/hyperlink" Target="https://basketball.realgm.com/ncaa/conferences/Southwestern-Athletic-Conference/31/Home" TargetMode="External"/><Relationship Id="rId606" Type="http://schemas.openxmlformats.org/officeDocument/2006/relationships/hyperlink" Target="https://basketball.realgm.com/ncaa/conferences/Southland-Conference/30/Home" TargetMode="External"/><Relationship Id="rId727" Type="http://schemas.openxmlformats.org/officeDocument/2006/relationships/hyperlink" Target="https://basketball.realgm.com/ncaa/conferences/Southwestern-Athletic-Conference/31/Arkansas-Pine-Bluff/292/Schedule/2025" TargetMode="External"/><Relationship Id="rId605" Type="http://schemas.openxmlformats.org/officeDocument/2006/relationships/hyperlink" Target="https://basketball.realgm.com/ncaa/conferences/Southland-Conference/30/Houston-Christian/132/Schedule/2025" TargetMode="External"/><Relationship Id="rId726" Type="http://schemas.openxmlformats.org/officeDocument/2006/relationships/hyperlink" Target="https://basketball.realgm.com/ncaa/conferences/Southwestern-Athletic-Conference/31/Home" TargetMode="External"/><Relationship Id="rId604" Type="http://schemas.openxmlformats.org/officeDocument/2006/relationships/hyperlink" Target="https://basketball.realgm.com/ncaa/conferences/America-East-Conference/18/Home" TargetMode="External"/><Relationship Id="rId725" Type="http://schemas.openxmlformats.org/officeDocument/2006/relationships/hyperlink" Target="https://basketball.realgm.com/ncaa/conferences/Southwestern-Athletic-Conference/31/Mississippi-Valley-State/295/Schedule/2025" TargetMode="External"/><Relationship Id="rId603" Type="http://schemas.openxmlformats.org/officeDocument/2006/relationships/hyperlink" Target="https://basketball.realgm.com/ncaa/conferences/America-East-Conference/18/UMBC/13/Schedule/2025" TargetMode="External"/><Relationship Id="rId724" Type="http://schemas.openxmlformats.org/officeDocument/2006/relationships/hyperlink" Target="https://basketball.realgm.com/ncaa/conferences/Southwestern-Athletic-Conference/31/Home" TargetMode="External"/><Relationship Id="rId69" Type="http://schemas.openxmlformats.org/officeDocument/2006/relationships/hyperlink" Target="https://basketball.realgm.com/ncaa/conferences/Big-12-Conference/3/Iowa-State/53/Schedule/2025" TargetMode="External"/><Relationship Id="rId51" Type="http://schemas.openxmlformats.org/officeDocument/2006/relationships/hyperlink" Target="https://basketball.realgm.com/ncaa/conferences/Big-West-Conference/22/UC-Irvine/113/Schedule/2025" TargetMode="External"/><Relationship Id="rId50" Type="http://schemas.openxmlformats.org/officeDocument/2006/relationships/hyperlink" Target="https://basketball.realgm.com/ncaa/conferences/Atlantic-10-Conference/10/Home" TargetMode="External"/><Relationship Id="rId53" Type="http://schemas.openxmlformats.org/officeDocument/2006/relationships/hyperlink" Target="https://basketball.realgm.com/ncaa/conferences/Atlantic-10-Conference/10/George-Mason/118/Schedule/2025" TargetMode="External"/><Relationship Id="rId52" Type="http://schemas.openxmlformats.org/officeDocument/2006/relationships/hyperlink" Target="https://basketball.realgm.com/ncaa/conferences/Big-West-Conference/22/Home" TargetMode="External"/><Relationship Id="rId55" Type="http://schemas.openxmlformats.org/officeDocument/2006/relationships/hyperlink" Target="https://basketball.realgm.com/ncaa/conferences/Big-12-Conference/3/Arizona/235/Schedule/2025" TargetMode="External"/><Relationship Id="rId54" Type="http://schemas.openxmlformats.org/officeDocument/2006/relationships/hyperlink" Target="https://basketball.realgm.com/ncaa/conferences/Atlantic-10-Conference/10/Home" TargetMode="External"/><Relationship Id="rId57" Type="http://schemas.openxmlformats.org/officeDocument/2006/relationships/hyperlink" Target="https://basketball.realgm.com/ncaa/conferences/Mountain-West-Conference/6/Utah-State/348/Schedule/2025" TargetMode="External"/><Relationship Id="rId56" Type="http://schemas.openxmlformats.org/officeDocument/2006/relationships/hyperlink" Target="https://basketball.realgm.com/ncaa/conferences/Big-12-Conference/3/Home" TargetMode="External"/><Relationship Id="rId719" Type="http://schemas.openxmlformats.org/officeDocument/2006/relationships/hyperlink" Target="https://basketball.realgm.com/ncaa/conferences/Southwestern-Athletic-Conference/31/Alabama-AM/289/Schedule/2025" TargetMode="External"/><Relationship Id="rId718" Type="http://schemas.openxmlformats.org/officeDocument/2006/relationships/hyperlink" Target="https://basketball.realgm.com/ncaa/conferences/Southern-Conference/29/Home" TargetMode="External"/><Relationship Id="rId717" Type="http://schemas.openxmlformats.org/officeDocument/2006/relationships/hyperlink" Target="https://basketball.realgm.com/ncaa/conferences/Southern-Conference/29/The-Citadel/268/Schedule/2025" TargetMode="External"/><Relationship Id="rId712" Type="http://schemas.openxmlformats.org/officeDocument/2006/relationships/hyperlink" Target="https://basketball.realgm.com/ncaa/conferences/Big-Sky-Conference/20/Home" TargetMode="External"/><Relationship Id="rId711" Type="http://schemas.openxmlformats.org/officeDocument/2006/relationships/hyperlink" Target="https://basketball.realgm.com/ncaa/conferences/Big-Sky-Conference/20/Sacramento-State/85/Schedule/2025" TargetMode="External"/><Relationship Id="rId710" Type="http://schemas.openxmlformats.org/officeDocument/2006/relationships/hyperlink" Target="https://basketball.realgm.com/ncaa/conferences/Horizon-League/12/Home" TargetMode="External"/><Relationship Id="rId716" Type="http://schemas.openxmlformats.org/officeDocument/2006/relationships/hyperlink" Target="https://basketball.realgm.com/ncaa/conferences/America-East-Conference/18/Home" TargetMode="External"/><Relationship Id="rId715" Type="http://schemas.openxmlformats.org/officeDocument/2006/relationships/hyperlink" Target="https://basketball.realgm.com/ncaa/conferences/America-East-Conference/18/NJIT/135/Schedule/2025" TargetMode="External"/><Relationship Id="rId714" Type="http://schemas.openxmlformats.org/officeDocument/2006/relationships/hyperlink" Target="https://basketball.realgm.com/ncaa/conferences/Mid-Eastern-Athletic-Conference/26/Home" TargetMode="External"/><Relationship Id="rId713" Type="http://schemas.openxmlformats.org/officeDocument/2006/relationships/hyperlink" Target="https://basketball.realgm.com/ncaa/conferences/Mid-Eastern-Athletic-Conference/26/Coppin-State/187/Schedule/2025" TargetMode="External"/><Relationship Id="rId59" Type="http://schemas.openxmlformats.org/officeDocument/2006/relationships/hyperlink" Target="https://basketball.realgm.com/ncaa/conferences/Big-East-Conference/59/Marquette/68/Schedule/2025" TargetMode="External"/><Relationship Id="rId58" Type="http://schemas.openxmlformats.org/officeDocument/2006/relationships/hyperlink" Target="https://basketball.realgm.com/ncaa/conferences/Mountain-West-Conference/6/Home" TargetMode="External"/><Relationship Id="rId590" Type="http://schemas.openxmlformats.org/officeDocument/2006/relationships/hyperlink" Target="https://basketball.realgm.com/ncaa/conferences/American-Athletic-Conference/4/Home" TargetMode="External"/><Relationship Id="rId107" Type="http://schemas.openxmlformats.org/officeDocument/2006/relationships/hyperlink" Target="https://basketball.realgm.com/ncaa/conferences/Atlantic-10-Conference/10/Dayton/16/Schedule/2025" TargetMode="External"/><Relationship Id="rId228" Type="http://schemas.openxmlformats.org/officeDocument/2006/relationships/hyperlink" Target="https://basketball.realgm.com/ncaa/conferences/Big-12-Conference/3/Home" TargetMode="External"/><Relationship Id="rId349" Type="http://schemas.openxmlformats.org/officeDocument/2006/relationships/hyperlink" Target="https://basketball.realgm.com/ncaa/conferences/Ohio-Valley-Conference/16/SIU-Edwardsville/140/Schedule/2025" TargetMode="External"/><Relationship Id="rId106" Type="http://schemas.openxmlformats.org/officeDocument/2006/relationships/hyperlink" Target="https://basketball.realgm.com/ncaa/conferences/Big-Ten-Conference/2/Home" TargetMode="External"/><Relationship Id="rId227" Type="http://schemas.openxmlformats.org/officeDocument/2006/relationships/hyperlink" Target="https://basketball.realgm.com/ncaa/conferences/Big-12-Conference/3/UCF/307/Schedule/2025" TargetMode="External"/><Relationship Id="rId348" Type="http://schemas.openxmlformats.org/officeDocument/2006/relationships/hyperlink" Target="https://basketball.realgm.com/ncaa/conferences/Big-12-Conference/3/Home" TargetMode="External"/><Relationship Id="rId469" Type="http://schemas.openxmlformats.org/officeDocument/2006/relationships/hyperlink" Target="https://basketball.realgm.com/ncaa/conferences/Horizon-League/12/Wright-State/153/Schedule/2025" TargetMode="External"/><Relationship Id="rId105" Type="http://schemas.openxmlformats.org/officeDocument/2006/relationships/hyperlink" Target="https://basketball.realgm.com/ncaa/conferences/Big-Ten-Conference/2/Indiana/97/Schedule/2025" TargetMode="External"/><Relationship Id="rId226" Type="http://schemas.openxmlformats.org/officeDocument/2006/relationships/hyperlink" Target="https://basketball.realgm.com/ncaa/conferences/Mountain-West-Conference/6/Home" TargetMode="External"/><Relationship Id="rId347" Type="http://schemas.openxmlformats.org/officeDocument/2006/relationships/hyperlink" Target="https://basketball.realgm.com/ncaa/conferences/Big-12-Conference/3/Utah/213/Schedule/2025" TargetMode="External"/><Relationship Id="rId468" Type="http://schemas.openxmlformats.org/officeDocument/2006/relationships/hyperlink" Target="https://basketball.realgm.com/ncaa/conferences/Ohio-Valley-Conference/16/Home" TargetMode="External"/><Relationship Id="rId589" Type="http://schemas.openxmlformats.org/officeDocument/2006/relationships/hyperlink" Target="https://basketball.realgm.com/ncaa/conferences/American-Athletic-Conference/4/Tulsa/305/Schedule/2025" TargetMode="External"/><Relationship Id="rId104" Type="http://schemas.openxmlformats.org/officeDocument/2006/relationships/hyperlink" Target="https://basketball.realgm.com/ncaa/conferences/Big-South-Conference/21/Home" TargetMode="External"/><Relationship Id="rId225" Type="http://schemas.openxmlformats.org/officeDocument/2006/relationships/hyperlink" Target="https://basketball.realgm.com/ncaa/conferences/Mountain-West-Conference/6/UNLV/212/Schedule/2025" TargetMode="External"/><Relationship Id="rId346" Type="http://schemas.openxmlformats.org/officeDocument/2006/relationships/hyperlink" Target="https://basketball.realgm.com/ncaa/conferences/Coastal-Athletic-Association/15/Home" TargetMode="External"/><Relationship Id="rId467" Type="http://schemas.openxmlformats.org/officeDocument/2006/relationships/hyperlink" Target="https://basketball.realgm.com/ncaa/conferences/Ohio-Valley-Conference/16/Tennessee-State/232/Schedule/2025" TargetMode="External"/><Relationship Id="rId588" Type="http://schemas.openxmlformats.org/officeDocument/2006/relationships/hyperlink" Target="https://basketball.realgm.com/ncaa/conferences/Ivy-League/14/Home" TargetMode="External"/><Relationship Id="rId109" Type="http://schemas.openxmlformats.org/officeDocument/2006/relationships/hyperlink" Target="https://basketball.realgm.com/ncaa/conferences/Big-12-Conference/3/Baylor/51/Schedule/2025" TargetMode="External"/><Relationship Id="rId108" Type="http://schemas.openxmlformats.org/officeDocument/2006/relationships/hyperlink" Target="https://basketball.realgm.com/ncaa/conferences/Atlantic-10-Conference/10/Home" TargetMode="External"/><Relationship Id="rId229" Type="http://schemas.openxmlformats.org/officeDocument/2006/relationships/hyperlink" Target="https://basketball.realgm.com/ncaa/conferences/Ivy-League/14/Cornell/157/Schedule/2025" TargetMode="External"/><Relationship Id="rId220" Type="http://schemas.openxmlformats.org/officeDocument/2006/relationships/hyperlink" Target="https://basketball.realgm.com/ncaa/conferences/Big-12-Conference/3/Home" TargetMode="External"/><Relationship Id="rId341" Type="http://schemas.openxmlformats.org/officeDocument/2006/relationships/hyperlink" Target="https://basketball.realgm.com/ncaa/conferences/Big-12-Conference/3/Oklahoma-State/59/Schedule/2025" TargetMode="External"/><Relationship Id="rId462" Type="http://schemas.openxmlformats.org/officeDocument/2006/relationships/hyperlink" Target="https://basketball.realgm.com/ncaa/conferences/American-Athletic-Conference/4/Home" TargetMode="External"/><Relationship Id="rId583" Type="http://schemas.openxmlformats.org/officeDocument/2006/relationships/hyperlink" Target="https://basketball.realgm.com/ncaa/conferences/Ivy-League/14/Columbia/156/Schedule/2025" TargetMode="External"/><Relationship Id="rId340" Type="http://schemas.openxmlformats.org/officeDocument/2006/relationships/hyperlink" Target="https://basketball.realgm.com/ncaa/conferences/West-Coast-Conference/11/Home" TargetMode="External"/><Relationship Id="rId461" Type="http://schemas.openxmlformats.org/officeDocument/2006/relationships/hyperlink" Target="https://basketball.realgm.com/ncaa/conferences/American-Athletic-Conference/4/South-Florida/74/Schedule/2025" TargetMode="External"/><Relationship Id="rId582" Type="http://schemas.openxmlformats.org/officeDocument/2006/relationships/hyperlink" Target="https://basketball.realgm.com/ncaa/conferences/Metro-Atlantic-Athletic-Conference/17/Home" TargetMode="External"/><Relationship Id="rId460" Type="http://schemas.openxmlformats.org/officeDocument/2006/relationships/hyperlink" Target="https://basketball.realgm.com/ncaa/conferences/Big-West-Conference/22/Home" TargetMode="External"/><Relationship Id="rId581" Type="http://schemas.openxmlformats.org/officeDocument/2006/relationships/hyperlink" Target="https://basketball.realgm.com/ncaa/conferences/Metro-Atlantic-Athletic-Conference/17/Saint-Peters/172/Schedule/2025" TargetMode="External"/><Relationship Id="rId580" Type="http://schemas.openxmlformats.org/officeDocument/2006/relationships/hyperlink" Target="https://basketball.realgm.com/ncaa/conferences/American-Athletic-Conference/4/Home" TargetMode="External"/><Relationship Id="rId103" Type="http://schemas.openxmlformats.org/officeDocument/2006/relationships/hyperlink" Target="https://basketball.realgm.com/ncaa/conferences/Big-South-Conference/21/High-Point/90/Schedule/2025" TargetMode="External"/><Relationship Id="rId224" Type="http://schemas.openxmlformats.org/officeDocument/2006/relationships/hyperlink" Target="https://basketball.realgm.com/ncaa/conferences/Horizon-League/12/Home" TargetMode="External"/><Relationship Id="rId345" Type="http://schemas.openxmlformats.org/officeDocument/2006/relationships/hyperlink" Target="https://basketball.realgm.com/ncaa/conferences/Coastal-Athletic-Association/15/Hampton/190/Schedule/2025" TargetMode="External"/><Relationship Id="rId466" Type="http://schemas.openxmlformats.org/officeDocument/2006/relationships/hyperlink" Target="https://basketball.realgm.com/ncaa/conferences/Big-East-Conference/59/Home" TargetMode="External"/><Relationship Id="rId587" Type="http://schemas.openxmlformats.org/officeDocument/2006/relationships/hyperlink" Target="https://basketball.realgm.com/ncaa/conferences/Ivy-League/14/Pennsylvania/160/Schedule/2025" TargetMode="External"/><Relationship Id="rId102" Type="http://schemas.openxmlformats.org/officeDocument/2006/relationships/hyperlink" Target="https://basketball.realgm.com/ncaa/conferences/American-Athletic-Conference/4/Home" TargetMode="External"/><Relationship Id="rId223" Type="http://schemas.openxmlformats.org/officeDocument/2006/relationships/hyperlink" Target="https://basketball.realgm.com/ncaa/conferences/Horizon-League/12/Milwaukee/150/Schedule/2025" TargetMode="External"/><Relationship Id="rId344" Type="http://schemas.openxmlformats.org/officeDocument/2006/relationships/hyperlink" Target="https://basketball.realgm.com/ncaa/conferences/Big-East-Conference/59/Home" TargetMode="External"/><Relationship Id="rId465" Type="http://schemas.openxmlformats.org/officeDocument/2006/relationships/hyperlink" Target="https://basketball.realgm.com/ncaa/conferences/Big-East-Conference/59/DePaul/65/Schedule/2025" TargetMode="External"/><Relationship Id="rId586" Type="http://schemas.openxmlformats.org/officeDocument/2006/relationships/hyperlink" Target="https://basketball.realgm.com/ncaa/conferences/Mid-Eastern-Athletic-Conference/26/Home" TargetMode="External"/><Relationship Id="rId101" Type="http://schemas.openxmlformats.org/officeDocument/2006/relationships/hyperlink" Target="https://basketball.realgm.com/ncaa/conferences/American-Athletic-Conference/4/North-Texas/328/Schedule/2025" TargetMode="External"/><Relationship Id="rId222" Type="http://schemas.openxmlformats.org/officeDocument/2006/relationships/hyperlink" Target="https://basketball.realgm.com/ncaa/conferences/Atlantic-Sun-Conference/19/Home" TargetMode="External"/><Relationship Id="rId343" Type="http://schemas.openxmlformats.org/officeDocument/2006/relationships/hyperlink" Target="https://basketball.realgm.com/ncaa/conferences/Big-East-Conference/59/Georgetown/66/Schedule/2025" TargetMode="External"/><Relationship Id="rId464" Type="http://schemas.openxmlformats.org/officeDocument/2006/relationships/hyperlink" Target="https://basketball.realgm.com/ncaa/conferences/Western-Athletic-Conference/13/Home" TargetMode="External"/><Relationship Id="rId585" Type="http://schemas.openxmlformats.org/officeDocument/2006/relationships/hyperlink" Target="https://basketball.realgm.com/ncaa/conferences/Mid-Eastern-Athletic-Conference/26/Delaware-State/188/Schedule/2025" TargetMode="External"/><Relationship Id="rId100" Type="http://schemas.openxmlformats.org/officeDocument/2006/relationships/hyperlink" Target="https://basketball.realgm.com/ncaa/conferences/Missouri-Valley-Conference/5/Home" TargetMode="External"/><Relationship Id="rId221" Type="http://schemas.openxmlformats.org/officeDocument/2006/relationships/hyperlink" Target="https://basketball.realgm.com/ncaa/conferences/Atlantic-Sun-Conference/19/North-Alabama/911/Schedule/2025" TargetMode="External"/><Relationship Id="rId342" Type="http://schemas.openxmlformats.org/officeDocument/2006/relationships/hyperlink" Target="https://basketball.realgm.com/ncaa/conferences/Big-12-Conference/3/Home" TargetMode="External"/><Relationship Id="rId463" Type="http://schemas.openxmlformats.org/officeDocument/2006/relationships/hyperlink" Target="https://basketball.realgm.com/ncaa/conferences/Western-Athletic-Conference/13/Abilene-Christian/972/Schedule/2025" TargetMode="External"/><Relationship Id="rId584" Type="http://schemas.openxmlformats.org/officeDocument/2006/relationships/hyperlink" Target="https://basketball.realgm.com/ncaa/conferences/Ivy-League/14/Home" TargetMode="External"/><Relationship Id="rId217" Type="http://schemas.openxmlformats.org/officeDocument/2006/relationships/hyperlink" Target="https://basketball.realgm.com/ncaa/conferences/Big-Sky-Conference/20/Northern-Colorado/83/Schedule/2025" TargetMode="External"/><Relationship Id="rId338" Type="http://schemas.openxmlformats.org/officeDocument/2006/relationships/hyperlink" Target="https://basketball.realgm.com/ncaa/conferences/Horizon-League/12/Home" TargetMode="External"/><Relationship Id="rId459" Type="http://schemas.openxmlformats.org/officeDocument/2006/relationships/hyperlink" Target="https://basketball.realgm.com/ncaa/conferences/Big-West-Conference/22/Hawaii/342/Schedule/2025" TargetMode="External"/><Relationship Id="rId216" Type="http://schemas.openxmlformats.org/officeDocument/2006/relationships/hyperlink" Target="https://basketball.realgm.com/ncaa/conferences/Big-Ten-Conference/2/Home" TargetMode="External"/><Relationship Id="rId337" Type="http://schemas.openxmlformats.org/officeDocument/2006/relationships/hyperlink" Target="https://basketball.realgm.com/ncaa/conferences/Horizon-League/12/Oakland/313/Schedule/2025" TargetMode="External"/><Relationship Id="rId458" Type="http://schemas.openxmlformats.org/officeDocument/2006/relationships/hyperlink" Target="https://basketball.realgm.com/ncaa/conferences/Mid-American-Conference/25/Home" TargetMode="External"/><Relationship Id="rId579" Type="http://schemas.openxmlformats.org/officeDocument/2006/relationships/hyperlink" Target="https://basketball.realgm.com/ncaa/conferences/American-Athletic-Conference/4/Rice/302/Schedule/2025" TargetMode="External"/><Relationship Id="rId215" Type="http://schemas.openxmlformats.org/officeDocument/2006/relationships/hyperlink" Target="https://basketball.realgm.com/ncaa/conferences/Big-Ten-Conference/2/USC/242/Schedule/2025" TargetMode="External"/><Relationship Id="rId336" Type="http://schemas.openxmlformats.org/officeDocument/2006/relationships/hyperlink" Target="https://basketball.realgm.com/ncaa/conferences/Big-West-Conference/22/Home" TargetMode="External"/><Relationship Id="rId457" Type="http://schemas.openxmlformats.org/officeDocument/2006/relationships/hyperlink" Target="https://basketball.realgm.com/ncaa/conferences/Mid-American-Conference/25/Central-Michigan/181/Schedule/2025" TargetMode="External"/><Relationship Id="rId578" Type="http://schemas.openxmlformats.org/officeDocument/2006/relationships/hyperlink" Target="https://basketball.realgm.com/ncaa/conferences/Patriot-League/28/Home" TargetMode="External"/><Relationship Id="rId699" Type="http://schemas.openxmlformats.org/officeDocument/2006/relationships/hyperlink" Target="https://basketball.realgm.com/ncaa/conferences/West-Coast-Conference/11/San-Diego/337/Schedule/2025" TargetMode="External"/><Relationship Id="rId214" Type="http://schemas.openxmlformats.org/officeDocument/2006/relationships/hyperlink" Target="https://basketball.realgm.com/ncaa/conferences/America-East-Conference/18/Home" TargetMode="External"/><Relationship Id="rId335" Type="http://schemas.openxmlformats.org/officeDocument/2006/relationships/hyperlink" Target="https://basketball.realgm.com/ncaa/conferences/Big-West-Conference/22/UC-Santa-Barbara/115/Schedule/2025" TargetMode="External"/><Relationship Id="rId456" Type="http://schemas.openxmlformats.org/officeDocument/2006/relationships/hyperlink" Target="https://basketball.realgm.com/ncaa/conferences/Metro-Atlantic-Athletic-Conference/17/Home" TargetMode="External"/><Relationship Id="rId577" Type="http://schemas.openxmlformats.org/officeDocument/2006/relationships/hyperlink" Target="https://basketball.realgm.com/ncaa/conferences/Patriot-League/28/Holy-Cross/249/Schedule/2025" TargetMode="External"/><Relationship Id="rId698" Type="http://schemas.openxmlformats.org/officeDocument/2006/relationships/hyperlink" Target="https://basketball.realgm.com/ncaa/conferences/Southland-Conference/30/Home" TargetMode="External"/><Relationship Id="rId219" Type="http://schemas.openxmlformats.org/officeDocument/2006/relationships/hyperlink" Target="https://basketball.realgm.com/ncaa/conferences/Big-12-Conference/3/Arizona-State/236/Schedule/2025" TargetMode="External"/><Relationship Id="rId218" Type="http://schemas.openxmlformats.org/officeDocument/2006/relationships/hyperlink" Target="https://basketball.realgm.com/ncaa/conferences/Big-Sky-Conference/20/Home" TargetMode="External"/><Relationship Id="rId339" Type="http://schemas.openxmlformats.org/officeDocument/2006/relationships/hyperlink" Target="https://basketball.realgm.com/ncaa/conferences/West-Coast-Conference/11/Loyola-Marymount/333/Schedule/2025" TargetMode="External"/><Relationship Id="rId330" Type="http://schemas.openxmlformats.org/officeDocument/2006/relationships/hyperlink" Target="https://basketball.realgm.com/ncaa/conferences/Big-Ten-Conference/2/Home" TargetMode="External"/><Relationship Id="rId451" Type="http://schemas.openxmlformats.org/officeDocument/2006/relationships/hyperlink" Target="https://basketball.realgm.com/ncaa/conferences/Sun-Belt-Conference/33/Georgia-Southern/272/Schedule/2025" TargetMode="External"/><Relationship Id="rId572" Type="http://schemas.openxmlformats.org/officeDocument/2006/relationships/hyperlink" Target="https://basketball.realgm.com/ncaa/conferences/Western-Athletic-Conference/13/Home" TargetMode="External"/><Relationship Id="rId693" Type="http://schemas.openxmlformats.org/officeDocument/2006/relationships/hyperlink" Target="https://basketball.realgm.com/ncaa/conferences/Atlantic-Sun-Conference/19/West-Georgia/510/Schedule/2025" TargetMode="External"/><Relationship Id="rId450" Type="http://schemas.openxmlformats.org/officeDocument/2006/relationships/hyperlink" Target="https://basketball.realgm.com/ncaa/conferences/Northeast-Conference/27/Home" TargetMode="External"/><Relationship Id="rId571" Type="http://schemas.openxmlformats.org/officeDocument/2006/relationships/hyperlink" Target="https://basketball.realgm.com/ncaa/conferences/Western-Athletic-Conference/13/Tarleton-State/1350/Schedule/2025" TargetMode="External"/><Relationship Id="rId692" Type="http://schemas.openxmlformats.org/officeDocument/2006/relationships/hyperlink" Target="https://basketball.realgm.com/ncaa/conferences/The-Summit-League/32/Home" TargetMode="External"/><Relationship Id="rId570" Type="http://schemas.openxmlformats.org/officeDocument/2006/relationships/hyperlink" Target="https://basketball.realgm.com/ncaa/conferences/Metro-Atlantic-Athletic-Conference/17/Home" TargetMode="External"/><Relationship Id="rId691" Type="http://schemas.openxmlformats.org/officeDocument/2006/relationships/hyperlink" Target="https://basketball.realgm.com/ncaa/conferences/The-Summit-League/32/Oral-Roberts/314/Schedule/2025" TargetMode="External"/><Relationship Id="rId690" Type="http://schemas.openxmlformats.org/officeDocument/2006/relationships/hyperlink" Target="https://basketball.realgm.com/ncaa/conferences/Metro-Atlantic-Athletic-Conference/17/Home" TargetMode="External"/><Relationship Id="rId213" Type="http://schemas.openxmlformats.org/officeDocument/2006/relationships/hyperlink" Target="https://basketball.realgm.com/ncaa/conferences/America-East-Conference/18/Bryant/129/Schedule/2025" TargetMode="External"/><Relationship Id="rId334" Type="http://schemas.openxmlformats.org/officeDocument/2006/relationships/hyperlink" Target="https://basketball.realgm.com/ncaa/conferences/Missouri-Valley-Conference/5/Home" TargetMode="External"/><Relationship Id="rId455" Type="http://schemas.openxmlformats.org/officeDocument/2006/relationships/hyperlink" Target="https://basketball.realgm.com/ncaa/conferences/Metro-Atlantic-Athletic-Conference/17/Iona/166/Schedule/2025" TargetMode="External"/><Relationship Id="rId576" Type="http://schemas.openxmlformats.org/officeDocument/2006/relationships/hyperlink" Target="https://basketball.realgm.com/ncaa/conferences/The-Summit-League/32/Home" TargetMode="External"/><Relationship Id="rId697" Type="http://schemas.openxmlformats.org/officeDocument/2006/relationships/hyperlink" Target="https://basketball.realgm.com/ncaa/conferences/Southland-Conference/30/East-Texas-AM/1533/Schedule/2025" TargetMode="External"/><Relationship Id="rId212" Type="http://schemas.openxmlformats.org/officeDocument/2006/relationships/hyperlink" Target="https://basketball.realgm.com/ncaa/conferences/Southern-Conference/29/Home" TargetMode="External"/><Relationship Id="rId333" Type="http://schemas.openxmlformats.org/officeDocument/2006/relationships/hyperlink" Target="https://basketball.realgm.com/ncaa/conferences/Missouri-Valley-Conference/5/Southern-Illinois/205/Schedule/2025" TargetMode="External"/><Relationship Id="rId454" Type="http://schemas.openxmlformats.org/officeDocument/2006/relationships/hyperlink" Target="https://basketball.realgm.com/ncaa/conferences/Atlantic-10-Conference/10/Home" TargetMode="External"/><Relationship Id="rId575" Type="http://schemas.openxmlformats.org/officeDocument/2006/relationships/hyperlink" Target="https://basketball.realgm.com/ncaa/conferences/The-Summit-League/32/UMKC/317/Schedule/2025" TargetMode="External"/><Relationship Id="rId696" Type="http://schemas.openxmlformats.org/officeDocument/2006/relationships/hyperlink" Target="https://basketball.realgm.com/ncaa/conferences/Mid-American-Conference/25/Home" TargetMode="External"/><Relationship Id="rId211" Type="http://schemas.openxmlformats.org/officeDocument/2006/relationships/hyperlink" Target="https://basketball.realgm.com/ncaa/conferences/Southern-Conference/29/Wofford/276/Schedule/2025" TargetMode="External"/><Relationship Id="rId332" Type="http://schemas.openxmlformats.org/officeDocument/2006/relationships/hyperlink" Target="https://basketball.realgm.com/ncaa/conferences/Coastal-Athletic-Association/15/Home" TargetMode="External"/><Relationship Id="rId453" Type="http://schemas.openxmlformats.org/officeDocument/2006/relationships/hyperlink" Target="https://basketball.realgm.com/ncaa/conferences/Atlantic-10-Conference/10/Richmond/23/Schedule/2025" TargetMode="External"/><Relationship Id="rId574" Type="http://schemas.openxmlformats.org/officeDocument/2006/relationships/hyperlink" Target="https://basketball.realgm.com/ncaa/conferences/The-Summit-League/32/Home" TargetMode="External"/><Relationship Id="rId695" Type="http://schemas.openxmlformats.org/officeDocument/2006/relationships/hyperlink" Target="https://basketball.realgm.com/ncaa/conferences/Mid-American-Conference/25/Northern-Illinois/183/Schedule/2025" TargetMode="External"/><Relationship Id="rId210" Type="http://schemas.openxmlformats.org/officeDocument/2006/relationships/hyperlink" Target="https://basketball.realgm.com/ncaa/conferences/The-Summit-League/32/Home" TargetMode="External"/><Relationship Id="rId331" Type="http://schemas.openxmlformats.org/officeDocument/2006/relationships/hyperlink" Target="https://basketball.realgm.com/ncaa/conferences/Coastal-Athletic-Association/15/William-Mary/127/Schedule/2025" TargetMode="External"/><Relationship Id="rId452" Type="http://schemas.openxmlformats.org/officeDocument/2006/relationships/hyperlink" Target="https://basketball.realgm.com/ncaa/conferences/Sun-Belt-Conference/33/Home" TargetMode="External"/><Relationship Id="rId573" Type="http://schemas.openxmlformats.org/officeDocument/2006/relationships/hyperlink" Target="https://basketball.realgm.com/ncaa/conferences/The-Summit-League/32/North-Dakota/137/Schedule/2025" TargetMode="External"/><Relationship Id="rId694" Type="http://schemas.openxmlformats.org/officeDocument/2006/relationships/hyperlink" Target="https://basketball.realgm.com/ncaa/conferences/Atlantic-Sun-Conference/19/Home" TargetMode="External"/><Relationship Id="rId370" Type="http://schemas.openxmlformats.org/officeDocument/2006/relationships/hyperlink" Target="https://basketball.realgm.com/ncaa/conferences/Atlantic-Coast-Conference/1/Home" TargetMode="External"/><Relationship Id="rId491" Type="http://schemas.openxmlformats.org/officeDocument/2006/relationships/hyperlink" Target="https://basketball.realgm.com/ncaa/conferences/Southland-Conference/30/Stephen-F-Austin/284/Schedule/2025" TargetMode="External"/><Relationship Id="rId490" Type="http://schemas.openxmlformats.org/officeDocument/2006/relationships/hyperlink" Target="https://basketball.realgm.com/ncaa/conferences/Big-West-Conference/22/Home" TargetMode="External"/><Relationship Id="rId129" Type="http://schemas.openxmlformats.org/officeDocument/2006/relationships/hyperlink" Target="https://basketball.realgm.com/ncaa/conferences/Southeastern-Conference/8/Arkansas/254/Schedule/2025" TargetMode="External"/><Relationship Id="rId128" Type="http://schemas.openxmlformats.org/officeDocument/2006/relationships/hyperlink" Target="https://basketball.realgm.com/ncaa/conferences/Conference-USA/9/Home" TargetMode="External"/><Relationship Id="rId249" Type="http://schemas.openxmlformats.org/officeDocument/2006/relationships/hyperlink" Target="https://basketball.realgm.com/ncaa/conferences/Metro-Atlantic-Athletic-Conference/17/Quinnipiac/220/Schedule/2025" TargetMode="External"/><Relationship Id="rId127" Type="http://schemas.openxmlformats.org/officeDocument/2006/relationships/hyperlink" Target="https://basketball.realgm.com/ncaa/conferences/Conference-USA/9/Jacksonville-State/228/Schedule/2025" TargetMode="External"/><Relationship Id="rId248" Type="http://schemas.openxmlformats.org/officeDocument/2006/relationships/hyperlink" Target="https://basketball.realgm.com/ncaa/conferences/Big-East-Conference/59/Home" TargetMode="External"/><Relationship Id="rId369" Type="http://schemas.openxmlformats.org/officeDocument/2006/relationships/hyperlink" Target="https://basketball.realgm.com/ncaa/conferences/Atlantic-Coast-Conference/1/Syracuse/382/Schedule/2025" TargetMode="External"/><Relationship Id="rId126" Type="http://schemas.openxmlformats.org/officeDocument/2006/relationships/hyperlink" Target="https://basketball.realgm.com/ncaa/conferences/Southeastern-Conference/8/Home" TargetMode="External"/><Relationship Id="rId247" Type="http://schemas.openxmlformats.org/officeDocument/2006/relationships/hyperlink" Target="https://basketball.realgm.com/ncaa/conferences/Big-East-Conference/59/Villanova/76/Schedule/2025" TargetMode="External"/><Relationship Id="rId368" Type="http://schemas.openxmlformats.org/officeDocument/2006/relationships/hyperlink" Target="https://basketball.realgm.com/ncaa/conferences/American-Athletic-Conference/4/Home" TargetMode="External"/><Relationship Id="rId489" Type="http://schemas.openxmlformats.org/officeDocument/2006/relationships/hyperlink" Target="https://basketball.realgm.com/ncaa/conferences/Big-West-Conference/22/Cal-State-Bakersfield/130/Schedule/2025" TargetMode="External"/><Relationship Id="rId121" Type="http://schemas.openxmlformats.org/officeDocument/2006/relationships/hyperlink" Target="https://basketball.realgm.com/ncaa/conferences/Big-Sky-Conference/20/Montana/80/Schedule/2025" TargetMode="External"/><Relationship Id="rId242" Type="http://schemas.openxmlformats.org/officeDocument/2006/relationships/hyperlink" Target="https://basketball.realgm.com/ncaa/conferences/Atlantic-Coast-Conference/1/Home" TargetMode="External"/><Relationship Id="rId363" Type="http://schemas.openxmlformats.org/officeDocument/2006/relationships/hyperlink" Target="https://basketball.realgm.com/ncaa/conferences/Atlantic-Sun-Conference/19/Eastern-Kentucky/227/Schedule/2025" TargetMode="External"/><Relationship Id="rId484" Type="http://schemas.openxmlformats.org/officeDocument/2006/relationships/hyperlink" Target="https://basketball.realgm.com/ncaa/conferences/Atlantic-10-Conference/10/Home" TargetMode="External"/><Relationship Id="rId120" Type="http://schemas.openxmlformats.org/officeDocument/2006/relationships/hyperlink" Target="https://basketball.realgm.com/ncaa/conferences/Coastal-Athletic-Association/15/Home" TargetMode="External"/><Relationship Id="rId241" Type="http://schemas.openxmlformats.org/officeDocument/2006/relationships/hyperlink" Target="https://basketball.realgm.com/ncaa/conferences/Atlantic-Coast-Conference/1/Pittsburgh/70/Schedule/2025" TargetMode="External"/><Relationship Id="rId362" Type="http://schemas.openxmlformats.org/officeDocument/2006/relationships/hyperlink" Target="https://basketball.realgm.com/ncaa/conferences/Atlantic-10-Conference/10/Home" TargetMode="External"/><Relationship Id="rId483" Type="http://schemas.openxmlformats.org/officeDocument/2006/relationships/hyperlink" Target="https://basketball.realgm.com/ncaa/conferences/Atlantic-10-Conference/10/Massachusetts/21/Schedule/2025" TargetMode="External"/><Relationship Id="rId240" Type="http://schemas.openxmlformats.org/officeDocument/2006/relationships/hyperlink" Target="https://basketball.realgm.com/ncaa/conferences/Missouri-Valley-Conference/5/Home" TargetMode="External"/><Relationship Id="rId361" Type="http://schemas.openxmlformats.org/officeDocument/2006/relationships/hyperlink" Target="https://basketball.realgm.com/ncaa/conferences/Atlantic-10-Conference/10/Davidson/269/Schedule/2025" TargetMode="External"/><Relationship Id="rId482" Type="http://schemas.openxmlformats.org/officeDocument/2006/relationships/hyperlink" Target="https://basketball.realgm.com/ncaa/conferences/Metro-Atlantic-Athletic-Conference/17/Home" TargetMode="External"/><Relationship Id="rId360" Type="http://schemas.openxmlformats.org/officeDocument/2006/relationships/hyperlink" Target="https://basketball.realgm.com/ncaa/conferences/American-Athletic-Conference/4/Home" TargetMode="External"/><Relationship Id="rId481" Type="http://schemas.openxmlformats.org/officeDocument/2006/relationships/hyperlink" Target="https://basketball.realgm.com/ncaa/conferences/Metro-Atlantic-Athletic-Conference/17/Siena/173/Schedule/2025" TargetMode="External"/><Relationship Id="rId125" Type="http://schemas.openxmlformats.org/officeDocument/2006/relationships/hyperlink" Target="https://basketball.realgm.com/ncaa/conferences/Southeastern-Conference/8/Oklahoma/4/Schedule/2025" TargetMode="External"/><Relationship Id="rId246" Type="http://schemas.openxmlformats.org/officeDocument/2006/relationships/hyperlink" Target="https://basketball.realgm.com/ncaa/conferences/Southland-Conference/30/Home" TargetMode="External"/><Relationship Id="rId367" Type="http://schemas.openxmlformats.org/officeDocument/2006/relationships/hyperlink" Target="https://basketball.realgm.com/ncaa/conferences/American-Athletic-Conference/4/Temple/27/Schedule/2025" TargetMode="External"/><Relationship Id="rId488" Type="http://schemas.openxmlformats.org/officeDocument/2006/relationships/hyperlink" Target="https://basketball.realgm.com/ncaa/conferences/Big-Sky-Conference/20/Home" TargetMode="External"/><Relationship Id="rId124" Type="http://schemas.openxmlformats.org/officeDocument/2006/relationships/hyperlink" Target="https://basketball.realgm.com/ncaa/conferences/Big-East-Conference/59/Home" TargetMode="External"/><Relationship Id="rId245" Type="http://schemas.openxmlformats.org/officeDocument/2006/relationships/hyperlink" Target="https://basketball.realgm.com/ncaa/conferences/Southland-Conference/30/Lamar/278/Schedule/2025" TargetMode="External"/><Relationship Id="rId366" Type="http://schemas.openxmlformats.org/officeDocument/2006/relationships/hyperlink" Target="https://basketball.realgm.com/ncaa/conferences/Atlantic-Coast-Conference/1/Home" TargetMode="External"/><Relationship Id="rId487" Type="http://schemas.openxmlformats.org/officeDocument/2006/relationships/hyperlink" Target="https://basketball.realgm.com/ncaa/conferences/Big-Sky-Conference/20/Montana-State/81/Schedule/2025" TargetMode="External"/><Relationship Id="rId123" Type="http://schemas.openxmlformats.org/officeDocument/2006/relationships/hyperlink" Target="https://basketball.realgm.com/ncaa/conferences/Big-East-Conference/59/Xavier/28/Schedule/2025" TargetMode="External"/><Relationship Id="rId244" Type="http://schemas.openxmlformats.org/officeDocument/2006/relationships/hyperlink" Target="https://basketball.realgm.com/ncaa/conferences/Big-12-Conference/3/Home" TargetMode="External"/><Relationship Id="rId365" Type="http://schemas.openxmlformats.org/officeDocument/2006/relationships/hyperlink" Target="https://basketball.realgm.com/ncaa/conferences/Atlantic-Coast-Conference/1/Georgia-Tech/33/Schedule/2025" TargetMode="External"/><Relationship Id="rId486" Type="http://schemas.openxmlformats.org/officeDocument/2006/relationships/hyperlink" Target="https://basketball.realgm.com/ncaa/conferences/Southwestern-Athletic-Conference/31/Home" TargetMode="External"/><Relationship Id="rId122" Type="http://schemas.openxmlformats.org/officeDocument/2006/relationships/hyperlink" Target="https://basketball.realgm.com/ncaa/conferences/Big-Sky-Conference/20/Home" TargetMode="External"/><Relationship Id="rId243" Type="http://schemas.openxmlformats.org/officeDocument/2006/relationships/hyperlink" Target="https://basketball.realgm.com/ncaa/conferences/Big-12-Conference/3/Kansas-State/55/Schedule/2025" TargetMode="External"/><Relationship Id="rId364" Type="http://schemas.openxmlformats.org/officeDocument/2006/relationships/hyperlink" Target="https://basketball.realgm.com/ncaa/conferences/Atlantic-Sun-Conference/19/Home" TargetMode="External"/><Relationship Id="rId485" Type="http://schemas.openxmlformats.org/officeDocument/2006/relationships/hyperlink" Target="https://basketball.realgm.com/ncaa/conferences/Southwestern-Athletic-Conference/31/Bethune-Cookman/186/Schedule/2025" TargetMode="External"/><Relationship Id="rId95" Type="http://schemas.openxmlformats.org/officeDocument/2006/relationships/hyperlink" Target="https://basketball.realgm.com/ncaa/conferences/Conference-USA/9/Liberty/91/Schedule/2025" TargetMode="External"/><Relationship Id="rId94" Type="http://schemas.openxmlformats.org/officeDocument/2006/relationships/hyperlink" Target="https://basketball.realgm.com/ncaa/conferences/Southland-Conference/30/Home" TargetMode="External"/><Relationship Id="rId97" Type="http://schemas.openxmlformats.org/officeDocument/2006/relationships/hyperlink" Target="https://basketball.realgm.com/ncaa/conferences/Big-12-Conference/3/Brigham-Young/208/Schedule/2025" TargetMode="External"/><Relationship Id="rId96" Type="http://schemas.openxmlformats.org/officeDocument/2006/relationships/hyperlink" Target="https://basketball.realgm.com/ncaa/conferences/Conference-USA/9/Home" TargetMode="External"/><Relationship Id="rId99" Type="http://schemas.openxmlformats.org/officeDocument/2006/relationships/hyperlink" Target="https://basketball.realgm.com/ncaa/conferences/Missouri-Valley-Conference/5/Bradley/197/Schedule/2025" TargetMode="External"/><Relationship Id="rId480" Type="http://schemas.openxmlformats.org/officeDocument/2006/relationships/hyperlink" Target="https://basketball.realgm.com/ncaa/conferences/Coastal-Athletic-Association/15/Home" TargetMode="External"/><Relationship Id="rId98" Type="http://schemas.openxmlformats.org/officeDocument/2006/relationships/hyperlink" Target="https://basketball.realgm.com/ncaa/conferences/Big-12-Conference/3/Home" TargetMode="External"/><Relationship Id="rId91" Type="http://schemas.openxmlformats.org/officeDocument/2006/relationships/hyperlink" Target="https://basketball.realgm.com/ncaa/conferences/Mountain-West-Conference/6/Boise-State/340/Schedule/2025" TargetMode="External"/><Relationship Id="rId90" Type="http://schemas.openxmlformats.org/officeDocument/2006/relationships/hyperlink" Target="https://basketball.realgm.com/ncaa/conferences/Big-Ten-Conference/2/Home" TargetMode="External"/><Relationship Id="rId93" Type="http://schemas.openxmlformats.org/officeDocument/2006/relationships/hyperlink" Target="https://basketball.realgm.com/ncaa/conferences/Southland-Conference/30/McNeese-State/279/Schedule/2025" TargetMode="External"/><Relationship Id="rId92" Type="http://schemas.openxmlformats.org/officeDocument/2006/relationships/hyperlink" Target="https://basketball.realgm.com/ncaa/conferences/Mountain-West-Conference/6/Home" TargetMode="External"/><Relationship Id="rId118" Type="http://schemas.openxmlformats.org/officeDocument/2006/relationships/hyperlink" Target="https://basketball.realgm.com/ncaa/conferences/Southeastern-Conference/8/Home" TargetMode="External"/><Relationship Id="rId239" Type="http://schemas.openxmlformats.org/officeDocument/2006/relationships/hyperlink" Target="https://basketball.realgm.com/ncaa/conferences/Missouri-Valley-Conference/5/Illinois-Chicago/151/Schedule/2025" TargetMode="External"/><Relationship Id="rId117" Type="http://schemas.openxmlformats.org/officeDocument/2006/relationships/hyperlink" Target="https://basketball.realgm.com/ncaa/conferences/Southeastern-Conference/8/Vanderbilt/264/Schedule/2025" TargetMode="External"/><Relationship Id="rId238" Type="http://schemas.openxmlformats.org/officeDocument/2006/relationships/hyperlink" Target="https://basketball.realgm.com/ncaa/conferences/Conference-USA/9/Home" TargetMode="External"/><Relationship Id="rId359" Type="http://schemas.openxmlformats.org/officeDocument/2006/relationships/hyperlink" Target="https://basketball.realgm.com/ncaa/conferences/American-Athletic-Conference/4/East-Carolina/128/Schedule/2025" TargetMode="External"/><Relationship Id="rId116" Type="http://schemas.openxmlformats.org/officeDocument/2006/relationships/hyperlink" Target="https://basketball.realgm.com/ncaa/conferences/Big-12-Conference/3/Home" TargetMode="External"/><Relationship Id="rId237" Type="http://schemas.openxmlformats.org/officeDocument/2006/relationships/hyperlink" Target="https://basketball.realgm.com/ncaa/conferences/Conference-USA/9/UTEP/308/Schedule/2025" TargetMode="External"/><Relationship Id="rId358" Type="http://schemas.openxmlformats.org/officeDocument/2006/relationships/hyperlink" Target="https://basketball.realgm.com/ncaa/conferences/Southland-Conference/30/Home" TargetMode="External"/><Relationship Id="rId479" Type="http://schemas.openxmlformats.org/officeDocument/2006/relationships/hyperlink" Target="https://basketball.realgm.com/ncaa/conferences/Coastal-Athletic-Association/15/Monmouth/218/Schedule/2025" TargetMode="External"/><Relationship Id="rId115" Type="http://schemas.openxmlformats.org/officeDocument/2006/relationships/hyperlink" Target="https://basketball.realgm.com/ncaa/conferences/Big-12-Conference/3/West-Virginia/77/Schedule/2025" TargetMode="External"/><Relationship Id="rId236" Type="http://schemas.openxmlformats.org/officeDocument/2006/relationships/hyperlink" Target="https://basketball.realgm.com/ncaa/conferences/Big-Ten-Conference/2/Home" TargetMode="External"/><Relationship Id="rId357" Type="http://schemas.openxmlformats.org/officeDocument/2006/relationships/hyperlink" Target="https://basketball.realgm.com/ncaa/conferences/Southland-Conference/30/Texas-AM-CC/285/Schedule/2025" TargetMode="External"/><Relationship Id="rId478" Type="http://schemas.openxmlformats.org/officeDocument/2006/relationships/hyperlink" Target="https://basketball.realgm.com/ncaa/conferences/Southland-Conference/30/Home" TargetMode="External"/><Relationship Id="rId599" Type="http://schemas.openxmlformats.org/officeDocument/2006/relationships/hyperlink" Target="https://basketball.realgm.com/ncaa/conferences/Southwestern-Athletic-Conference/31/Texas-Southern/298/Schedule/2025" TargetMode="External"/><Relationship Id="rId119" Type="http://schemas.openxmlformats.org/officeDocument/2006/relationships/hyperlink" Target="https://basketball.realgm.com/ncaa/conferences/Coastal-Athletic-Association/15/UNC-Wilmington/122/Schedule/2025" TargetMode="External"/><Relationship Id="rId110" Type="http://schemas.openxmlformats.org/officeDocument/2006/relationships/hyperlink" Target="https://basketball.realgm.com/ncaa/conferences/Big-12-Conference/3/Home" TargetMode="External"/><Relationship Id="rId231" Type="http://schemas.openxmlformats.org/officeDocument/2006/relationships/hyperlink" Target="https://basketball.realgm.com/ncaa/conferences/Big-Ten-Conference/2/Rutgers/72/Schedule/2025" TargetMode="External"/><Relationship Id="rId352" Type="http://schemas.openxmlformats.org/officeDocument/2006/relationships/hyperlink" Target="https://basketball.realgm.com/ncaa/conferences/Big-West-Conference/22/Home" TargetMode="External"/><Relationship Id="rId473" Type="http://schemas.openxmlformats.org/officeDocument/2006/relationships/hyperlink" Target="https://basketball.realgm.com/ncaa/conferences/America-East-Conference/18/UMass-Lowell/1549/Schedule/2025" TargetMode="External"/><Relationship Id="rId594" Type="http://schemas.openxmlformats.org/officeDocument/2006/relationships/hyperlink" Target="https://basketball.realgm.com/ncaa/conferences/Northeast-Conference/27/Home" TargetMode="External"/><Relationship Id="rId230" Type="http://schemas.openxmlformats.org/officeDocument/2006/relationships/hyperlink" Target="https://basketball.realgm.com/ncaa/conferences/Ivy-League/14/Home" TargetMode="External"/><Relationship Id="rId351" Type="http://schemas.openxmlformats.org/officeDocument/2006/relationships/hyperlink" Target="https://basketball.realgm.com/ncaa/conferences/Big-West-Conference/22/Cal-Poly/107/Schedule/2025" TargetMode="External"/><Relationship Id="rId472" Type="http://schemas.openxmlformats.org/officeDocument/2006/relationships/hyperlink" Target="https://basketball.realgm.com/ncaa/conferences/Atlantic-10-Conference/10/Home" TargetMode="External"/><Relationship Id="rId593" Type="http://schemas.openxmlformats.org/officeDocument/2006/relationships/hyperlink" Target="https://basketball.realgm.com/ncaa/conferences/Northeast-Conference/27/Mercyhurst/586/Schedule/2025" TargetMode="External"/><Relationship Id="rId350" Type="http://schemas.openxmlformats.org/officeDocument/2006/relationships/hyperlink" Target="https://basketball.realgm.com/ncaa/conferences/Ohio-Valley-Conference/16/Home" TargetMode="External"/><Relationship Id="rId471" Type="http://schemas.openxmlformats.org/officeDocument/2006/relationships/hyperlink" Target="https://basketball.realgm.com/ncaa/conferences/Atlantic-10-Conference/10/Fordham/18/Schedule/2025" TargetMode="External"/><Relationship Id="rId592" Type="http://schemas.openxmlformats.org/officeDocument/2006/relationships/hyperlink" Target="https://basketball.realgm.com/ncaa/conferences/Mid-American-Conference/25/Home" TargetMode="External"/><Relationship Id="rId470" Type="http://schemas.openxmlformats.org/officeDocument/2006/relationships/hyperlink" Target="https://basketball.realgm.com/ncaa/conferences/Horizon-League/12/Home" TargetMode="External"/><Relationship Id="rId591" Type="http://schemas.openxmlformats.org/officeDocument/2006/relationships/hyperlink" Target="https://basketball.realgm.com/ncaa/conferences/Mid-American-Conference/25/Ball-State/180/Schedule/2025" TargetMode="External"/><Relationship Id="rId114" Type="http://schemas.openxmlformats.org/officeDocument/2006/relationships/hyperlink" Target="https://basketball.realgm.com/ncaa/conferences/Big-East-Conference/59/Home" TargetMode="External"/><Relationship Id="rId235" Type="http://schemas.openxmlformats.org/officeDocument/2006/relationships/hyperlink" Target="https://basketball.realgm.com/ncaa/conferences/Big-Ten-Conference/2/Minnesota/101/Schedule/2025" TargetMode="External"/><Relationship Id="rId356" Type="http://schemas.openxmlformats.org/officeDocument/2006/relationships/hyperlink" Target="https://basketball.realgm.com/ncaa/conferences/Big-12-Conference/3/Home" TargetMode="External"/><Relationship Id="rId477" Type="http://schemas.openxmlformats.org/officeDocument/2006/relationships/hyperlink" Target="https://basketball.realgm.com/ncaa/conferences/Southland-Conference/30/Texas-RGV/142/Schedule/2025" TargetMode="External"/><Relationship Id="rId598" Type="http://schemas.openxmlformats.org/officeDocument/2006/relationships/hyperlink" Target="https://basketball.realgm.com/ncaa/conferences/American-Athletic-Conference/4/Home" TargetMode="External"/><Relationship Id="rId113" Type="http://schemas.openxmlformats.org/officeDocument/2006/relationships/hyperlink" Target="https://basketball.realgm.com/ncaa/conferences/Big-East-Conference/59/UConn/64/Schedule/2025" TargetMode="External"/><Relationship Id="rId234" Type="http://schemas.openxmlformats.org/officeDocument/2006/relationships/hyperlink" Target="https://basketball.realgm.com/ncaa/conferences/The-Summit-League/32/Home" TargetMode="External"/><Relationship Id="rId355" Type="http://schemas.openxmlformats.org/officeDocument/2006/relationships/hyperlink" Target="https://basketball.realgm.com/ncaa/conferences/Big-12-Conference/3/Colorado/52/Schedule/2025" TargetMode="External"/><Relationship Id="rId476" Type="http://schemas.openxmlformats.org/officeDocument/2006/relationships/hyperlink" Target="https://basketball.realgm.com/ncaa/conferences/Atlantic-Sun-Conference/19/Home" TargetMode="External"/><Relationship Id="rId597" Type="http://schemas.openxmlformats.org/officeDocument/2006/relationships/hyperlink" Target="https://basketball.realgm.com/ncaa/conferences/American-Athletic-Conference/4/Charlotte/15/Schedule/2025" TargetMode="External"/><Relationship Id="rId112" Type="http://schemas.openxmlformats.org/officeDocument/2006/relationships/hyperlink" Target="https://basketball.realgm.com/ncaa/conferences/Conference-USA/9/Home" TargetMode="External"/><Relationship Id="rId233" Type="http://schemas.openxmlformats.org/officeDocument/2006/relationships/hyperlink" Target="https://basketball.realgm.com/ncaa/conferences/The-Summit-League/32/Omaha/546/Schedule/2025" TargetMode="External"/><Relationship Id="rId354" Type="http://schemas.openxmlformats.org/officeDocument/2006/relationships/hyperlink" Target="https://basketball.realgm.com/ncaa/conferences/Horizon-League/12/Home" TargetMode="External"/><Relationship Id="rId475" Type="http://schemas.openxmlformats.org/officeDocument/2006/relationships/hyperlink" Target="https://basketball.realgm.com/ncaa/conferences/Atlantic-Sun-Conference/19/North-Florida/48/Schedule/2025" TargetMode="External"/><Relationship Id="rId596" Type="http://schemas.openxmlformats.org/officeDocument/2006/relationships/hyperlink" Target="https://basketball.realgm.com/ncaa/conferences/Mid-American-Conference/25/Home" TargetMode="External"/><Relationship Id="rId111" Type="http://schemas.openxmlformats.org/officeDocument/2006/relationships/hyperlink" Target="https://basketball.realgm.com/ncaa/conferences/Conference-USA/9/Middle-Tennessee-State/326/Schedule/2025" TargetMode="External"/><Relationship Id="rId232" Type="http://schemas.openxmlformats.org/officeDocument/2006/relationships/hyperlink" Target="https://basketball.realgm.com/ncaa/conferences/Big-Ten-Conference/2/Home" TargetMode="External"/><Relationship Id="rId353" Type="http://schemas.openxmlformats.org/officeDocument/2006/relationships/hyperlink" Target="https://basketball.realgm.com/ncaa/conferences/Horizon-League/12/Youngstown-State/154/Schedule/2025" TargetMode="External"/><Relationship Id="rId474" Type="http://schemas.openxmlformats.org/officeDocument/2006/relationships/hyperlink" Target="https://basketball.realgm.com/ncaa/conferences/America-East-Conference/18/Home" TargetMode="External"/><Relationship Id="rId595" Type="http://schemas.openxmlformats.org/officeDocument/2006/relationships/hyperlink" Target="https://basketball.realgm.com/ncaa/conferences/Mid-American-Conference/25/Bowling-Green/175/Schedule/2025" TargetMode="External"/><Relationship Id="rId305" Type="http://schemas.openxmlformats.org/officeDocument/2006/relationships/hyperlink" Target="https://basketball.realgm.com/ncaa/conferences/Atlantic-Sun-Conference/19/Jacksonville/44/Schedule/2025" TargetMode="External"/><Relationship Id="rId426" Type="http://schemas.openxmlformats.org/officeDocument/2006/relationships/hyperlink" Target="https://basketball.realgm.com/ncaa/conferences/American-Athletic-Conference/4/Home" TargetMode="External"/><Relationship Id="rId547" Type="http://schemas.openxmlformats.org/officeDocument/2006/relationships/hyperlink" Target="https://basketball.realgm.com/ncaa/conferences/America-East-Conference/18/Binghamton/7/Schedule/2025" TargetMode="External"/><Relationship Id="rId668" Type="http://schemas.openxmlformats.org/officeDocument/2006/relationships/hyperlink" Target="https://basketball.realgm.com/ncaa/conferences/Mountain-West-Conference/6/Home" TargetMode="External"/><Relationship Id="rId304" Type="http://schemas.openxmlformats.org/officeDocument/2006/relationships/hyperlink" Target="https://basketball.realgm.com/ncaa/conferences/Horizon-League/12/Home" TargetMode="External"/><Relationship Id="rId425" Type="http://schemas.openxmlformats.org/officeDocument/2006/relationships/hyperlink" Target="https://basketball.realgm.com/ncaa/conferences/American-Athletic-Conference/4/Texas-San-Antonio/288/Schedule/2025" TargetMode="External"/><Relationship Id="rId546" Type="http://schemas.openxmlformats.org/officeDocument/2006/relationships/hyperlink" Target="https://basketball.realgm.com/ncaa/conferences/Ohio-Valley-Conference/16/Home" TargetMode="External"/><Relationship Id="rId667" Type="http://schemas.openxmlformats.org/officeDocument/2006/relationships/hyperlink" Target="https://basketball.realgm.com/ncaa/conferences/Mountain-West-Conference/6/Air-Force/207/Schedule/2025" TargetMode="External"/><Relationship Id="rId303" Type="http://schemas.openxmlformats.org/officeDocument/2006/relationships/hyperlink" Target="https://basketball.realgm.com/ncaa/conferences/Horizon-League/12/Cleveland-State/146/Schedule/2025" TargetMode="External"/><Relationship Id="rId424" Type="http://schemas.openxmlformats.org/officeDocument/2006/relationships/hyperlink" Target="https://basketball.realgm.com/ncaa/conferences/Southwestern-Athletic-Conference/31/Home" TargetMode="External"/><Relationship Id="rId545" Type="http://schemas.openxmlformats.org/officeDocument/2006/relationships/hyperlink" Target="https://basketball.realgm.com/ncaa/conferences/Ohio-Valley-Conference/16/Tennessee-Martin/234/Schedule/2025" TargetMode="External"/><Relationship Id="rId666" Type="http://schemas.openxmlformats.org/officeDocument/2006/relationships/hyperlink" Target="https://basketball.realgm.com/ncaa/conferences/Horizon-League/12/Home" TargetMode="External"/><Relationship Id="rId302" Type="http://schemas.openxmlformats.org/officeDocument/2006/relationships/hyperlink" Target="https://basketball.realgm.com/ncaa/conferences/The-Summit-League/32/Home" TargetMode="External"/><Relationship Id="rId423" Type="http://schemas.openxmlformats.org/officeDocument/2006/relationships/hyperlink" Target="https://basketball.realgm.com/ncaa/conferences/Southwestern-Athletic-Conference/31/Southern/297/Schedule/2025" TargetMode="External"/><Relationship Id="rId544" Type="http://schemas.openxmlformats.org/officeDocument/2006/relationships/hyperlink" Target="https://basketball.realgm.com/ncaa/conferences/Big-Sky-Conference/20/Home" TargetMode="External"/><Relationship Id="rId665" Type="http://schemas.openxmlformats.org/officeDocument/2006/relationships/hyperlink" Target="https://basketball.realgm.com/ncaa/conferences/Horizon-League/12/Detroit-Mercy/147/Schedule/2025" TargetMode="External"/><Relationship Id="rId309" Type="http://schemas.openxmlformats.org/officeDocument/2006/relationships/hyperlink" Target="https://basketball.realgm.com/ncaa/conferences/Missouri-Valley-Conference/5/Murray-State/230/Schedule/2025" TargetMode="External"/><Relationship Id="rId308" Type="http://schemas.openxmlformats.org/officeDocument/2006/relationships/hyperlink" Target="https://basketball.realgm.com/ncaa/conferences/Metro-Atlantic-Athletic-Conference/17/Home" TargetMode="External"/><Relationship Id="rId429" Type="http://schemas.openxmlformats.org/officeDocument/2006/relationships/hyperlink" Target="https://basketball.realgm.com/ncaa/conferences/Patriot-League/28/Bucknell/247/Schedule/2025" TargetMode="External"/><Relationship Id="rId307" Type="http://schemas.openxmlformats.org/officeDocument/2006/relationships/hyperlink" Target="https://basketball.realgm.com/ncaa/conferences/Metro-Atlantic-Athletic-Conference/17/Merrimack-College/1645/Schedule/2025" TargetMode="External"/><Relationship Id="rId428" Type="http://schemas.openxmlformats.org/officeDocument/2006/relationships/hyperlink" Target="https://basketball.realgm.com/ncaa/conferences/Southwestern-Athletic-Conference/31/Home" TargetMode="External"/><Relationship Id="rId549" Type="http://schemas.openxmlformats.org/officeDocument/2006/relationships/hyperlink" Target="https://basketball.realgm.com/ncaa/conferences/Atlantic-Coast-Conference/1/Boston-College/29/Schedule/2025" TargetMode="External"/><Relationship Id="rId306" Type="http://schemas.openxmlformats.org/officeDocument/2006/relationships/hyperlink" Target="https://basketball.realgm.com/ncaa/conferences/Atlantic-Sun-Conference/19/Home" TargetMode="External"/><Relationship Id="rId427" Type="http://schemas.openxmlformats.org/officeDocument/2006/relationships/hyperlink" Target="https://basketball.realgm.com/ncaa/conferences/Southwestern-Athletic-Conference/31/Jackson-State/294/Schedule/2025" TargetMode="External"/><Relationship Id="rId548" Type="http://schemas.openxmlformats.org/officeDocument/2006/relationships/hyperlink" Target="https://basketball.realgm.com/ncaa/conferences/America-East-Conference/18/Home" TargetMode="External"/><Relationship Id="rId669" Type="http://schemas.openxmlformats.org/officeDocument/2006/relationships/hyperlink" Target="https://basketball.realgm.com/ncaa/conferences/Mountain-West-Conference/6/Fresno-State/341/Schedule/2025" TargetMode="External"/><Relationship Id="rId660" Type="http://schemas.openxmlformats.org/officeDocument/2006/relationships/hyperlink" Target="https://basketball.realgm.com/ncaa/conferences/Mid-Eastern-Athletic-Conference/26/Home" TargetMode="External"/><Relationship Id="rId301" Type="http://schemas.openxmlformats.org/officeDocument/2006/relationships/hyperlink" Target="https://basketball.realgm.com/ncaa/conferences/The-Summit-League/32/South-Dakota-State/315/Schedule/2025" TargetMode="External"/><Relationship Id="rId422" Type="http://schemas.openxmlformats.org/officeDocument/2006/relationships/hyperlink" Target="https://basketball.realgm.com/ncaa/conferences/Sun-Belt-Conference/33/Home" TargetMode="External"/><Relationship Id="rId543" Type="http://schemas.openxmlformats.org/officeDocument/2006/relationships/hyperlink" Target="https://basketball.realgm.com/ncaa/conferences/Big-Sky-Conference/20/Idaho/343/Schedule/2025" TargetMode="External"/><Relationship Id="rId664" Type="http://schemas.openxmlformats.org/officeDocument/2006/relationships/hyperlink" Target="https://basketball.realgm.com/ncaa/conferences/Southwestern-Athletic-Conference/31/Home" TargetMode="External"/><Relationship Id="rId300" Type="http://schemas.openxmlformats.org/officeDocument/2006/relationships/hyperlink" Target="https://basketball.realgm.com/ncaa/conferences/Patriot-League/28/Home" TargetMode="External"/><Relationship Id="rId421" Type="http://schemas.openxmlformats.org/officeDocument/2006/relationships/hyperlink" Target="https://basketball.realgm.com/ncaa/conferences/Sun-Belt-Conference/33/Texas-State/286/Schedule/2025" TargetMode="External"/><Relationship Id="rId542" Type="http://schemas.openxmlformats.org/officeDocument/2006/relationships/hyperlink" Target="https://basketball.realgm.com/ncaa/conferences/Southern-Conference/29/Home" TargetMode="External"/><Relationship Id="rId663" Type="http://schemas.openxmlformats.org/officeDocument/2006/relationships/hyperlink" Target="https://basketball.realgm.com/ncaa/conferences/Southwestern-Athletic-Conference/31/Grambling-State/293/Schedule/2025" TargetMode="External"/><Relationship Id="rId420" Type="http://schemas.openxmlformats.org/officeDocument/2006/relationships/hyperlink" Target="https://basketball.realgm.com/ncaa/conferences/The-Summit-League/32/Home" TargetMode="External"/><Relationship Id="rId541" Type="http://schemas.openxmlformats.org/officeDocument/2006/relationships/hyperlink" Target="https://basketball.realgm.com/ncaa/conferences/Southern-Conference/29/Virginia-Military/95/Schedule/2025" TargetMode="External"/><Relationship Id="rId662" Type="http://schemas.openxmlformats.org/officeDocument/2006/relationships/hyperlink" Target="https://basketball.realgm.com/ncaa/conferences/Big-West-Conference/22/Home" TargetMode="External"/><Relationship Id="rId540" Type="http://schemas.openxmlformats.org/officeDocument/2006/relationships/hyperlink" Target="https://basketball.realgm.com/ncaa/conferences/Mid-American-Conference/25/Home" TargetMode="External"/><Relationship Id="rId661" Type="http://schemas.openxmlformats.org/officeDocument/2006/relationships/hyperlink" Target="https://basketball.realgm.com/ncaa/conferences/Big-West-Conference/22/Cal-State-Fullerton/108/Schedule/2025" TargetMode="External"/><Relationship Id="rId415" Type="http://schemas.openxmlformats.org/officeDocument/2006/relationships/hyperlink" Target="https://basketball.realgm.com/ncaa/conferences/Ohio-Valley-Conference/16/Little-Rock/320/Schedule/2025" TargetMode="External"/><Relationship Id="rId536" Type="http://schemas.openxmlformats.org/officeDocument/2006/relationships/hyperlink" Target="https://basketball.realgm.com/ncaa/conferences/Sun-Belt-Conference/33/Home" TargetMode="External"/><Relationship Id="rId657" Type="http://schemas.openxmlformats.org/officeDocument/2006/relationships/hyperlink" Target="https://basketball.realgm.com/ncaa/conferences/Big-Sky-Conference/20/Eastern-Washington/78/Schedule/2025" TargetMode="External"/><Relationship Id="rId414" Type="http://schemas.openxmlformats.org/officeDocument/2006/relationships/hyperlink" Target="https://basketball.realgm.com/ncaa/conferences/Big-East-Conference/59/Home" TargetMode="External"/><Relationship Id="rId535" Type="http://schemas.openxmlformats.org/officeDocument/2006/relationships/hyperlink" Target="https://basketball.realgm.com/ncaa/conferences/Sun-Belt-Conference/33/Old-Dominion/124/Schedule/2025" TargetMode="External"/><Relationship Id="rId656" Type="http://schemas.openxmlformats.org/officeDocument/2006/relationships/hyperlink" Target="https://basketball.realgm.com/ncaa/conferences/West-Coast-Conference/11/Home" TargetMode="External"/><Relationship Id="rId413" Type="http://schemas.openxmlformats.org/officeDocument/2006/relationships/hyperlink" Target="https://basketball.realgm.com/ncaa/conferences/Big-East-Conference/59/Providence/71/Schedule/2025" TargetMode="External"/><Relationship Id="rId534" Type="http://schemas.openxmlformats.org/officeDocument/2006/relationships/hyperlink" Target="https://basketball.realgm.com/ncaa/conferences/Sun-Belt-Conference/33/Home" TargetMode="External"/><Relationship Id="rId655" Type="http://schemas.openxmlformats.org/officeDocument/2006/relationships/hyperlink" Target="https://basketball.realgm.com/ncaa/conferences/West-Coast-Conference/11/Pacific/111/Schedule/2025" TargetMode="External"/><Relationship Id="rId412" Type="http://schemas.openxmlformats.org/officeDocument/2006/relationships/hyperlink" Target="https://basketball.realgm.com/ncaa/conferences/Western-Athletic-Conference/13/Home" TargetMode="External"/><Relationship Id="rId533" Type="http://schemas.openxmlformats.org/officeDocument/2006/relationships/hyperlink" Target="https://basketball.realgm.com/ncaa/conferences/Sun-Belt-Conference/33/Louisiana/324/Schedule/2025" TargetMode="External"/><Relationship Id="rId654" Type="http://schemas.openxmlformats.org/officeDocument/2006/relationships/hyperlink" Target="https://basketball.realgm.com/ncaa/conferences/Ohio-Valley-Conference/16/Home" TargetMode="External"/><Relationship Id="rId419" Type="http://schemas.openxmlformats.org/officeDocument/2006/relationships/hyperlink" Target="https://basketball.realgm.com/ncaa/conferences/The-Summit-League/32/South-Dakota/141/Schedule/2025" TargetMode="External"/><Relationship Id="rId418" Type="http://schemas.openxmlformats.org/officeDocument/2006/relationships/hyperlink" Target="https://basketball.realgm.com/ncaa/conferences/Mountain-West-Conference/6/Home" TargetMode="External"/><Relationship Id="rId539" Type="http://schemas.openxmlformats.org/officeDocument/2006/relationships/hyperlink" Target="https://basketball.realgm.com/ncaa/conferences/Mid-American-Conference/25/Western-Michigan/185/Schedule/2025" TargetMode="External"/><Relationship Id="rId417" Type="http://schemas.openxmlformats.org/officeDocument/2006/relationships/hyperlink" Target="https://basketball.realgm.com/ncaa/conferences/Mountain-West-Conference/6/San-Jose-State/347/Schedule/2025" TargetMode="External"/><Relationship Id="rId538" Type="http://schemas.openxmlformats.org/officeDocument/2006/relationships/hyperlink" Target="https://basketball.realgm.com/ncaa/conferences/Southland-Conference/30/Home" TargetMode="External"/><Relationship Id="rId659" Type="http://schemas.openxmlformats.org/officeDocument/2006/relationships/hyperlink" Target="https://basketball.realgm.com/ncaa/conferences/Mid-Eastern-Athletic-Conference/26/Morgan-State/193/Schedule/2025" TargetMode="External"/><Relationship Id="rId416" Type="http://schemas.openxmlformats.org/officeDocument/2006/relationships/hyperlink" Target="https://basketball.realgm.com/ncaa/conferences/Ohio-Valley-Conference/16/Home" TargetMode="External"/><Relationship Id="rId537" Type="http://schemas.openxmlformats.org/officeDocument/2006/relationships/hyperlink" Target="https://basketball.realgm.com/ncaa/conferences/Southland-Conference/30/Incarnate-Word/1025/Schedule/2025" TargetMode="External"/><Relationship Id="rId658" Type="http://schemas.openxmlformats.org/officeDocument/2006/relationships/hyperlink" Target="https://basketball.realgm.com/ncaa/conferences/Big-Sky-Conference/20/Home" TargetMode="External"/><Relationship Id="rId411" Type="http://schemas.openxmlformats.org/officeDocument/2006/relationships/hyperlink" Target="https://basketball.realgm.com/ncaa/conferences/Western-Athletic-Conference/13/Seattle/139/Schedule/2025" TargetMode="External"/><Relationship Id="rId532" Type="http://schemas.openxmlformats.org/officeDocument/2006/relationships/hyperlink" Target="https://basketball.realgm.com/ncaa/conferences/Big-Sky-Conference/20/Home" TargetMode="External"/><Relationship Id="rId653" Type="http://schemas.openxmlformats.org/officeDocument/2006/relationships/hyperlink" Target="https://basketball.realgm.com/ncaa/conferences/Ohio-Valley-Conference/16/Western-Illinois/318/Schedule/2025" TargetMode="External"/><Relationship Id="rId410" Type="http://schemas.openxmlformats.org/officeDocument/2006/relationships/hyperlink" Target="https://basketball.realgm.com/ncaa/conferences/Western-Athletic-Conference/13/Home" TargetMode="External"/><Relationship Id="rId531" Type="http://schemas.openxmlformats.org/officeDocument/2006/relationships/hyperlink" Target="https://basketball.realgm.com/ncaa/conferences/Big-Sky-Conference/20/Idaho-State/79/Schedule/2025" TargetMode="External"/><Relationship Id="rId652" Type="http://schemas.openxmlformats.org/officeDocument/2006/relationships/hyperlink" Target="https://basketball.realgm.com/ncaa/conferences/Southern-Conference/29/Home" TargetMode="External"/><Relationship Id="rId530" Type="http://schemas.openxmlformats.org/officeDocument/2006/relationships/hyperlink" Target="https://basketball.realgm.com/ncaa/conferences/West-Coast-Conference/11/Home" TargetMode="External"/><Relationship Id="rId651" Type="http://schemas.openxmlformats.org/officeDocument/2006/relationships/hyperlink" Target="https://basketball.realgm.com/ncaa/conferences/Southern-Conference/29/Western-Carolina/275/Schedule/2025" TargetMode="External"/><Relationship Id="rId650" Type="http://schemas.openxmlformats.org/officeDocument/2006/relationships/hyperlink" Target="https://basketball.realgm.com/ncaa/conferences/Southwestern-Athletic-Conference/31/Home" TargetMode="External"/><Relationship Id="rId206" Type="http://schemas.openxmlformats.org/officeDocument/2006/relationships/hyperlink" Target="https://basketball.realgm.com/ncaa/conferences/Big-12-Conference/3/Home" TargetMode="External"/><Relationship Id="rId327" Type="http://schemas.openxmlformats.org/officeDocument/2006/relationships/hyperlink" Target="https://basketball.realgm.com/ncaa/conferences/Southeastern-Conference/8/LSU/259/Schedule/2025" TargetMode="External"/><Relationship Id="rId448" Type="http://schemas.openxmlformats.org/officeDocument/2006/relationships/hyperlink" Target="https://basketball.realgm.com/ncaa/conferences/Mid-American-Conference/25/Home" TargetMode="External"/><Relationship Id="rId569" Type="http://schemas.openxmlformats.org/officeDocument/2006/relationships/hyperlink" Target="https://basketball.realgm.com/ncaa/conferences/Metro-Atlantic-Athletic-Conference/17/Rider/171/Schedule/2025" TargetMode="External"/><Relationship Id="rId205" Type="http://schemas.openxmlformats.org/officeDocument/2006/relationships/hyperlink" Target="https://basketball.realgm.com/ncaa/conferences/Big-12-Conference/3/TCU/211/Schedule/2025" TargetMode="External"/><Relationship Id="rId326" Type="http://schemas.openxmlformats.org/officeDocument/2006/relationships/hyperlink" Target="https://basketball.realgm.com/ncaa/conferences/Southern-Conference/29/Home" TargetMode="External"/><Relationship Id="rId447" Type="http://schemas.openxmlformats.org/officeDocument/2006/relationships/hyperlink" Target="https://basketball.realgm.com/ncaa/conferences/Mid-American-Conference/25/Eastern-Michigan/182/Schedule/2025" TargetMode="External"/><Relationship Id="rId568" Type="http://schemas.openxmlformats.org/officeDocument/2006/relationships/hyperlink" Target="https://basketball.realgm.com/ncaa/conferences/Northeast-Conference/27/Home" TargetMode="External"/><Relationship Id="rId689" Type="http://schemas.openxmlformats.org/officeDocument/2006/relationships/hyperlink" Target="https://basketball.realgm.com/ncaa/conferences/Metro-Atlantic-Athletic-Conference/17/Canisius/164/Schedule/2025" TargetMode="External"/><Relationship Id="rId204" Type="http://schemas.openxmlformats.org/officeDocument/2006/relationships/hyperlink" Target="https://basketball.realgm.com/ncaa/conferences/American-Athletic-Conference/4/Home" TargetMode="External"/><Relationship Id="rId325" Type="http://schemas.openxmlformats.org/officeDocument/2006/relationships/hyperlink" Target="https://basketball.realgm.com/ncaa/conferences/Southern-Conference/29/East-Tennessee-State/42/Schedule/2025" TargetMode="External"/><Relationship Id="rId446" Type="http://schemas.openxmlformats.org/officeDocument/2006/relationships/hyperlink" Target="https://basketball.realgm.com/ncaa/conferences/Missouri-Valley-Conference/5/Home" TargetMode="External"/><Relationship Id="rId567" Type="http://schemas.openxmlformats.org/officeDocument/2006/relationships/hyperlink" Target="https://basketball.realgm.com/ncaa/conferences/Northeast-Conference/27/Long-Island/217/Schedule/2025" TargetMode="External"/><Relationship Id="rId688" Type="http://schemas.openxmlformats.org/officeDocument/2006/relationships/hyperlink" Target="https://basketball.realgm.com/ncaa/conferences/America-East-Conference/18/Home" TargetMode="External"/><Relationship Id="rId203" Type="http://schemas.openxmlformats.org/officeDocument/2006/relationships/hyperlink" Target="https://basketball.realgm.com/ncaa/conferences/American-Athletic-Conference/4/Florida-Atlantic/322/Schedule/2025" TargetMode="External"/><Relationship Id="rId324" Type="http://schemas.openxmlformats.org/officeDocument/2006/relationships/hyperlink" Target="https://basketball.realgm.com/ncaa/conferences/Mid-American-Conference/25/Home" TargetMode="External"/><Relationship Id="rId445" Type="http://schemas.openxmlformats.org/officeDocument/2006/relationships/hyperlink" Target="https://basketball.realgm.com/ncaa/conferences/Missouri-Valley-Conference/5/Valparaiso/152/Schedule/2025" TargetMode="External"/><Relationship Id="rId566" Type="http://schemas.openxmlformats.org/officeDocument/2006/relationships/hyperlink" Target="https://basketball.realgm.com/ncaa/conferences/Patriot-League/28/Home" TargetMode="External"/><Relationship Id="rId687" Type="http://schemas.openxmlformats.org/officeDocument/2006/relationships/hyperlink" Target="https://basketball.realgm.com/ncaa/conferences/America-East-Conference/18/New-Hampshire/11/Schedule/2025" TargetMode="External"/><Relationship Id="rId209" Type="http://schemas.openxmlformats.org/officeDocument/2006/relationships/hyperlink" Target="https://basketball.realgm.com/ncaa/conferences/The-Summit-League/32/St-Thomas-Minnesota/1795/Schedule/2025" TargetMode="External"/><Relationship Id="rId208" Type="http://schemas.openxmlformats.org/officeDocument/2006/relationships/hyperlink" Target="https://basketball.realgm.com/ncaa/conferences/Big-West-Conference/22/Home" TargetMode="External"/><Relationship Id="rId329" Type="http://schemas.openxmlformats.org/officeDocument/2006/relationships/hyperlink" Target="https://basketball.realgm.com/ncaa/conferences/Big-Ten-Conference/2/Washington/163/Schedule/2025" TargetMode="External"/><Relationship Id="rId207" Type="http://schemas.openxmlformats.org/officeDocument/2006/relationships/hyperlink" Target="https://basketball.realgm.com/ncaa/conferences/Big-West-Conference/22/Cal-State-Northridge/109/Schedule/2025" TargetMode="External"/><Relationship Id="rId328" Type="http://schemas.openxmlformats.org/officeDocument/2006/relationships/hyperlink" Target="https://basketball.realgm.com/ncaa/conferences/Southeastern-Conference/8/Home" TargetMode="External"/><Relationship Id="rId449" Type="http://schemas.openxmlformats.org/officeDocument/2006/relationships/hyperlink" Target="https://basketball.realgm.com/ncaa/conferences/Northeast-Conference/27/St-Francis-PA/223/Schedule/2025" TargetMode="External"/><Relationship Id="rId440" Type="http://schemas.openxmlformats.org/officeDocument/2006/relationships/hyperlink" Target="https://basketball.realgm.com/ncaa/conferences/Southland-Conference/30/Home" TargetMode="External"/><Relationship Id="rId561" Type="http://schemas.openxmlformats.org/officeDocument/2006/relationships/hyperlink" Target="https://basketball.realgm.com/ncaa/conferences/Metro-Atlantic-Athletic-Conference/17/Fairfield/165/Schedule/2025" TargetMode="External"/><Relationship Id="rId682" Type="http://schemas.openxmlformats.org/officeDocument/2006/relationships/hyperlink" Target="https://basketball.realgm.com/ncaa/conferences/Southland-Conference/30/Home" TargetMode="External"/><Relationship Id="rId560" Type="http://schemas.openxmlformats.org/officeDocument/2006/relationships/hyperlink" Target="https://basketball.realgm.com/ncaa/conferences/Ohio-Valley-Conference/16/Home" TargetMode="External"/><Relationship Id="rId681" Type="http://schemas.openxmlformats.org/officeDocument/2006/relationships/hyperlink" Target="https://basketball.realgm.com/ncaa/conferences/Southland-Conference/30/New-Orleans/327/Schedule/2025" TargetMode="External"/><Relationship Id="rId680" Type="http://schemas.openxmlformats.org/officeDocument/2006/relationships/hyperlink" Target="https://basketball.realgm.com/ncaa/conferences/Northeast-Conference/27/Home" TargetMode="External"/><Relationship Id="rId202" Type="http://schemas.openxmlformats.org/officeDocument/2006/relationships/hyperlink" Target="https://basketball.realgm.com/ncaa/conferences/Big-Ten-Conference/2/Home" TargetMode="External"/><Relationship Id="rId323" Type="http://schemas.openxmlformats.org/officeDocument/2006/relationships/hyperlink" Target="https://basketball.realgm.com/ncaa/conferences/Mid-American-Conference/25/Ohio/179/Schedule/2025" TargetMode="External"/><Relationship Id="rId444" Type="http://schemas.openxmlformats.org/officeDocument/2006/relationships/hyperlink" Target="https://basketball.realgm.com/ncaa/conferences/Atlantic-Coast-Conference/1/Home" TargetMode="External"/><Relationship Id="rId565" Type="http://schemas.openxmlformats.org/officeDocument/2006/relationships/hyperlink" Target="https://basketball.realgm.com/ncaa/conferences/Patriot-League/28/Navy/252/Schedule/2025" TargetMode="External"/><Relationship Id="rId686" Type="http://schemas.openxmlformats.org/officeDocument/2006/relationships/hyperlink" Target="https://basketball.realgm.com/ncaa/conferences/Coastal-Athletic-Association/15/Home" TargetMode="External"/><Relationship Id="rId201" Type="http://schemas.openxmlformats.org/officeDocument/2006/relationships/hyperlink" Target="https://basketball.realgm.com/ncaa/conferences/Big-Ten-Conference/2/Northwestern/102/Schedule/2025" TargetMode="External"/><Relationship Id="rId322" Type="http://schemas.openxmlformats.org/officeDocument/2006/relationships/hyperlink" Target="https://basketball.realgm.com/ncaa/conferences/Mountain-West-Conference/6/Home" TargetMode="External"/><Relationship Id="rId443" Type="http://schemas.openxmlformats.org/officeDocument/2006/relationships/hyperlink" Target="https://basketball.realgm.com/ncaa/conferences/Atlantic-Coast-Conference/1/Virginia-Tech/38/Schedule/2025" TargetMode="External"/><Relationship Id="rId564" Type="http://schemas.openxmlformats.org/officeDocument/2006/relationships/hyperlink" Target="https://basketball.realgm.com/ncaa/conferences/Southwestern-Athletic-Conference/31/Home" TargetMode="External"/><Relationship Id="rId685" Type="http://schemas.openxmlformats.org/officeDocument/2006/relationships/hyperlink" Target="https://basketball.realgm.com/ncaa/conferences/Coastal-Athletic-Association/15/North-Carolina-AT/195/Schedule/2025" TargetMode="External"/><Relationship Id="rId200" Type="http://schemas.openxmlformats.org/officeDocument/2006/relationships/hyperlink" Target="https://basketball.realgm.com/ncaa/conferences/Big-12-Conference/3/Home" TargetMode="External"/><Relationship Id="rId321" Type="http://schemas.openxmlformats.org/officeDocument/2006/relationships/hyperlink" Target="https://basketball.realgm.com/ncaa/conferences/Mountain-West-Conference/6/Nevada/345/Schedule/2025" TargetMode="External"/><Relationship Id="rId442" Type="http://schemas.openxmlformats.org/officeDocument/2006/relationships/hyperlink" Target="https://basketball.realgm.com/ncaa/conferences/Big-Sky-Conference/20/Home" TargetMode="External"/><Relationship Id="rId563" Type="http://schemas.openxmlformats.org/officeDocument/2006/relationships/hyperlink" Target="https://basketball.realgm.com/ncaa/conferences/Southwestern-Athletic-Conference/31/Florida-AM/189/Schedule/2025" TargetMode="External"/><Relationship Id="rId684" Type="http://schemas.openxmlformats.org/officeDocument/2006/relationships/hyperlink" Target="https://basketball.realgm.com/ncaa/conferences/Atlantic-Sun-Conference/19/Home" TargetMode="External"/><Relationship Id="rId320" Type="http://schemas.openxmlformats.org/officeDocument/2006/relationships/hyperlink" Target="https://basketball.realgm.com/ncaa/conferences/Big-East-Conference/59/Home" TargetMode="External"/><Relationship Id="rId441" Type="http://schemas.openxmlformats.org/officeDocument/2006/relationships/hyperlink" Target="https://basketball.realgm.com/ncaa/conferences/Big-Sky-Conference/20/Portland-State/84/Schedule/2025" TargetMode="External"/><Relationship Id="rId562" Type="http://schemas.openxmlformats.org/officeDocument/2006/relationships/hyperlink" Target="https://basketball.realgm.com/ncaa/conferences/Metro-Atlantic-Athletic-Conference/17/Home" TargetMode="External"/><Relationship Id="rId683" Type="http://schemas.openxmlformats.org/officeDocument/2006/relationships/hyperlink" Target="https://basketball.realgm.com/ncaa/conferences/Atlantic-Sun-Conference/19/Central-Arkansas/277/Schedule/2025" TargetMode="External"/><Relationship Id="rId316" Type="http://schemas.openxmlformats.org/officeDocument/2006/relationships/hyperlink" Target="https://basketball.realgm.com/ncaa/conferences/Horizon-League/12/Home" TargetMode="External"/><Relationship Id="rId437" Type="http://schemas.openxmlformats.org/officeDocument/2006/relationships/hyperlink" Target="https://basketball.realgm.com/ncaa/conferences/Missouri-Valley-Conference/5/Indiana-State/202/Schedule/2025" TargetMode="External"/><Relationship Id="rId558" Type="http://schemas.openxmlformats.org/officeDocument/2006/relationships/hyperlink" Target="https://basketball.realgm.com/ncaa/conferences/West-Coast-Conference/11/Home" TargetMode="External"/><Relationship Id="rId679" Type="http://schemas.openxmlformats.org/officeDocument/2006/relationships/hyperlink" Target="https://basketball.realgm.com/ncaa/conferences/Northeast-Conference/27/Le-Moyne/721/Schedule/2025" TargetMode="External"/><Relationship Id="rId315" Type="http://schemas.openxmlformats.org/officeDocument/2006/relationships/hyperlink" Target="https://basketball.realgm.com/ncaa/conferences/Horizon-League/12/Fort-Wayne/447/Schedule/2025" TargetMode="External"/><Relationship Id="rId436" Type="http://schemas.openxmlformats.org/officeDocument/2006/relationships/hyperlink" Target="https://basketball.realgm.com/ncaa/conferences/Atlantic-Coast-Conference/1/Home" TargetMode="External"/><Relationship Id="rId557" Type="http://schemas.openxmlformats.org/officeDocument/2006/relationships/hyperlink" Target="https://basketball.realgm.com/ncaa/conferences/West-Coast-Conference/11/Portland/335/Schedule/2025" TargetMode="External"/><Relationship Id="rId678" Type="http://schemas.openxmlformats.org/officeDocument/2006/relationships/hyperlink" Target="https://basketball.realgm.com/ncaa/conferences/Western-Athletic-Conference/13/Home" TargetMode="External"/><Relationship Id="rId314" Type="http://schemas.openxmlformats.org/officeDocument/2006/relationships/hyperlink" Target="https://basketball.realgm.com/ncaa/conferences/Northeast-Conference/27/Home" TargetMode="External"/><Relationship Id="rId435" Type="http://schemas.openxmlformats.org/officeDocument/2006/relationships/hyperlink" Target="https://basketball.realgm.com/ncaa/conferences/Atlantic-Coast-Conference/1/California/237/Schedule/2025" TargetMode="External"/><Relationship Id="rId556" Type="http://schemas.openxmlformats.org/officeDocument/2006/relationships/hyperlink" Target="https://basketball.realgm.com/ncaa/conferences/Western-Athletic-Conference/13/Home" TargetMode="External"/><Relationship Id="rId677" Type="http://schemas.openxmlformats.org/officeDocument/2006/relationships/hyperlink" Target="https://basketball.realgm.com/ncaa/conferences/Western-Athletic-Conference/13/Utah-Tech/352/Schedule/2025" TargetMode="External"/><Relationship Id="rId313" Type="http://schemas.openxmlformats.org/officeDocument/2006/relationships/hyperlink" Target="https://basketball.realgm.com/ncaa/conferences/Northeast-Conference/27/Central-Connecticut-State/215/Schedule/2025" TargetMode="External"/><Relationship Id="rId434" Type="http://schemas.openxmlformats.org/officeDocument/2006/relationships/hyperlink" Target="https://basketball.realgm.com/ncaa/conferences/Metro-Atlantic-Athletic-Conference/17/Home" TargetMode="External"/><Relationship Id="rId555" Type="http://schemas.openxmlformats.org/officeDocument/2006/relationships/hyperlink" Target="https://basketball.realgm.com/ncaa/conferences/Western-Athletic-Conference/13/Texas-Arlington/287/Schedule/2025" TargetMode="External"/><Relationship Id="rId676" Type="http://schemas.openxmlformats.org/officeDocument/2006/relationships/hyperlink" Target="https://basketball.realgm.com/ncaa/conferences/Ohio-Valley-Conference/16/Home" TargetMode="External"/><Relationship Id="rId319" Type="http://schemas.openxmlformats.org/officeDocument/2006/relationships/hyperlink" Target="https://basketball.realgm.com/ncaa/conferences/Big-East-Conference/59/Butler/145/Schedule/2025" TargetMode="External"/><Relationship Id="rId318" Type="http://schemas.openxmlformats.org/officeDocument/2006/relationships/hyperlink" Target="https://basketball.realgm.com/ncaa/conferences/American-Athletic-Conference/4/Home" TargetMode="External"/><Relationship Id="rId439" Type="http://schemas.openxmlformats.org/officeDocument/2006/relationships/hyperlink" Target="https://basketball.realgm.com/ncaa/conferences/Southland-Conference/30/Southeastern-Louisiana/283/Schedule/2025" TargetMode="External"/><Relationship Id="rId317" Type="http://schemas.openxmlformats.org/officeDocument/2006/relationships/hyperlink" Target="https://basketball.realgm.com/ncaa/conferences/American-Athletic-Conference/4/Tulane/304/Schedule/2025" TargetMode="External"/><Relationship Id="rId438" Type="http://schemas.openxmlformats.org/officeDocument/2006/relationships/hyperlink" Target="https://basketball.realgm.com/ncaa/conferences/Missouri-Valley-Conference/5/Home" TargetMode="External"/><Relationship Id="rId559" Type="http://schemas.openxmlformats.org/officeDocument/2006/relationships/hyperlink" Target="https://basketball.realgm.com/ncaa/conferences/Ohio-Valley-Conference/16/Tennessee-Tech/233/Schedule/2025" TargetMode="External"/><Relationship Id="rId550" Type="http://schemas.openxmlformats.org/officeDocument/2006/relationships/hyperlink" Target="https://basketball.realgm.com/ncaa/conferences/Atlantic-Coast-Conference/1/Home" TargetMode="External"/><Relationship Id="rId671" Type="http://schemas.openxmlformats.org/officeDocument/2006/relationships/hyperlink" Target="https://basketball.realgm.com/ncaa/conferences/Sun-Belt-Conference/33/Coastal-Carolina/88/Schedule/2025" TargetMode="External"/><Relationship Id="rId670" Type="http://schemas.openxmlformats.org/officeDocument/2006/relationships/hyperlink" Target="https://basketball.realgm.com/ncaa/conferences/Mountain-West-Conference/6/Home" TargetMode="External"/><Relationship Id="rId312" Type="http://schemas.openxmlformats.org/officeDocument/2006/relationships/hyperlink" Target="https://basketball.realgm.com/ncaa/conferences/Sun-Belt-Conference/33/Home" TargetMode="External"/><Relationship Id="rId433" Type="http://schemas.openxmlformats.org/officeDocument/2006/relationships/hyperlink" Target="https://basketball.realgm.com/ncaa/conferences/Metro-Atlantic-Athletic-Conference/17/Manhattan/168/Schedule/2025" TargetMode="External"/><Relationship Id="rId554" Type="http://schemas.openxmlformats.org/officeDocument/2006/relationships/hyperlink" Target="https://basketball.realgm.com/ncaa/conferences/Big-South-Conference/21/Home" TargetMode="External"/><Relationship Id="rId675" Type="http://schemas.openxmlformats.org/officeDocument/2006/relationships/hyperlink" Target="https://basketball.realgm.com/ncaa/conferences/Ohio-Valley-Conference/16/Southern-Indiana/585/Schedule/2025" TargetMode="External"/><Relationship Id="rId311" Type="http://schemas.openxmlformats.org/officeDocument/2006/relationships/hyperlink" Target="https://basketball.realgm.com/ncaa/conferences/Sun-Belt-Conference/33/Appalachian-State/265/Schedule/2025" TargetMode="External"/><Relationship Id="rId432" Type="http://schemas.openxmlformats.org/officeDocument/2006/relationships/hyperlink" Target="https://basketball.realgm.com/ncaa/conferences/Mid-Eastern-Athletic-Conference/26/Home" TargetMode="External"/><Relationship Id="rId553" Type="http://schemas.openxmlformats.org/officeDocument/2006/relationships/hyperlink" Target="https://basketball.realgm.com/ncaa/conferences/Big-South-Conference/21/Charleston-Southern/87/Schedule/2025" TargetMode="External"/><Relationship Id="rId674" Type="http://schemas.openxmlformats.org/officeDocument/2006/relationships/hyperlink" Target="https://basketball.realgm.com/ncaa/conferences/Big-South-Conference/21/Home" TargetMode="External"/><Relationship Id="rId310" Type="http://schemas.openxmlformats.org/officeDocument/2006/relationships/hyperlink" Target="https://basketball.realgm.com/ncaa/conferences/Missouri-Valley-Conference/5/Home" TargetMode="External"/><Relationship Id="rId431" Type="http://schemas.openxmlformats.org/officeDocument/2006/relationships/hyperlink" Target="https://basketball.realgm.com/ncaa/conferences/Mid-Eastern-Athletic-Conference/26/South-Carolina-State/196/Schedule/2025" TargetMode="External"/><Relationship Id="rId552" Type="http://schemas.openxmlformats.org/officeDocument/2006/relationships/hyperlink" Target="https://basketball.realgm.com/ncaa/conferences/Patriot-League/28/Home" TargetMode="External"/><Relationship Id="rId673" Type="http://schemas.openxmlformats.org/officeDocument/2006/relationships/hyperlink" Target="https://basketball.realgm.com/ncaa/conferences/Big-South-Conference/21/USC-Upstate/50/Schedule/2025" TargetMode="External"/><Relationship Id="rId430" Type="http://schemas.openxmlformats.org/officeDocument/2006/relationships/hyperlink" Target="https://basketball.realgm.com/ncaa/conferences/Patriot-League/28/Home" TargetMode="External"/><Relationship Id="rId551" Type="http://schemas.openxmlformats.org/officeDocument/2006/relationships/hyperlink" Target="https://basketball.realgm.com/ncaa/conferences/Patriot-League/28/Boston-University/8/Schedule/2025" TargetMode="External"/><Relationship Id="rId672" Type="http://schemas.openxmlformats.org/officeDocument/2006/relationships/hyperlink" Target="https://basketball.realgm.com/ncaa/conferences/Sun-Belt-Conference/33/Home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9.86"/>
    <col customWidth="1" min="15" max="15" width="17.0"/>
    <col customWidth="1" min="16" max="16" width="12.0"/>
    <col customWidth="1" min="17" max="17" width="11.29"/>
    <col customWidth="1" min="18" max="22" width="8.71"/>
    <col customWidth="1" min="23" max="23" width="12.0"/>
    <col customWidth="1" min="24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3">
        <v>44997.0</v>
      </c>
      <c r="C2" s="1">
        <f t="shared" ref="C2:C137" si="1">if(or(R2=R1,R2=R3),1,0)</f>
        <v>0</v>
      </c>
      <c r="D2" s="2">
        <f t="shared" ref="D2:D137" si="2">1-C2*0.5</f>
        <v>1</v>
      </c>
      <c r="E2" s="1">
        <v>0.984874378</v>
      </c>
      <c r="F2" s="1">
        <v>0.69478706</v>
      </c>
      <c r="G2" s="1">
        <v>0.407203221</v>
      </c>
      <c r="H2" s="1">
        <v>0.253284049</v>
      </c>
      <c r="I2" s="1">
        <v>0.11982747</v>
      </c>
      <c r="J2" s="1">
        <v>0.052968225</v>
      </c>
      <c r="K2" s="1">
        <v>1.0</v>
      </c>
      <c r="L2" s="1">
        <v>1.0</v>
      </c>
      <c r="M2" s="2">
        <v>1.0</v>
      </c>
      <c r="N2" s="1">
        <f>match(M2,'Copy-pasted bracket 2025'!$G$3:$G$76,1)</f>
        <v>1</v>
      </c>
      <c r="O2" s="1" t="str">
        <f t="array" ref="O2">index('Copy-pasted bracket 2025'!$E$3:$E$76,N2)</f>
        <v>Auburn</v>
      </c>
      <c r="P2" s="4">
        <f t="shared" ref="P2:P137" si="3">W2</f>
        <v>96.25689205</v>
      </c>
      <c r="Q2" s="2" t="s">
        <v>24</v>
      </c>
      <c r="R2" s="1">
        <f t="array" ref="R2">index('Copy-pasted bracket 2025'!$B$3:$B$76,N2)</f>
        <v>1</v>
      </c>
      <c r="S2" s="1">
        <v>0.0</v>
      </c>
      <c r="T2" s="1">
        <f>MATCH(O2,mens_RPI_2025!J:J,)</f>
        <v>2</v>
      </c>
      <c r="U2" s="5" t="str">
        <f t="array" ref="U2">INDEX(mens_RPI_2025!D:D,fivethirtyeight_ncaa_forecasts!T2)</f>
        <v>0.6903</v>
      </c>
      <c r="V2" s="1">
        <f t="shared" ref="V2:V137" si="4">R2</f>
        <v>1</v>
      </c>
      <c r="W2" s="1">
        <f>U2*mens_RPI_regression_v2!$D$1+mens_RPI_regression_v2!$E$1+V2*mens_RPI_regression_v2!$F$1+mens_RPI_regression_v2!$G$1</f>
        <v>96.25689205</v>
      </c>
    </row>
    <row r="3">
      <c r="A3" s="1" t="s">
        <v>23</v>
      </c>
      <c r="B3" s="3">
        <v>44997.0</v>
      </c>
      <c r="C3" s="1">
        <f t="shared" si="1"/>
        <v>1</v>
      </c>
      <c r="D3" s="2">
        <f t="shared" si="2"/>
        <v>0.5</v>
      </c>
      <c r="E3" s="1">
        <v>0.009251115</v>
      </c>
      <c r="F3" s="1">
        <v>5.33469E-4</v>
      </c>
      <c r="G3" s="6">
        <v>2.82E-5</v>
      </c>
      <c r="H3" s="6">
        <v>1.99E-6</v>
      </c>
      <c r="I3" s="6">
        <v>1.91E-7</v>
      </c>
      <c r="J3" s="6">
        <v>1.92E-8</v>
      </c>
      <c r="K3" s="1">
        <v>1.0</v>
      </c>
      <c r="L3" s="1">
        <v>1.0</v>
      </c>
      <c r="M3" s="2">
        <v>2.0</v>
      </c>
      <c r="N3" s="1">
        <f>match(M3,'Copy-pasted bracket 2025'!$G$3:$G$76,0)</f>
        <v>67</v>
      </c>
      <c r="O3" s="1" t="str">
        <f t="array" ref="O3">index('Copy-pasted bracket 2025'!$E$3:$E$76,N3)</f>
        <v>Alabama St.</v>
      </c>
      <c r="P3" s="4">
        <f t="shared" si="3"/>
        <v>70.94846931</v>
      </c>
      <c r="Q3" s="2" t="s">
        <v>24</v>
      </c>
      <c r="R3" s="1">
        <f t="array" ref="R3">index('Copy-pasted bracket 2025'!$B$3:$B$76,N3)</f>
        <v>16</v>
      </c>
      <c r="S3" s="1">
        <f t="shared" ref="S3:S69" si="5">if(or(R3=R2,R1=R2),S2+1,S2+2)</f>
        <v>2</v>
      </c>
      <c r="T3" s="1">
        <f>MATCH(O3,mens_RPI_2025!J:J,)</f>
        <v>250</v>
      </c>
      <c r="U3" s="5" t="str">
        <f t="array" ref="U3">INDEX(mens_RPI_2025!D:D,fivethirtyeight_ncaa_forecasts!T3)</f>
        <v>0.4757</v>
      </c>
      <c r="V3" s="1">
        <f t="shared" si="4"/>
        <v>16</v>
      </c>
      <c r="W3" s="1">
        <f>U3*mens_RPI_regression_v2!$D$1+mens_RPI_regression_v2!$E$1+V3*mens_RPI_regression_v2!$F$1+mens_RPI_regression_v2!$G$1</f>
        <v>70.94846931</v>
      </c>
    </row>
    <row r="4">
      <c r="A4" s="1" t="s">
        <v>23</v>
      </c>
      <c r="B4" s="3">
        <v>44997.0</v>
      </c>
      <c r="C4" s="1">
        <f t="shared" si="1"/>
        <v>1</v>
      </c>
      <c r="D4" s="2">
        <f t="shared" si="2"/>
        <v>0.5</v>
      </c>
      <c r="E4" s="1">
        <v>0.641222075</v>
      </c>
      <c r="F4" s="1">
        <v>0.216370178</v>
      </c>
      <c r="G4" s="1">
        <v>0.099449089</v>
      </c>
      <c r="H4" s="1">
        <v>0.050560152</v>
      </c>
      <c r="I4" s="1">
        <v>0.019715273</v>
      </c>
      <c r="J4" s="1">
        <v>0.007293645</v>
      </c>
      <c r="K4" s="1">
        <v>1.0</v>
      </c>
      <c r="L4" s="1">
        <v>1.0</v>
      </c>
      <c r="M4" s="2">
        <v>3.0</v>
      </c>
      <c r="N4" s="1">
        <f>match(M4,'Copy-pasted bracket 2025'!$G$3:$G$76,0)</f>
        <v>71</v>
      </c>
      <c r="O4" s="1" t="str">
        <f t="array" ref="O4">index('Copy-pasted bracket 2025'!$E$3:$E$76,N4)</f>
        <v>Saint Francis U</v>
      </c>
      <c r="P4" s="4">
        <f t="shared" si="3"/>
        <v>71.78051091</v>
      </c>
      <c r="Q4" s="2" t="s">
        <v>24</v>
      </c>
      <c r="R4" s="1">
        <f t="array" ref="R4">index('Copy-pasted bracket 2025'!$B$3:$B$76,N4)</f>
        <v>16</v>
      </c>
      <c r="S4" s="1">
        <f t="shared" si="5"/>
        <v>3</v>
      </c>
      <c r="T4" s="1">
        <f>MATCH(O4,mens_RPI_2025!J:J,)</f>
        <v>226</v>
      </c>
      <c r="U4" s="5" t="str">
        <f t="array" ref="U4">INDEX(mens_RPI_2025!D:D,fivethirtyeight_ncaa_forecasts!T4)</f>
        <v>0.4870</v>
      </c>
      <c r="V4" s="1">
        <f t="shared" si="4"/>
        <v>16</v>
      </c>
      <c r="W4" s="1">
        <f>U4*mens_RPI_regression_v2!$D$1+mens_RPI_regression_v2!$E$1+V4*mens_RPI_regression_v2!$F$1+mens_RPI_regression_v2!$G$1</f>
        <v>71.78051091</v>
      </c>
    </row>
    <row r="5">
      <c r="A5" s="1" t="s">
        <v>23</v>
      </c>
      <c r="B5" s="3">
        <v>44997.0</v>
      </c>
      <c r="C5" s="1">
        <f t="shared" si="1"/>
        <v>0</v>
      </c>
      <c r="D5" s="2">
        <f t="shared" si="2"/>
        <v>1</v>
      </c>
      <c r="E5" s="1">
        <v>0.358777925</v>
      </c>
      <c r="F5" s="1">
        <v>0.088024073</v>
      </c>
      <c r="G5" s="1">
        <v>0.033883018</v>
      </c>
      <c r="H5" s="1">
        <v>0.014851598</v>
      </c>
      <c r="I5" s="1">
        <v>0.004981988</v>
      </c>
      <c r="J5" s="1">
        <v>0.001606481</v>
      </c>
      <c r="K5" s="1">
        <v>1.0</v>
      </c>
      <c r="L5" s="1">
        <v>1.0</v>
      </c>
      <c r="M5" s="2">
        <v>4.0</v>
      </c>
      <c r="N5" s="1">
        <f>match(M5,'Copy-pasted bracket 2025'!$G$3:$G$76,0)</f>
        <v>2</v>
      </c>
      <c r="O5" s="1" t="str">
        <f t="array" ref="O5">index('Copy-pasted bracket 2025'!$E$3:$E$76,N5)</f>
        <v>Louisville</v>
      </c>
      <c r="P5" s="4">
        <f t="shared" si="3"/>
        <v>86.62187493</v>
      </c>
      <c r="Q5" s="2" t="s">
        <v>24</v>
      </c>
      <c r="R5" s="1">
        <f t="array" ref="R5">index('Copy-pasted bracket 2025'!$B$3:$B$76,N5)</f>
        <v>8</v>
      </c>
      <c r="S5" s="1">
        <f t="shared" si="5"/>
        <v>4</v>
      </c>
      <c r="T5" s="1">
        <f>MATCH(O5,mens_RPI_2025!J:J,)</f>
        <v>18</v>
      </c>
      <c r="U5" s="5" t="str">
        <f t="array" ref="U5">INDEX(mens_RPI_2025!D:D,fivethirtyeight_ncaa_forecasts!T5)</f>
        <v>0.6197</v>
      </c>
      <c r="V5" s="1">
        <f t="shared" si="4"/>
        <v>8</v>
      </c>
      <c r="W5" s="1">
        <f>U5*mens_RPI_regression_v2!$D$1+mens_RPI_regression_v2!$E$1+V5*mens_RPI_regression_v2!$F$1+mens_RPI_regression_v2!$G$1</f>
        <v>86.62187493</v>
      </c>
    </row>
    <row r="6">
      <c r="A6" s="1" t="s">
        <v>23</v>
      </c>
      <c r="B6" s="3">
        <v>44997.0</v>
      </c>
      <c r="C6" s="1">
        <f t="shared" si="1"/>
        <v>0</v>
      </c>
      <c r="D6" s="2">
        <f t="shared" si="2"/>
        <v>1</v>
      </c>
      <c r="E6" s="1">
        <v>0.819032266</v>
      </c>
      <c r="F6" s="1">
        <v>0.457112286</v>
      </c>
      <c r="G6" s="1">
        <v>0.226753343</v>
      </c>
      <c r="H6" s="1">
        <v>0.132184607</v>
      </c>
      <c r="I6" s="1">
        <v>0.05408181</v>
      </c>
      <c r="J6" s="1">
        <v>0.020908122</v>
      </c>
      <c r="K6" s="1">
        <v>1.0</v>
      </c>
      <c r="L6" s="1">
        <v>1.0</v>
      </c>
      <c r="M6" s="2">
        <v>5.0</v>
      </c>
      <c r="N6" s="1">
        <f>match(M6,'Copy-pasted bracket 2025'!$G$3:$G$76,0)</f>
        <v>35</v>
      </c>
      <c r="O6" s="1" t="str">
        <f t="array" ref="O6">index('Copy-pasted bracket 2025'!$E$3:$E$76,N6)</f>
        <v>Creighton</v>
      </c>
      <c r="P6" s="4">
        <f t="shared" si="3"/>
        <v>84.15463843</v>
      </c>
      <c r="Q6" s="2" t="s">
        <v>24</v>
      </c>
      <c r="R6" s="1">
        <f t="array" ref="R6">index('Copy-pasted bracket 2025'!$B$3:$B$76,N6)</f>
        <v>9</v>
      </c>
      <c r="S6" s="1">
        <f t="shared" si="5"/>
        <v>6</v>
      </c>
      <c r="T6" s="1">
        <f>MATCH(O6,mens_RPI_2025!J:J,)</f>
        <v>37</v>
      </c>
      <c r="U6" s="5" t="str">
        <f t="array" ref="U6">INDEX(mens_RPI_2025!D:D,fivethirtyeight_ncaa_forecasts!T6)</f>
        <v>0.5948</v>
      </c>
      <c r="V6" s="1">
        <f t="shared" si="4"/>
        <v>9</v>
      </c>
      <c r="W6" s="1">
        <f>U6*mens_RPI_regression_v2!$D$1+mens_RPI_regression_v2!$E$1+V6*mens_RPI_regression_v2!$F$1+mens_RPI_regression_v2!$G$1</f>
        <v>84.15463843</v>
      </c>
    </row>
    <row r="7">
      <c r="A7" s="1" t="s">
        <v>23</v>
      </c>
      <c r="B7" s="3">
        <v>44997.0</v>
      </c>
      <c r="C7" s="1">
        <f t="shared" si="1"/>
        <v>0</v>
      </c>
      <c r="D7" s="2">
        <f t="shared" si="2"/>
        <v>1</v>
      </c>
      <c r="E7" s="1">
        <v>0.180967734</v>
      </c>
      <c r="F7" s="1">
        <v>0.051100857</v>
      </c>
      <c r="G7" s="1">
        <v>0.011754228</v>
      </c>
      <c r="H7" s="1">
        <v>0.003748082</v>
      </c>
      <c r="I7" s="1">
        <v>0.001028003</v>
      </c>
      <c r="J7" s="1">
        <v>2.75861E-4</v>
      </c>
      <c r="K7" s="1">
        <v>1.0</v>
      </c>
      <c r="L7" s="1">
        <v>1.0</v>
      </c>
      <c r="M7" s="2">
        <v>6.0</v>
      </c>
      <c r="N7" s="1">
        <f>match(M7,'Copy-pasted bracket 2025'!$G$3:$G$76,0)</f>
        <v>3</v>
      </c>
      <c r="O7" s="1" t="str">
        <f t="array" ref="O7">index('Copy-pasted bracket 2025'!$E$3:$E$76,N7)</f>
        <v>Michigan</v>
      </c>
      <c r="P7" s="4">
        <f t="shared" si="3"/>
        <v>89.04606124</v>
      </c>
      <c r="Q7" s="2" t="s">
        <v>24</v>
      </c>
      <c r="R7" s="1">
        <f t="array" ref="R7">index('Copy-pasted bracket 2025'!$B$3:$B$76,N7)</f>
        <v>5</v>
      </c>
      <c r="S7" s="1">
        <f t="shared" si="5"/>
        <v>8</v>
      </c>
      <c r="T7" s="1">
        <f>MATCH(O7,mens_RPI_2025!J:J,)</f>
        <v>12</v>
      </c>
      <c r="U7" s="5" t="str">
        <f t="array" ref="U7">INDEX(mens_RPI_2025!D:D,fivethirtyeight_ncaa_forecasts!T7)</f>
        <v>0.6268</v>
      </c>
      <c r="V7" s="1">
        <f t="shared" si="4"/>
        <v>5</v>
      </c>
      <c r="W7" s="1">
        <f>U7*mens_RPI_regression_v2!$D$1+mens_RPI_regression_v2!$E$1+V7*mens_RPI_regression_v2!$F$1+mens_RPI_regression_v2!$G$1</f>
        <v>89.04606124</v>
      </c>
    </row>
    <row r="8">
      <c r="A8" s="1" t="s">
        <v>23</v>
      </c>
      <c r="B8" s="3">
        <v>44997.0</v>
      </c>
      <c r="C8" s="1">
        <f t="shared" si="1"/>
        <v>0</v>
      </c>
      <c r="D8" s="2">
        <f t="shared" si="2"/>
        <v>1</v>
      </c>
      <c r="E8" s="1">
        <v>0.867605166</v>
      </c>
      <c r="F8" s="1">
        <v>0.46447596</v>
      </c>
      <c r="G8" s="1">
        <v>0.216502044</v>
      </c>
      <c r="H8" s="1">
        <v>0.120432564</v>
      </c>
      <c r="I8" s="1">
        <v>0.050080183</v>
      </c>
      <c r="J8" s="1">
        <v>0.019651727</v>
      </c>
      <c r="K8" s="1">
        <v>1.0</v>
      </c>
      <c r="L8" s="1">
        <v>1.0</v>
      </c>
      <c r="M8" s="2">
        <v>7.0</v>
      </c>
      <c r="N8" s="1">
        <f>match(M8,'Copy-pasted bracket 2025'!$G$3:$G$76,0)</f>
        <v>36</v>
      </c>
      <c r="O8" s="1" t="str">
        <f t="array" ref="O8">index('Copy-pasted bracket 2025'!$E$3:$E$76,N8)</f>
        <v>UC San Diego</v>
      </c>
      <c r="P8" s="4">
        <f t="shared" si="3"/>
        <v>82.56249372</v>
      </c>
      <c r="Q8" s="2" t="s">
        <v>24</v>
      </c>
      <c r="R8" s="1">
        <f t="array" ref="R8">index('Copy-pasted bracket 2025'!$B$3:$B$76,N8)</f>
        <v>12</v>
      </c>
      <c r="S8" s="1">
        <f t="shared" si="5"/>
        <v>10</v>
      </c>
      <c r="T8" s="1">
        <f>MATCH(O8,mens_RPI_2025!J:J,)</f>
        <v>32</v>
      </c>
      <c r="U8" s="5" t="str">
        <f t="array" ref="U8">INDEX(mens_RPI_2025!D:D,fivethirtyeight_ncaa_forecasts!T8)</f>
        <v>0.5990</v>
      </c>
      <c r="V8" s="1">
        <f t="shared" si="4"/>
        <v>12</v>
      </c>
      <c r="W8" s="1">
        <f>U8*mens_RPI_regression_v2!$D$1+mens_RPI_regression_v2!$E$1+V8*mens_RPI_regression_v2!$F$1+mens_RPI_regression_v2!$G$1</f>
        <v>82.56249372</v>
      </c>
    </row>
    <row r="9">
      <c r="A9" s="1" t="s">
        <v>23</v>
      </c>
      <c r="B9" s="3">
        <v>44997.0</v>
      </c>
      <c r="C9" s="1">
        <f t="shared" si="1"/>
        <v>0</v>
      </c>
      <c r="D9" s="2">
        <f t="shared" si="2"/>
        <v>1</v>
      </c>
      <c r="E9" s="1">
        <v>0.132394834</v>
      </c>
      <c r="F9" s="1">
        <v>0.027310897</v>
      </c>
      <c r="G9" s="1">
        <v>0.004407981</v>
      </c>
      <c r="H9" s="1">
        <v>0.001041674</v>
      </c>
      <c r="I9" s="1">
        <v>2.34214E-4</v>
      </c>
      <c r="J9" s="6">
        <v>5.24E-5</v>
      </c>
      <c r="K9" s="1">
        <v>1.0</v>
      </c>
      <c r="L9" s="1">
        <v>1.0</v>
      </c>
      <c r="M9" s="2">
        <v>8.0</v>
      </c>
      <c r="N9" s="1">
        <f>match(M9,'Copy-pasted bracket 2025'!$G$3:$G$76,0)</f>
        <v>4</v>
      </c>
      <c r="O9" s="1" t="str">
        <f t="array" ref="O9">index('Copy-pasted bracket 2025'!$E$3:$E$76,N9)</f>
        <v>Texas A&amp;M</v>
      </c>
      <c r="P9" s="4">
        <f t="shared" si="3"/>
        <v>88.78155054</v>
      </c>
      <c r="Q9" s="2" t="s">
        <v>24</v>
      </c>
      <c r="R9" s="1">
        <f t="array" ref="R9">index('Copy-pasted bracket 2025'!$B$3:$B$76,N9)</f>
        <v>4</v>
      </c>
      <c r="S9" s="1">
        <f t="shared" si="5"/>
        <v>12</v>
      </c>
      <c r="T9" s="1">
        <f>MATCH(O9,mens_RPI_2025!J:J,)</f>
        <v>19</v>
      </c>
      <c r="U9" s="5" t="str">
        <f t="array" ref="U9">INDEX(mens_RPI_2025!D:D,fivethirtyeight_ncaa_forecasts!T9)</f>
        <v>0.6146</v>
      </c>
      <c r="V9" s="1">
        <f t="shared" si="4"/>
        <v>4</v>
      </c>
      <c r="W9" s="1">
        <f>U9*mens_RPI_regression_v2!$D$1+mens_RPI_regression_v2!$E$1+V9*mens_RPI_regression_v2!$F$1+mens_RPI_regression_v2!$G$1</f>
        <v>88.78155054</v>
      </c>
    </row>
    <row r="10">
      <c r="A10" s="1" t="s">
        <v>23</v>
      </c>
      <c r="B10" s="3">
        <v>44997.0</v>
      </c>
      <c r="C10" s="1">
        <f t="shared" si="1"/>
        <v>0</v>
      </c>
      <c r="D10" s="2">
        <f t="shared" si="2"/>
        <v>1</v>
      </c>
      <c r="E10" s="1">
        <v>0.664488072</v>
      </c>
      <c r="F10" s="1">
        <v>0.446210806</v>
      </c>
      <c r="G10" s="1">
        <v>0.232082894</v>
      </c>
      <c r="H10" s="1">
        <v>0.103480708</v>
      </c>
      <c r="I10" s="1">
        <v>0.040300937</v>
      </c>
      <c r="J10" s="1">
        <v>0.014892382</v>
      </c>
      <c r="K10" s="1">
        <v>1.0</v>
      </c>
      <c r="L10" s="1">
        <v>1.0</v>
      </c>
      <c r="M10" s="2">
        <v>9.0</v>
      </c>
      <c r="N10" s="1">
        <f>match(M10,'Copy-pasted bracket 2025'!$G$3:$G$76,0)</f>
        <v>37</v>
      </c>
      <c r="O10" s="1" t="str">
        <f t="array" ref="O10">index('Copy-pasted bracket 2025'!$E$3:$E$76,N10)</f>
        <v>Yale</v>
      </c>
      <c r="P10" s="4">
        <f t="shared" si="3"/>
        <v>81.29545882</v>
      </c>
      <c r="Q10" s="2" t="s">
        <v>24</v>
      </c>
      <c r="R10" s="1">
        <f t="array" ref="R10">index('Copy-pasted bracket 2025'!$B$3:$B$76,N10)</f>
        <v>13</v>
      </c>
      <c r="S10" s="1">
        <f t="shared" si="5"/>
        <v>14</v>
      </c>
      <c r="T10" s="1">
        <f>MATCH(O10,mens_RPI_2025!J:J,)</f>
        <v>43</v>
      </c>
      <c r="U10" s="5" t="str">
        <f t="array" ref="U10">INDEX(mens_RPI_2025!D:D,fivethirtyeight_ncaa_forecasts!T10)</f>
        <v>0.5904</v>
      </c>
      <c r="V10" s="1">
        <f t="shared" si="4"/>
        <v>13</v>
      </c>
      <c r="W10" s="1">
        <f>U10*mens_RPI_regression_v2!$D$1+mens_RPI_regression_v2!$E$1+V10*mens_RPI_regression_v2!$F$1+mens_RPI_regression_v2!$G$1</f>
        <v>81.29545882</v>
      </c>
    </row>
    <row r="11">
      <c r="A11" s="1" t="s">
        <v>23</v>
      </c>
      <c r="B11" s="3">
        <v>44997.0</v>
      </c>
      <c r="C11" s="1">
        <f t="shared" si="1"/>
        <v>0</v>
      </c>
      <c r="D11" s="2">
        <f t="shared" si="2"/>
        <v>1</v>
      </c>
      <c r="E11" s="1">
        <v>0.335511928</v>
      </c>
      <c r="F11" s="1">
        <v>0.183708838</v>
      </c>
      <c r="G11" s="1">
        <v>0.087291372</v>
      </c>
      <c r="H11" s="1">
        <v>0.035433441</v>
      </c>
      <c r="I11" s="1">
        <v>0.010109749</v>
      </c>
      <c r="J11" s="1">
        <v>0.002812509</v>
      </c>
      <c r="K11" s="1">
        <v>1.0</v>
      </c>
      <c r="L11" s="1">
        <v>1.0</v>
      </c>
      <c r="M11" s="2">
        <v>10.0</v>
      </c>
      <c r="N11" s="1">
        <f>match(M11,'Copy-pasted bracket 2025'!$G$3:$G$76,0)</f>
        <v>5</v>
      </c>
      <c r="O11" s="1" t="str">
        <f t="array" ref="O11">index('Copy-pasted bracket 2025'!$E$3:$E$76,N11)</f>
        <v>Ole Miss</v>
      </c>
      <c r="P11" s="4">
        <f t="shared" si="3"/>
        <v>88.01464873</v>
      </c>
      <c r="Q11" s="2" t="s">
        <v>24</v>
      </c>
      <c r="R11" s="1">
        <f t="array" ref="R11">index('Copy-pasted bracket 2025'!$B$3:$B$76,N11)</f>
        <v>6</v>
      </c>
      <c r="S11" s="1">
        <f t="shared" si="5"/>
        <v>16</v>
      </c>
      <c r="T11" s="1">
        <f>MATCH(O11,mens_RPI_2025!J:J,)</f>
        <v>14</v>
      </c>
      <c r="U11" s="5" t="str">
        <f t="array" ref="U11">INDEX(mens_RPI_2025!D:D,fivethirtyeight_ncaa_forecasts!T11)</f>
        <v>0.6214</v>
      </c>
      <c r="V11" s="1">
        <f t="shared" si="4"/>
        <v>6</v>
      </c>
      <c r="W11" s="1">
        <f>U11*mens_RPI_regression_v2!$D$1+mens_RPI_regression_v2!$E$1+V11*mens_RPI_regression_v2!$F$1+mens_RPI_regression_v2!$G$1</f>
        <v>88.01464873</v>
      </c>
    </row>
    <row r="12">
      <c r="A12" s="1" t="s">
        <v>23</v>
      </c>
      <c r="B12" s="3">
        <v>44997.0</v>
      </c>
      <c r="C12" s="1">
        <f t="shared" si="1"/>
        <v>1</v>
      </c>
      <c r="D12" s="2">
        <f t="shared" si="2"/>
        <v>0.5</v>
      </c>
      <c r="E12" s="1">
        <v>0.851407907</v>
      </c>
      <c r="F12" s="1">
        <v>0.349000831</v>
      </c>
      <c r="G12" s="1">
        <v>0.148982154</v>
      </c>
      <c r="H12" s="1">
        <v>0.054215416</v>
      </c>
      <c r="I12" s="1">
        <v>0.019647872</v>
      </c>
      <c r="J12" s="1">
        <v>0.006798314</v>
      </c>
      <c r="K12" s="1">
        <v>1.0</v>
      </c>
      <c r="L12" s="1">
        <v>1.0</v>
      </c>
      <c r="M12" s="2">
        <v>11.0</v>
      </c>
      <c r="N12" s="1">
        <f>match(M12,'Copy-pasted bracket 2025'!$G$3:$G$76,0)</f>
        <v>68</v>
      </c>
      <c r="O12" s="1" t="str">
        <f t="array" ref="O12">index('Copy-pasted bracket 2025'!$E$3:$E$76,N12)</f>
        <v>San Diego St.</v>
      </c>
      <c r="P12" s="4">
        <f t="shared" si="3"/>
        <v>82.43052062</v>
      </c>
      <c r="Q12" s="2" t="s">
        <v>24</v>
      </c>
      <c r="R12" s="1">
        <f t="array" ref="R12">index('Copy-pasted bracket 2025'!$B$3:$B$76,N12)</f>
        <v>11</v>
      </c>
      <c r="S12" s="1">
        <f t="shared" si="5"/>
        <v>18</v>
      </c>
      <c r="T12" s="1">
        <f>MATCH(O12,mens_RPI_2025!J:J,)</f>
        <v>44</v>
      </c>
      <c r="U12" s="5" t="str">
        <f t="array" ref="U12">INDEX(mens_RPI_2025!D:D,fivethirtyeight_ncaa_forecasts!T12)</f>
        <v>0.5886</v>
      </c>
      <c r="V12" s="1">
        <f t="shared" si="4"/>
        <v>11</v>
      </c>
      <c r="W12" s="1">
        <f>U12*mens_RPI_regression_v2!$D$1+mens_RPI_regression_v2!$E$1+V12*mens_RPI_regression_v2!$F$1+mens_RPI_regression_v2!$G$1</f>
        <v>82.43052062</v>
      </c>
    </row>
    <row r="13">
      <c r="A13" s="1" t="s">
        <v>23</v>
      </c>
      <c r="B13" s="3">
        <v>44997.0</v>
      </c>
      <c r="C13" s="1">
        <f t="shared" si="1"/>
        <v>1</v>
      </c>
      <c r="D13" s="2">
        <f t="shared" si="2"/>
        <v>0.5</v>
      </c>
      <c r="E13" s="1">
        <v>0.148592093</v>
      </c>
      <c r="F13" s="1">
        <v>0.021079525</v>
      </c>
      <c r="G13" s="1">
        <v>0.003616481</v>
      </c>
      <c r="H13" s="1">
        <v>5.367E-4</v>
      </c>
      <c r="I13" s="6">
        <v>8.34E-5</v>
      </c>
      <c r="J13" s="6">
        <v>1.32E-5</v>
      </c>
      <c r="K13" s="1">
        <v>1.0</v>
      </c>
      <c r="L13" s="1">
        <v>1.0</v>
      </c>
      <c r="M13" s="2">
        <v>12.0</v>
      </c>
      <c r="N13" s="1">
        <f>match(M13,'Copy-pasted bracket 2025'!$G$3:$G$76,0)</f>
        <v>72</v>
      </c>
      <c r="O13" s="1" t="str">
        <f t="array" ref="O13">index('Copy-pasted bracket 2025'!$E$3:$E$76,N13)</f>
        <v>North Carolina</v>
      </c>
      <c r="P13" s="4">
        <f t="shared" si="3"/>
        <v>82.99748702</v>
      </c>
      <c r="Q13" s="2" t="s">
        <v>24</v>
      </c>
      <c r="R13" s="1">
        <f t="array" ref="R13">index('Copy-pasted bracket 2025'!$B$3:$B$76,N13)</f>
        <v>11</v>
      </c>
      <c r="S13" s="1">
        <f t="shared" si="5"/>
        <v>19</v>
      </c>
      <c r="T13" s="1">
        <f>MATCH(O13,mens_RPI_2025!J:J,)</f>
        <v>34</v>
      </c>
      <c r="U13" s="5" t="str">
        <f t="array" ref="U13">INDEX(mens_RPI_2025!D:D,fivethirtyeight_ncaa_forecasts!T13)</f>
        <v>0.5963</v>
      </c>
      <c r="V13" s="1">
        <f t="shared" si="4"/>
        <v>11</v>
      </c>
      <c r="W13" s="1">
        <f>U13*mens_RPI_regression_v2!$D$1+mens_RPI_regression_v2!$E$1+V13*mens_RPI_regression_v2!$F$1+mens_RPI_regression_v2!$G$1</f>
        <v>82.99748702</v>
      </c>
    </row>
    <row r="14">
      <c r="A14" s="1" t="s">
        <v>23</v>
      </c>
      <c r="B14" s="3">
        <v>44997.0</v>
      </c>
      <c r="C14" s="1">
        <f t="shared" si="1"/>
        <v>0</v>
      </c>
      <c r="D14" s="2">
        <f t="shared" si="2"/>
        <v>1</v>
      </c>
      <c r="E14" s="1">
        <v>0.637027038</v>
      </c>
      <c r="F14" s="1">
        <v>0.269577385</v>
      </c>
      <c r="G14" s="1">
        <v>0.129958942</v>
      </c>
      <c r="H14" s="1">
        <v>0.049984701</v>
      </c>
      <c r="I14" s="1">
        <v>0.016473309</v>
      </c>
      <c r="J14" s="1">
        <v>0.005226933</v>
      </c>
      <c r="K14" s="1">
        <v>1.0</v>
      </c>
      <c r="L14" s="1">
        <v>1.0</v>
      </c>
      <c r="M14" s="2">
        <v>13.0</v>
      </c>
      <c r="N14" s="1">
        <f>match(M14,'Copy-pasted bracket 2025'!$G$3:$G$76,0)</f>
        <v>6</v>
      </c>
      <c r="O14" s="1" t="str">
        <f t="array" ref="O14">index('Copy-pasted bracket 2025'!$E$3:$E$76,N14)</f>
        <v>Iowa St.</v>
      </c>
      <c r="P14" s="4">
        <f t="shared" si="3"/>
        <v>88.03843184</v>
      </c>
      <c r="Q14" s="2" t="s">
        <v>24</v>
      </c>
      <c r="R14" s="1">
        <f t="array" ref="R14">index('Copy-pasted bracket 2025'!$B$3:$B$76,N14)</f>
        <v>3</v>
      </c>
      <c r="S14" s="1">
        <f t="shared" si="5"/>
        <v>20</v>
      </c>
      <c r="T14" s="1">
        <f>MATCH(O14,mens_RPI_2025!J:J,)</f>
        <v>36</v>
      </c>
      <c r="U14" s="5" t="str">
        <f t="array" ref="U14">INDEX(mens_RPI_2025!D:D,fivethirtyeight_ncaa_forecasts!T14)</f>
        <v>0.5959</v>
      </c>
      <c r="V14" s="1">
        <f t="shared" si="4"/>
        <v>3</v>
      </c>
      <c r="W14" s="1">
        <f>U14*mens_RPI_regression_v2!$D$1+mens_RPI_regression_v2!$E$1+V14*mens_RPI_regression_v2!$F$1+mens_RPI_regression_v2!$G$1</f>
        <v>88.03843184</v>
      </c>
    </row>
    <row r="15">
      <c r="A15" s="1" t="s">
        <v>23</v>
      </c>
      <c r="B15" s="3">
        <v>44997.0</v>
      </c>
      <c r="C15" s="1">
        <f t="shared" si="1"/>
        <v>0</v>
      </c>
      <c r="D15" s="2">
        <f t="shared" si="2"/>
        <v>1</v>
      </c>
      <c r="E15" s="1">
        <v>0.362972962</v>
      </c>
      <c r="F15" s="1">
        <v>0.118288891</v>
      </c>
      <c r="G15" s="1">
        <v>0.048212049</v>
      </c>
      <c r="H15" s="1">
        <v>0.015544351</v>
      </c>
      <c r="I15" s="1">
        <v>0.005150957</v>
      </c>
      <c r="J15" s="1">
        <v>0.00164254</v>
      </c>
      <c r="K15" s="1">
        <v>1.0</v>
      </c>
      <c r="L15" s="1">
        <v>1.0</v>
      </c>
      <c r="M15" s="2">
        <v>14.0</v>
      </c>
      <c r="N15" s="1">
        <f>match(M15,'Copy-pasted bracket 2025'!$G$3:$G$76,0)</f>
        <v>39</v>
      </c>
      <c r="O15" s="1" t="str">
        <f t="array" ref="O15">index('Copy-pasted bracket 2025'!$E$3:$E$76,N15)</f>
        <v>Lipscomb</v>
      </c>
      <c r="P15" s="4">
        <f t="shared" si="3"/>
        <v>77.29667671</v>
      </c>
      <c r="Q15" s="2" t="s">
        <v>24</v>
      </c>
      <c r="R15" s="1">
        <f t="array" ref="R15">index('Copy-pasted bracket 2025'!$B$3:$B$76,N15)</f>
        <v>14</v>
      </c>
      <c r="S15" s="1">
        <f t="shared" si="5"/>
        <v>22</v>
      </c>
      <c r="T15" s="1">
        <f>MATCH(O15,mens_RPI_2025!J:J,)</f>
        <v>100</v>
      </c>
      <c r="U15" s="5" t="str">
        <f t="array" ref="U15">INDEX(mens_RPI_2025!D:D,fivethirtyeight_ncaa_forecasts!T15)</f>
        <v>0.5447</v>
      </c>
      <c r="V15" s="1">
        <f t="shared" si="4"/>
        <v>14</v>
      </c>
      <c r="W15" s="1">
        <f>U15*mens_RPI_regression_v2!$D$1+mens_RPI_regression_v2!$E$1+V15*mens_RPI_regression_v2!$F$1+mens_RPI_regression_v2!$G$1</f>
        <v>77.29667671</v>
      </c>
    </row>
    <row r="16">
      <c r="A16" s="1" t="s">
        <v>23</v>
      </c>
      <c r="B16" s="3">
        <v>44997.0</v>
      </c>
      <c r="C16" s="1">
        <f t="shared" si="1"/>
        <v>0</v>
      </c>
      <c r="D16" s="2">
        <f t="shared" si="2"/>
        <v>1</v>
      </c>
      <c r="E16" s="1">
        <v>0.889203263</v>
      </c>
      <c r="F16" s="1">
        <v>0.584277017</v>
      </c>
      <c r="G16" s="1">
        <v>0.342156839</v>
      </c>
      <c r="H16" s="1">
        <v>0.163023773</v>
      </c>
      <c r="I16" s="1">
        <v>0.067898241</v>
      </c>
      <c r="J16" s="1">
        <v>0.026682275</v>
      </c>
      <c r="K16" s="1">
        <v>1.0</v>
      </c>
      <c r="L16" s="1">
        <v>1.0</v>
      </c>
      <c r="M16" s="2">
        <v>15.0</v>
      </c>
      <c r="N16" s="1">
        <f>match(M16,'Copy-pasted bracket 2025'!$G$3:$G$76,0)</f>
        <v>7</v>
      </c>
      <c r="O16" s="1" t="str">
        <f t="array" ref="O16">index('Copy-pasted bracket 2025'!$E$3:$E$76,N16)</f>
        <v>Marquette</v>
      </c>
      <c r="P16" s="4">
        <f t="shared" si="3"/>
        <v>85.81985063</v>
      </c>
      <c r="Q16" s="2" t="s">
        <v>24</v>
      </c>
      <c r="R16" s="1">
        <f t="array" ref="R16">index('Copy-pasted bracket 2025'!$B$3:$B$76,N16)</f>
        <v>7</v>
      </c>
      <c r="S16" s="1">
        <f t="shared" si="5"/>
        <v>24</v>
      </c>
      <c r="T16" s="1">
        <f>MATCH(O16,mens_RPI_2025!J:J,)</f>
        <v>31</v>
      </c>
      <c r="U16" s="5" t="str">
        <f t="array" ref="U16">INDEX(mens_RPI_2025!D:D,fivethirtyeight_ncaa_forecasts!T16)</f>
        <v>0.6002</v>
      </c>
      <c r="V16" s="1">
        <f t="shared" si="4"/>
        <v>7</v>
      </c>
      <c r="W16" s="1">
        <f>U16*mens_RPI_regression_v2!$D$1+mens_RPI_regression_v2!$E$1+V16*mens_RPI_regression_v2!$F$1+mens_RPI_regression_v2!$G$1</f>
        <v>85.81985063</v>
      </c>
    </row>
    <row r="17">
      <c r="A17" s="1" t="s">
        <v>23</v>
      </c>
      <c r="B17" s="3">
        <v>44997.0</v>
      </c>
      <c r="C17" s="1">
        <f t="shared" si="1"/>
        <v>0</v>
      </c>
      <c r="D17" s="2">
        <f t="shared" si="2"/>
        <v>1</v>
      </c>
      <c r="E17" s="1">
        <v>0.110796737</v>
      </c>
      <c r="F17" s="1">
        <v>0.027856708</v>
      </c>
      <c r="G17" s="1">
        <v>0.007699268</v>
      </c>
      <c r="H17" s="1">
        <v>0.001674537</v>
      </c>
      <c r="I17" s="1">
        <v>2.66912E-4</v>
      </c>
      <c r="J17" s="6">
        <v>4.34E-5</v>
      </c>
      <c r="K17" s="1">
        <v>1.0</v>
      </c>
      <c r="L17" s="1">
        <v>1.0</v>
      </c>
      <c r="M17" s="2">
        <v>16.0</v>
      </c>
      <c r="N17" s="1">
        <f>match(M17,'Copy-pasted bracket 2025'!$G$3:$G$76,0)</f>
        <v>40</v>
      </c>
      <c r="O17" s="1" t="str">
        <f t="array" ref="O17">index('Copy-pasted bracket 2025'!$E$3:$E$76,N17)</f>
        <v>New Mexico</v>
      </c>
      <c r="P17" s="4">
        <f t="shared" si="3"/>
        <v>84.05098912</v>
      </c>
      <c r="Q17" s="2" t="s">
        <v>24</v>
      </c>
      <c r="R17" s="1">
        <f t="array" ref="R17">index('Copy-pasted bracket 2025'!$B$3:$B$76,N17)</f>
        <v>10</v>
      </c>
      <c r="S17" s="1">
        <f t="shared" si="5"/>
        <v>26</v>
      </c>
      <c r="T17" s="1">
        <f>MATCH(O17,mens_RPI_2025!J:J,)</f>
        <v>25</v>
      </c>
      <c r="U17" s="5" t="str">
        <f t="array" ref="U17">INDEX(mens_RPI_2025!D:D,fivethirtyeight_ncaa_forecasts!T17)</f>
        <v>0.6020</v>
      </c>
      <c r="V17" s="1">
        <f t="shared" si="4"/>
        <v>10</v>
      </c>
      <c r="W17" s="1">
        <f>U17*mens_RPI_regression_v2!$D$1+mens_RPI_regression_v2!$E$1+V17*mens_RPI_regression_v2!$F$1+mens_RPI_regression_v2!$G$1</f>
        <v>84.05098912</v>
      </c>
    </row>
    <row r="18">
      <c r="A18" s="1" t="s">
        <v>23</v>
      </c>
      <c r="B18" s="3">
        <v>44997.0</v>
      </c>
      <c r="C18" s="1">
        <f t="shared" si="1"/>
        <v>0</v>
      </c>
      <c r="D18" s="2">
        <f t="shared" si="2"/>
        <v>1</v>
      </c>
      <c r="E18" s="1">
        <v>0.978208685</v>
      </c>
      <c r="F18" s="1">
        <v>0.656920532</v>
      </c>
      <c r="G18" s="1">
        <v>0.389980839</v>
      </c>
      <c r="H18" s="1">
        <v>0.202774729</v>
      </c>
      <c r="I18" s="1">
        <v>0.091264956</v>
      </c>
      <c r="J18" s="1">
        <v>0.049550306</v>
      </c>
      <c r="K18" s="1">
        <v>1.0</v>
      </c>
      <c r="L18" s="1">
        <v>1.0</v>
      </c>
      <c r="M18" s="2">
        <v>17.0</v>
      </c>
      <c r="N18" s="1">
        <f>match(M18,'Copy-pasted bracket 2025'!$G$3:$G$76,0)</f>
        <v>8</v>
      </c>
      <c r="O18" s="1" t="str">
        <f t="array" ref="O18">index('Copy-pasted bracket 2025'!$E$3:$E$76,N18)</f>
        <v>Michigan St.</v>
      </c>
      <c r="P18" s="4">
        <f t="shared" si="3"/>
        <v>91.98567154</v>
      </c>
      <c r="Q18" s="2" t="s">
        <v>24</v>
      </c>
      <c r="R18" s="1">
        <f t="array" ref="R18">index('Copy-pasted bracket 2025'!$B$3:$B$76,N18)</f>
        <v>2</v>
      </c>
      <c r="S18" s="1">
        <f t="shared" si="5"/>
        <v>28</v>
      </c>
      <c r="T18" s="1">
        <f>MATCH(O18,mens_RPI_2025!J:J,)</f>
        <v>9</v>
      </c>
      <c r="U18" s="5" t="str">
        <f t="array" ref="U18">INDEX(mens_RPI_2025!D:D,fivethirtyeight_ncaa_forecasts!T18)</f>
        <v>0.6409</v>
      </c>
      <c r="V18" s="1">
        <f t="shared" si="4"/>
        <v>2</v>
      </c>
      <c r="W18" s="1">
        <f>U18*mens_RPI_regression_v2!$D$1+mens_RPI_regression_v2!$E$1+V18*mens_RPI_regression_v2!$F$1+mens_RPI_regression_v2!$G$1</f>
        <v>91.98567154</v>
      </c>
    </row>
    <row r="19">
      <c r="A19" s="1" t="s">
        <v>23</v>
      </c>
      <c r="B19" s="3">
        <v>44997.0</v>
      </c>
      <c r="C19" s="1">
        <f t="shared" si="1"/>
        <v>0</v>
      </c>
      <c r="D19" s="2">
        <f t="shared" si="2"/>
        <v>1</v>
      </c>
      <c r="E19" s="1">
        <v>0.021791315</v>
      </c>
      <c r="F19" s="1">
        <v>0.001381552</v>
      </c>
      <c r="G19" s="6">
        <v>9.69E-5</v>
      </c>
      <c r="H19" s="6">
        <v>6.0E-6</v>
      </c>
      <c r="I19" s="6">
        <v>3.9E-7</v>
      </c>
      <c r="J19" s="6">
        <v>3.67E-8</v>
      </c>
      <c r="K19" s="1">
        <v>0.0</v>
      </c>
      <c r="L19" s="1">
        <v>1.0</v>
      </c>
      <c r="M19" s="2">
        <v>18.0</v>
      </c>
      <c r="N19" s="1">
        <f>match(M19,'Copy-pasted bracket 2025'!$G$3:$G$76,0)</f>
        <v>41</v>
      </c>
      <c r="O19" s="1" t="str">
        <f t="array" ref="O19">index('Copy-pasted bracket 2025'!$E$3:$E$76,N19)</f>
        <v>Bryant</v>
      </c>
      <c r="P19" s="4">
        <f t="shared" si="3"/>
        <v>76.24317461</v>
      </c>
      <c r="Q19" s="2" t="s">
        <v>24</v>
      </c>
      <c r="R19" s="1">
        <f t="array" ref="R19">index('Copy-pasted bracket 2025'!$B$3:$B$76,N19)</f>
        <v>15</v>
      </c>
      <c r="S19" s="1">
        <f t="shared" si="5"/>
        <v>30</v>
      </c>
      <c r="T19" s="1">
        <f>MATCH(O19,mens_RPI_2025!J:J,)</f>
        <v>108</v>
      </c>
      <c r="U19" s="5" t="str">
        <f t="array" ref="U19">INDEX(mens_RPI_2025!D:D,fivethirtyeight_ncaa_forecasts!T19)</f>
        <v>0.5390</v>
      </c>
      <c r="V19" s="1">
        <f t="shared" si="4"/>
        <v>15</v>
      </c>
      <c r="W19" s="1">
        <f>U19*mens_RPI_regression_v2!$D$1+mens_RPI_regression_v2!$E$1+V19*mens_RPI_regression_v2!$F$1+mens_RPI_regression_v2!$G$1</f>
        <v>76.24317461</v>
      </c>
    </row>
    <row r="20">
      <c r="A20" s="1" t="s">
        <v>23</v>
      </c>
      <c r="B20" s="3">
        <v>44997.0</v>
      </c>
      <c r="C20" s="1">
        <f t="shared" si="1"/>
        <v>0</v>
      </c>
      <c r="D20" s="2">
        <f t="shared" si="2"/>
        <v>1</v>
      </c>
      <c r="E20" s="1">
        <v>0.021791315</v>
      </c>
      <c r="F20" s="1">
        <v>0.001381552</v>
      </c>
      <c r="G20" s="6">
        <v>9.69E-5</v>
      </c>
      <c r="H20" s="6">
        <v>6.0E-6</v>
      </c>
      <c r="I20" s="6">
        <v>3.9E-7</v>
      </c>
      <c r="J20" s="6">
        <v>3.67E-8</v>
      </c>
      <c r="K20" s="1">
        <v>0.0</v>
      </c>
      <c r="L20" s="1">
        <v>1.0</v>
      </c>
      <c r="M20" s="2">
        <v>19.0</v>
      </c>
      <c r="N20" s="1">
        <f>match(M20,'Copy-pasted bracket 2025'!$G$3:$G$76,0)</f>
        <v>9</v>
      </c>
      <c r="O20" s="1" t="str">
        <f t="array" ref="O20">index('Copy-pasted bracket 2025'!$E$3:$E$76,N20)</f>
        <v>Duke</v>
      </c>
      <c r="P20" s="4">
        <f t="shared" si="3"/>
        <v>93.80494645</v>
      </c>
      <c r="Q20" s="2" t="s">
        <v>25</v>
      </c>
      <c r="R20" s="1">
        <f t="array" ref="R20">index('Copy-pasted bracket 2025'!$B$3:$B$76,N20)</f>
        <v>1</v>
      </c>
      <c r="S20" s="1">
        <f t="shared" si="5"/>
        <v>32</v>
      </c>
      <c r="T20" s="1">
        <f>MATCH(O20,mens_RPI_2025!J:J,)</f>
        <v>5</v>
      </c>
      <c r="U20" s="5" t="str">
        <f t="array" ref="U20">INDEX(mens_RPI_2025!D:D,fivethirtyeight_ncaa_forecasts!T20)</f>
        <v>0.6570</v>
      </c>
      <c r="V20" s="1">
        <f t="shared" si="4"/>
        <v>1</v>
      </c>
      <c r="W20" s="1">
        <f>U20*mens_RPI_regression_v2!$D$1+mens_RPI_regression_v2!$E$1+V20*mens_RPI_regression_v2!$F$1+mens_RPI_regression_v2!$G$1</f>
        <v>93.80494645</v>
      </c>
    </row>
    <row r="21" ht="15.75" customHeight="1">
      <c r="A21" s="1" t="s">
        <v>23</v>
      </c>
      <c r="B21" s="3">
        <v>44997.0</v>
      </c>
      <c r="C21" s="1">
        <f t="shared" si="1"/>
        <v>1</v>
      </c>
      <c r="D21" s="2">
        <f t="shared" si="2"/>
        <v>0.5</v>
      </c>
      <c r="E21" s="1">
        <v>0.515279284</v>
      </c>
      <c r="F21" s="1">
        <v>0.178697793</v>
      </c>
      <c r="G21" s="1">
        <v>0.085600101</v>
      </c>
      <c r="H21" s="1">
        <v>0.035551209</v>
      </c>
      <c r="I21" s="1">
        <v>0.013563825</v>
      </c>
      <c r="J21" s="1">
        <v>0.00642351</v>
      </c>
      <c r="K21" s="1">
        <v>1.0</v>
      </c>
      <c r="L21" s="1">
        <v>1.0</v>
      </c>
      <c r="M21" s="2">
        <v>20.0</v>
      </c>
      <c r="N21" s="1">
        <f>match(M21,'Copy-pasted bracket 2025'!$G$3:$G$76,0)</f>
        <v>69</v>
      </c>
      <c r="O21" s="1" t="str">
        <f t="array" ref="O21">index('Copy-pasted bracket 2025'!$E$3:$E$76,N21)</f>
        <v>American</v>
      </c>
      <c r="P21" s="4">
        <f t="shared" si="3"/>
        <v>74.17355091</v>
      </c>
      <c r="Q21" s="2" t="s">
        <v>25</v>
      </c>
      <c r="R21" s="1">
        <f t="array" ref="R21">index('Copy-pasted bracket 2025'!$B$3:$B$76,N21)</f>
        <v>16</v>
      </c>
      <c r="S21" s="1">
        <f t="shared" si="5"/>
        <v>34</v>
      </c>
      <c r="T21" s="1">
        <f>MATCH(O21,mens_RPI_2025!J:J,)</f>
        <v>151</v>
      </c>
      <c r="U21" s="5" t="str">
        <f t="array" ref="U21">INDEX(mens_RPI_2025!D:D,fivethirtyeight_ncaa_forecasts!T21)</f>
        <v>0.5195</v>
      </c>
      <c r="V21" s="1">
        <f t="shared" si="4"/>
        <v>16</v>
      </c>
      <c r="W21" s="1">
        <f>U21*mens_RPI_regression_v2!$D$1+mens_RPI_regression_v2!$E$1+V21*mens_RPI_regression_v2!$F$1+mens_RPI_regression_v2!$G$1</f>
        <v>74.17355091</v>
      </c>
    </row>
    <row r="22" ht="15.75" customHeight="1">
      <c r="A22" s="1" t="s">
        <v>23</v>
      </c>
      <c r="B22" s="3">
        <v>44997.0</v>
      </c>
      <c r="C22" s="1">
        <f t="shared" si="1"/>
        <v>1</v>
      </c>
      <c r="D22" s="2">
        <f t="shared" si="2"/>
        <v>0.5</v>
      </c>
      <c r="E22" s="1">
        <v>0.484720716</v>
      </c>
      <c r="F22" s="1">
        <v>0.163000123</v>
      </c>
      <c r="G22" s="1">
        <v>0.072760621</v>
      </c>
      <c r="H22" s="1">
        <v>0.02812114</v>
      </c>
      <c r="I22" s="1">
        <v>0.009739409</v>
      </c>
      <c r="J22" s="1">
        <v>0.004250928</v>
      </c>
      <c r="K22" s="1">
        <v>1.0</v>
      </c>
      <c r="L22" s="1">
        <v>1.0</v>
      </c>
      <c r="M22" s="2">
        <v>21.0</v>
      </c>
      <c r="N22" s="1">
        <f>match(M22,'Copy-pasted bracket 2025'!$G$3:$G$76,0)</f>
        <v>73</v>
      </c>
      <c r="O22" s="1" t="str">
        <f t="array" ref="O22">index('Copy-pasted bracket 2025'!$E$3:$E$76,N22)</f>
        <v>Mount St. Mary's</v>
      </c>
      <c r="P22" s="4">
        <f t="shared" si="3"/>
        <v>75.05713491</v>
      </c>
      <c r="Q22" s="2" t="s">
        <v>25</v>
      </c>
      <c r="R22" s="1">
        <f t="array" ref="R22">index('Copy-pasted bracket 2025'!$B$3:$B$76,N22)</f>
        <v>16</v>
      </c>
      <c r="S22" s="1">
        <f t="shared" si="5"/>
        <v>35</v>
      </c>
      <c r="T22" s="1">
        <f>MATCH(O22,mens_RPI_2025!J:J,)</f>
        <v>128</v>
      </c>
      <c r="U22" s="5" t="str">
        <f t="array" ref="U22">INDEX(mens_RPI_2025!D:D,fivethirtyeight_ncaa_forecasts!T22)</f>
        <v>0.5315</v>
      </c>
      <c r="V22" s="1">
        <f t="shared" si="4"/>
        <v>16</v>
      </c>
      <c r="W22" s="1">
        <f>U22*mens_RPI_regression_v2!$D$1+mens_RPI_regression_v2!$E$1+V22*mens_RPI_regression_v2!$F$1+mens_RPI_regression_v2!$G$1</f>
        <v>75.05713491</v>
      </c>
    </row>
    <row r="23" ht="15.75" customHeight="1">
      <c r="A23" s="1" t="s">
        <v>23</v>
      </c>
      <c r="B23" s="3">
        <v>44997.0</v>
      </c>
      <c r="C23" s="1">
        <f t="shared" si="1"/>
        <v>0</v>
      </c>
      <c r="D23" s="2">
        <f t="shared" si="2"/>
        <v>1</v>
      </c>
      <c r="E23" s="1">
        <v>0.585061934</v>
      </c>
      <c r="F23" s="1">
        <v>0.180580515</v>
      </c>
      <c r="G23" s="1">
        <v>0.092029519</v>
      </c>
      <c r="H23" s="1">
        <v>0.045293661</v>
      </c>
      <c r="I23" s="1">
        <v>0.015549224</v>
      </c>
      <c r="J23" s="1">
        <v>0.006736092</v>
      </c>
      <c r="K23" s="1">
        <v>1.0</v>
      </c>
      <c r="L23" s="1">
        <v>1.0</v>
      </c>
      <c r="M23" s="2">
        <v>22.0</v>
      </c>
      <c r="N23" s="1">
        <f>match(M23,'Copy-pasted bracket 2025'!$G$3:$G$76,0)</f>
        <v>10</v>
      </c>
      <c r="O23" s="1" t="str">
        <f t="array" ref="O23">index('Copy-pasted bracket 2025'!$E$3:$E$76,N23)</f>
        <v>Mississippi St.</v>
      </c>
      <c r="P23" s="4">
        <f t="shared" si="3"/>
        <v>84.67062693</v>
      </c>
      <c r="Q23" s="2" t="s">
        <v>25</v>
      </c>
      <c r="R23" s="1">
        <f t="array" ref="R23">index('Copy-pasted bracket 2025'!$B$3:$B$76,N23)</f>
        <v>8</v>
      </c>
      <c r="S23" s="1">
        <f t="shared" si="5"/>
        <v>36</v>
      </c>
      <c r="T23" s="1">
        <f>MATCH(O23,mens_RPI_2025!J:J,)</f>
        <v>38</v>
      </c>
      <c r="U23" s="5" t="str">
        <f t="array" ref="U23">INDEX(mens_RPI_2025!D:D,fivethirtyeight_ncaa_forecasts!T23)</f>
        <v>0.5932</v>
      </c>
      <c r="V23" s="1">
        <f t="shared" si="4"/>
        <v>8</v>
      </c>
      <c r="W23" s="1">
        <f>U23*mens_RPI_regression_v2!$D$1+mens_RPI_regression_v2!$E$1+V23*mens_RPI_regression_v2!$F$1+mens_RPI_regression_v2!$G$1</f>
        <v>84.67062693</v>
      </c>
    </row>
    <row r="24" ht="15.75" customHeight="1">
      <c r="A24" s="1" t="s">
        <v>23</v>
      </c>
      <c r="B24" s="3">
        <v>44997.0</v>
      </c>
      <c r="C24" s="1">
        <f t="shared" si="1"/>
        <v>0</v>
      </c>
      <c r="D24" s="2">
        <f t="shared" si="2"/>
        <v>1</v>
      </c>
      <c r="E24" s="1">
        <v>0.414938066</v>
      </c>
      <c r="F24" s="1">
        <v>0.106666754</v>
      </c>
      <c r="G24" s="1">
        <v>0.029900908</v>
      </c>
      <c r="H24" s="1">
        <v>0.008561071</v>
      </c>
      <c r="I24" s="1">
        <v>0.002290122</v>
      </c>
      <c r="J24" s="1">
        <v>7.99867E-4</v>
      </c>
      <c r="K24" s="1">
        <v>1.0</v>
      </c>
      <c r="L24" s="1">
        <v>1.0</v>
      </c>
      <c r="M24" s="2">
        <v>23.0</v>
      </c>
      <c r="N24" s="1">
        <f>match(M24,'Copy-pasted bracket 2025'!$G$3:$G$76,0)</f>
        <v>43</v>
      </c>
      <c r="O24" s="1" t="str">
        <f t="array" ref="O24">index('Copy-pasted bracket 2025'!$E$3:$E$76,N24)</f>
        <v>Baylor</v>
      </c>
      <c r="P24" s="4">
        <f t="shared" si="3"/>
        <v>82.91025763</v>
      </c>
      <c r="Q24" s="2" t="s">
        <v>25</v>
      </c>
      <c r="R24" s="1">
        <f t="array" ref="R24">index('Copy-pasted bracket 2025'!$B$3:$B$76,N24)</f>
        <v>9</v>
      </c>
      <c r="S24" s="1">
        <f t="shared" si="5"/>
        <v>38</v>
      </c>
      <c r="T24" s="1">
        <f>MATCH(O24,mens_RPI_2025!J:J,)</f>
        <v>56</v>
      </c>
      <c r="U24" s="5" t="str">
        <f t="array" ref="U24">INDEX(mens_RPI_2025!D:D,fivethirtyeight_ncaa_forecasts!T24)</f>
        <v>0.5779</v>
      </c>
      <c r="V24" s="1">
        <f t="shared" si="4"/>
        <v>9</v>
      </c>
      <c r="W24" s="1">
        <f>U24*mens_RPI_regression_v2!$D$1+mens_RPI_regression_v2!$E$1+V24*mens_RPI_regression_v2!$F$1+mens_RPI_regression_v2!$G$1</f>
        <v>82.91025763</v>
      </c>
    </row>
    <row r="25" ht="15.75" customHeight="1">
      <c r="A25" s="1" t="s">
        <v>23</v>
      </c>
      <c r="B25" s="3">
        <v>44997.0</v>
      </c>
      <c r="C25" s="1">
        <f t="shared" si="1"/>
        <v>0</v>
      </c>
      <c r="D25" s="2">
        <f t="shared" si="2"/>
        <v>1</v>
      </c>
      <c r="E25" s="1">
        <v>0.846392029</v>
      </c>
      <c r="F25" s="1">
        <v>0.645402201</v>
      </c>
      <c r="G25" s="1">
        <v>0.314987954</v>
      </c>
      <c r="H25" s="1">
        <v>0.148964715</v>
      </c>
      <c r="I25" s="1">
        <v>0.061235588</v>
      </c>
      <c r="J25" s="1">
        <v>0.030858307</v>
      </c>
      <c r="K25" s="1">
        <v>1.0</v>
      </c>
      <c r="L25" s="1">
        <v>1.0</v>
      </c>
      <c r="M25" s="2">
        <v>24.0</v>
      </c>
      <c r="N25" s="1">
        <f>match(M25,'Copy-pasted bracket 2025'!$G$3:$G$76,0)</f>
        <v>11</v>
      </c>
      <c r="O25" s="1" t="str">
        <f t="array" ref="O25">index('Copy-pasted bracket 2025'!$E$3:$E$76,N25)</f>
        <v>Oregon</v>
      </c>
      <c r="P25" s="4">
        <f t="shared" si="3"/>
        <v>88.59690604</v>
      </c>
      <c r="Q25" s="2" t="s">
        <v>25</v>
      </c>
      <c r="R25" s="1">
        <f t="array" ref="R25">index('Copy-pasted bracket 2025'!$B$3:$B$76,N25)</f>
        <v>5</v>
      </c>
      <c r="S25" s="1">
        <f t="shared" si="5"/>
        <v>40</v>
      </c>
      <c r="T25" s="1">
        <f>MATCH(O25,mens_RPI_2025!J:J,)</f>
        <v>16</v>
      </c>
      <c r="U25" s="5" t="str">
        <f t="array" ref="U25">INDEX(mens_RPI_2025!D:D,fivethirtyeight_ncaa_forecasts!T25)</f>
        <v>0.6207</v>
      </c>
      <c r="V25" s="1">
        <f t="shared" si="4"/>
        <v>5</v>
      </c>
      <c r="W25" s="1">
        <f>U25*mens_RPI_regression_v2!$D$1+mens_RPI_regression_v2!$E$1+V25*mens_RPI_regression_v2!$F$1+mens_RPI_regression_v2!$G$1</f>
        <v>88.59690604</v>
      </c>
    </row>
    <row r="26" ht="15.75" customHeight="1">
      <c r="A26" s="1" t="s">
        <v>23</v>
      </c>
      <c r="B26" s="3">
        <v>44997.0</v>
      </c>
      <c r="C26" s="1">
        <f t="shared" si="1"/>
        <v>0</v>
      </c>
      <c r="D26" s="2">
        <f t="shared" si="2"/>
        <v>1</v>
      </c>
      <c r="E26" s="1">
        <v>0.153607971</v>
      </c>
      <c r="F26" s="1">
        <v>0.06735053</v>
      </c>
      <c r="G26" s="1">
        <v>0.014643123</v>
      </c>
      <c r="H26" s="1">
        <v>0.003328763</v>
      </c>
      <c r="I26" s="1">
        <v>7.1082E-4</v>
      </c>
      <c r="J26" s="1">
        <v>2.03313E-4</v>
      </c>
      <c r="K26" s="1">
        <v>1.0</v>
      </c>
      <c r="L26" s="1">
        <v>1.0</v>
      </c>
      <c r="M26" s="2">
        <v>25.0</v>
      </c>
      <c r="N26" s="1">
        <f>match(M26,'Copy-pasted bracket 2025'!$G$3:$G$76,0)</f>
        <v>44</v>
      </c>
      <c r="O26" s="1" t="str">
        <f t="array" ref="O26">index('Copy-pasted bracket 2025'!$E$3:$E$76,N26)</f>
        <v>Liberty</v>
      </c>
      <c r="P26" s="4">
        <f t="shared" si="3"/>
        <v>81.50955612</v>
      </c>
      <c r="Q26" s="2" t="s">
        <v>25</v>
      </c>
      <c r="R26" s="1">
        <f t="array" ref="R26">index('Copy-pasted bracket 2025'!$B$3:$B$76,N26)</f>
        <v>12</v>
      </c>
      <c r="S26" s="1">
        <f t="shared" si="5"/>
        <v>42</v>
      </c>
      <c r="T26" s="1">
        <f>MATCH(O26,mens_RPI_2025!J:J,)</f>
        <v>49</v>
      </c>
      <c r="U26" s="5" t="str">
        <f t="array" ref="U26">INDEX(mens_RPI_2025!D:D,fivethirtyeight_ncaa_forecasts!T26)</f>
        <v>0.5847</v>
      </c>
      <c r="V26" s="1">
        <f t="shared" si="4"/>
        <v>12</v>
      </c>
      <c r="W26" s="1">
        <f>U26*mens_RPI_regression_v2!$D$1+mens_RPI_regression_v2!$E$1+V26*mens_RPI_regression_v2!$F$1+mens_RPI_regression_v2!$G$1</f>
        <v>81.50955612</v>
      </c>
    </row>
    <row r="27" ht="15.75" customHeight="1">
      <c r="A27" s="1" t="s">
        <v>23</v>
      </c>
      <c r="B27" s="3">
        <v>44997.0</v>
      </c>
      <c r="C27" s="1">
        <f t="shared" si="1"/>
        <v>0</v>
      </c>
      <c r="D27" s="2">
        <f t="shared" si="2"/>
        <v>1</v>
      </c>
      <c r="E27" s="1">
        <v>0.678964288</v>
      </c>
      <c r="F27" s="1">
        <v>0.259550573</v>
      </c>
      <c r="G27" s="1">
        <v>0.115422087</v>
      </c>
      <c r="H27" s="1">
        <v>0.051341087</v>
      </c>
      <c r="I27" s="1">
        <v>0.020315669</v>
      </c>
      <c r="J27" s="1">
        <v>0.009918585</v>
      </c>
      <c r="K27" s="1">
        <v>1.0</v>
      </c>
      <c r="L27" s="1">
        <v>1.0</v>
      </c>
      <c r="M27" s="2">
        <v>26.0</v>
      </c>
      <c r="N27" s="1">
        <f>match(M27,'Copy-pasted bracket 2025'!$G$3:$G$76,0)</f>
        <v>12</v>
      </c>
      <c r="O27" s="1" t="str">
        <f t="array" ref="O27">index('Copy-pasted bracket 2025'!$E$3:$E$76,N27)</f>
        <v>Arizona</v>
      </c>
      <c r="P27" s="4">
        <f t="shared" si="3"/>
        <v>87.75070254</v>
      </c>
      <c r="Q27" s="2" t="s">
        <v>25</v>
      </c>
      <c r="R27" s="1">
        <f t="array" ref="R27">index('Copy-pasted bracket 2025'!$B$3:$B$76,N27)</f>
        <v>4</v>
      </c>
      <c r="S27" s="1">
        <f t="shared" si="5"/>
        <v>44</v>
      </c>
      <c r="T27" s="1">
        <f>MATCH(O27,mens_RPI_2025!J:J,)</f>
        <v>29</v>
      </c>
      <c r="U27" s="5" t="str">
        <f t="array" ref="U27">INDEX(mens_RPI_2025!D:D,fivethirtyeight_ncaa_forecasts!T27)</f>
        <v>0.6006</v>
      </c>
      <c r="V27" s="1">
        <f t="shared" si="4"/>
        <v>4</v>
      </c>
      <c r="W27" s="1">
        <f>U27*mens_RPI_regression_v2!$D$1+mens_RPI_regression_v2!$E$1+V27*mens_RPI_regression_v2!$F$1+mens_RPI_regression_v2!$G$1</f>
        <v>87.75070254</v>
      </c>
    </row>
    <row r="28" ht="15.75" customHeight="1">
      <c r="A28" s="1" t="s">
        <v>23</v>
      </c>
      <c r="B28" s="3">
        <v>44997.0</v>
      </c>
      <c r="C28" s="1">
        <f t="shared" si="1"/>
        <v>0</v>
      </c>
      <c r="D28" s="2">
        <f t="shared" si="2"/>
        <v>1</v>
      </c>
      <c r="E28" s="1">
        <v>0.182820818</v>
      </c>
      <c r="F28" s="1">
        <v>0.050011478</v>
      </c>
      <c r="G28" s="1">
        <v>0.019086405</v>
      </c>
      <c r="H28" s="1">
        <v>0.007368155</v>
      </c>
      <c r="I28" s="1">
        <v>0.001883724</v>
      </c>
      <c r="J28" s="1">
        <v>6.32263E-4</v>
      </c>
      <c r="K28" s="1">
        <v>1.0</v>
      </c>
      <c r="L28" s="1">
        <v>1.0</v>
      </c>
      <c r="M28" s="2">
        <v>27.0</v>
      </c>
      <c r="N28" s="1">
        <f>match(M28,'Copy-pasted bracket 2025'!$G$3:$G$76,0)</f>
        <v>45</v>
      </c>
      <c r="O28" s="1" t="str">
        <f t="array" ref="O28">index('Copy-pasted bracket 2025'!$E$3:$E$76,N28)</f>
        <v>Akron</v>
      </c>
      <c r="P28" s="4">
        <f t="shared" si="3"/>
        <v>81.87715162</v>
      </c>
      <c r="Q28" s="2" t="s">
        <v>25</v>
      </c>
      <c r="R28" s="1">
        <f t="array" ref="R28">index('Copy-pasted bracket 2025'!$B$3:$B$76,N28)</f>
        <v>13</v>
      </c>
      <c r="S28" s="1">
        <f t="shared" si="5"/>
        <v>46</v>
      </c>
      <c r="T28" s="1">
        <f>MATCH(O28,mens_RPI_2025!J:J,)</f>
        <v>33</v>
      </c>
      <c r="U28" s="5" t="str">
        <f t="array" ref="U28">INDEX(mens_RPI_2025!D:D,fivethirtyeight_ncaa_forecasts!T28)</f>
        <v>0.5983</v>
      </c>
      <c r="V28" s="1">
        <f t="shared" si="4"/>
        <v>13</v>
      </c>
      <c r="W28" s="1">
        <f>U28*mens_RPI_regression_v2!$D$1+mens_RPI_regression_v2!$E$1+V28*mens_RPI_regression_v2!$F$1+mens_RPI_regression_v2!$G$1</f>
        <v>81.87715162</v>
      </c>
    </row>
    <row r="29" ht="15.75" customHeight="1">
      <c r="A29" s="1" t="s">
        <v>23</v>
      </c>
      <c r="B29" s="3">
        <v>44997.0</v>
      </c>
      <c r="C29" s="1">
        <f t="shared" si="1"/>
        <v>0</v>
      </c>
      <c r="D29" s="2">
        <f t="shared" si="2"/>
        <v>1</v>
      </c>
      <c r="E29" s="1">
        <v>0.916324146</v>
      </c>
      <c r="F29" s="1">
        <v>0.636505465</v>
      </c>
      <c r="G29" s="1">
        <v>0.376589198</v>
      </c>
      <c r="H29" s="1">
        <v>0.218817242</v>
      </c>
      <c r="I29" s="1">
        <v>0.090201725</v>
      </c>
      <c r="J29" s="1">
        <v>0.045560372</v>
      </c>
      <c r="K29" s="1">
        <v>1.0</v>
      </c>
      <c r="L29" s="1">
        <v>1.0</v>
      </c>
      <c r="M29" s="2">
        <v>28.0</v>
      </c>
      <c r="N29" s="1">
        <f>match(M29,'Copy-pasted bracket 2025'!$G$3:$G$76,0)</f>
        <v>13</v>
      </c>
      <c r="O29" s="1" t="str">
        <f t="array" ref="O29">index('Copy-pasted bracket 2025'!$E$3:$E$76,N29)</f>
        <v>BYU</v>
      </c>
      <c r="P29" s="4">
        <f t="shared" si="3"/>
        <v>85.29026473</v>
      </c>
      <c r="Q29" s="2" t="s">
        <v>25</v>
      </c>
      <c r="R29" s="1">
        <f t="array" ref="R29">index('Copy-pasted bracket 2025'!$B$3:$B$76,N29)</f>
        <v>6</v>
      </c>
      <c r="S29" s="1">
        <f t="shared" si="5"/>
        <v>48</v>
      </c>
      <c r="T29" s="1">
        <f>MATCH(O29,mens_RPI_2025!J:J,)</f>
        <v>50</v>
      </c>
      <c r="U29" s="5" t="str">
        <f t="array" ref="U29">INDEX(mens_RPI_2025!D:D,fivethirtyeight_ncaa_forecasts!T29)</f>
        <v>0.5844</v>
      </c>
      <c r="V29" s="1">
        <f t="shared" si="4"/>
        <v>6</v>
      </c>
      <c r="W29" s="1">
        <f>U29*mens_RPI_regression_v2!$D$1+mens_RPI_regression_v2!$E$1+V29*mens_RPI_regression_v2!$F$1+mens_RPI_regression_v2!$G$1</f>
        <v>85.29026473</v>
      </c>
    </row>
    <row r="30" ht="15.75" customHeight="1">
      <c r="A30" s="1" t="s">
        <v>23</v>
      </c>
      <c r="B30" s="3">
        <v>44997.0</v>
      </c>
      <c r="C30" s="1">
        <f t="shared" si="1"/>
        <v>0</v>
      </c>
      <c r="D30" s="2">
        <f t="shared" si="2"/>
        <v>1</v>
      </c>
      <c r="E30" s="1">
        <v>0.083675854</v>
      </c>
      <c r="F30" s="1">
        <v>0.01952097</v>
      </c>
      <c r="G30" s="1">
        <v>0.004224046</v>
      </c>
      <c r="H30" s="1">
        <v>9.60372E-4</v>
      </c>
      <c r="I30" s="1">
        <v>1.43975E-4</v>
      </c>
      <c r="J30" s="6">
        <v>2.98E-5</v>
      </c>
      <c r="K30" s="1">
        <v>1.0</v>
      </c>
      <c r="L30" s="1">
        <v>1.0</v>
      </c>
      <c r="M30" s="2">
        <v>29.0</v>
      </c>
      <c r="N30" s="1">
        <f>match(M30,'Copy-pasted bracket 2025'!$G$3:$G$76,0)</f>
        <v>46</v>
      </c>
      <c r="O30" s="1" t="str">
        <f t="array" ref="O30">index('Copy-pasted bracket 2025'!$E$3:$E$76,N30)</f>
        <v>VCU</v>
      </c>
      <c r="P30" s="4">
        <f t="shared" si="3"/>
        <v>83.40982622</v>
      </c>
      <c r="Q30" s="2" t="s">
        <v>25</v>
      </c>
      <c r="R30" s="1">
        <f t="array" ref="R30">index('Copy-pasted bracket 2025'!$B$3:$B$76,N30)</f>
        <v>11</v>
      </c>
      <c r="S30" s="1">
        <f t="shared" si="5"/>
        <v>50</v>
      </c>
      <c r="T30" s="1">
        <f>MATCH(O30,mens_RPI_2025!J:J,)</f>
        <v>26</v>
      </c>
      <c r="U30" s="5" t="str">
        <f t="array" ref="U30">INDEX(mens_RPI_2025!D:D,fivethirtyeight_ncaa_forecasts!T30)</f>
        <v>0.6019</v>
      </c>
      <c r="V30" s="1">
        <f t="shared" si="4"/>
        <v>11</v>
      </c>
      <c r="W30" s="1">
        <f>U30*mens_RPI_regression_v2!$D$1+mens_RPI_regression_v2!$E$1+V30*mens_RPI_regression_v2!$F$1+mens_RPI_regression_v2!$G$1</f>
        <v>83.40982622</v>
      </c>
    </row>
    <row r="31" ht="15.75" customHeight="1">
      <c r="A31" s="1" t="s">
        <v>23</v>
      </c>
      <c r="B31" s="3">
        <v>44997.0</v>
      </c>
      <c r="C31" s="1">
        <f t="shared" si="1"/>
        <v>0</v>
      </c>
      <c r="D31" s="2">
        <f t="shared" si="2"/>
        <v>1</v>
      </c>
      <c r="E31" s="1">
        <v>0.412673796</v>
      </c>
      <c r="F31" s="1">
        <v>0.109557862</v>
      </c>
      <c r="G31" s="1">
        <v>0.03383619</v>
      </c>
      <c r="H31" s="1">
        <v>0.011655362</v>
      </c>
      <c r="I31" s="1">
        <v>0.003346373</v>
      </c>
      <c r="J31" s="1">
        <v>0.001243199</v>
      </c>
      <c r="K31" s="1">
        <v>1.0</v>
      </c>
      <c r="L31" s="1">
        <v>1.0</v>
      </c>
      <c r="M31" s="2">
        <v>30.0</v>
      </c>
      <c r="N31" s="1">
        <f>match(M31,'Copy-pasted bracket 2025'!$G$3:$G$76,0)</f>
        <v>14</v>
      </c>
      <c r="O31" s="1" t="str">
        <f t="array" ref="O31">index('Copy-pasted bracket 2025'!$E$3:$E$76,N31)</f>
        <v>Wisconsin</v>
      </c>
      <c r="P31" s="4">
        <f t="shared" si="3"/>
        <v>89.03246384</v>
      </c>
      <c r="Q31" s="2" t="s">
        <v>25</v>
      </c>
      <c r="R31" s="1">
        <f t="array" ref="R31">index('Copy-pasted bracket 2025'!$B$3:$B$76,N31)</f>
        <v>3</v>
      </c>
      <c r="S31" s="1">
        <f t="shared" si="5"/>
        <v>52</v>
      </c>
      <c r="T31" s="1">
        <f>MATCH(O31,mens_RPI_2025!J:J,)</f>
        <v>20</v>
      </c>
      <c r="U31" s="5" t="str">
        <f t="array" ref="U31">INDEX(mens_RPI_2025!D:D,fivethirtyeight_ncaa_forecasts!T31)</f>
        <v>0.6094</v>
      </c>
      <c r="V31" s="1">
        <f t="shared" si="4"/>
        <v>3</v>
      </c>
      <c r="W31" s="1">
        <f>U31*mens_RPI_regression_v2!$D$1+mens_RPI_regression_v2!$E$1+V31*mens_RPI_regression_v2!$F$1+mens_RPI_regression_v2!$G$1</f>
        <v>89.03246384</v>
      </c>
    </row>
    <row r="32" ht="15.75" customHeight="1">
      <c r="A32" s="1" t="s">
        <v>23</v>
      </c>
      <c r="B32" s="3">
        <v>44997.0</v>
      </c>
      <c r="C32" s="1">
        <f t="shared" si="1"/>
        <v>0</v>
      </c>
      <c r="D32" s="2">
        <f t="shared" si="2"/>
        <v>1</v>
      </c>
      <c r="E32" s="1">
        <v>0.587326204</v>
      </c>
      <c r="F32" s="1">
        <v>0.187608998</v>
      </c>
      <c r="G32" s="1">
        <v>0.065581355</v>
      </c>
      <c r="H32" s="1">
        <v>0.025198347</v>
      </c>
      <c r="I32" s="1">
        <v>0.006470498</v>
      </c>
      <c r="J32" s="1">
        <v>0.002180205</v>
      </c>
      <c r="K32" s="1">
        <v>1.0</v>
      </c>
      <c r="L32" s="1">
        <v>1.0</v>
      </c>
      <c r="M32" s="2">
        <v>31.0</v>
      </c>
      <c r="N32" s="1">
        <f>match(M32,'Copy-pasted bracket 2025'!$G$3:$G$76,0)</f>
        <v>47</v>
      </c>
      <c r="O32" s="1" t="str">
        <f t="array" ref="O32">index('Copy-pasted bracket 2025'!$E$3:$E$76,N32)</f>
        <v>Montana</v>
      </c>
      <c r="P32" s="4">
        <f t="shared" si="3"/>
        <v>79.14483991</v>
      </c>
      <c r="Q32" s="2" t="s">
        <v>25</v>
      </c>
      <c r="R32" s="1">
        <f t="array" ref="R32">index('Copy-pasted bracket 2025'!$B$3:$B$76,N32)</f>
        <v>14</v>
      </c>
      <c r="S32" s="1">
        <f t="shared" si="5"/>
        <v>54</v>
      </c>
      <c r="T32" s="1">
        <f>MATCH(O32,mens_RPI_2025!J:J,)</f>
        <v>62</v>
      </c>
      <c r="U32" s="5" t="str">
        <f t="array" ref="U32">INDEX(mens_RPI_2025!D:D,fivethirtyeight_ncaa_forecasts!T32)</f>
        <v>0.5698</v>
      </c>
      <c r="V32" s="1">
        <f t="shared" si="4"/>
        <v>14</v>
      </c>
      <c r="W32" s="1">
        <f>U32*mens_RPI_regression_v2!$D$1+mens_RPI_regression_v2!$E$1+V32*mens_RPI_regression_v2!$F$1+mens_RPI_regression_v2!$G$1</f>
        <v>79.14483991</v>
      </c>
    </row>
    <row r="33" ht="15.75" customHeight="1">
      <c r="A33" s="1" t="s">
        <v>23</v>
      </c>
      <c r="B33" s="3">
        <v>44997.0</v>
      </c>
      <c r="C33" s="1">
        <f t="shared" si="1"/>
        <v>0</v>
      </c>
      <c r="D33" s="2">
        <f t="shared" si="2"/>
        <v>1</v>
      </c>
      <c r="E33" s="1">
        <v>0.954593616</v>
      </c>
      <c r="F33" s="1">
        <v>0.695641022</v>
      </c>
      <c r="G33" s="1">
        <v>0.372279437</v>
      </c>
      <c r="H33" s="1">
        <v>0.207519464</v>
      </c>
      <c r="I33" s="1">
        <v>0.075046756</v>
      </c>
      <c r="J33" s="1">
        <v>0.033976024</v>
      </c>
      <c r="K33" s="1">
        <v>1.0</v>
      </c>
      <c r="L33" s="1">
        <v>1.0</v>
      </c>
      <c r="M33" s="2">
        <v>32.0</v>
      </c>
      <c r="N33" s="1">
        <f>match(M33,'Copy-pasted bracket 2025'!$G$3:$G$76,0)</f>
        <v>15</v>
      </c>
      <c r="O33" s="1" t="str">
        <f t="array" ref="O33">index('Copy-pasted bracket 2025'!$E$3:$E$76,N33)</f>
        <v>Saint Mary's</v>
      </c>
      <c r="P33" s="4">
        <f t="shared" si="3"/>
        <v>87.65328743</v>
      </c>
      <c r="Q33" s="2" t="s">
        <v>25</v>
      </c>
      <c r="R33" s="1">
        <f t="array" ref="R33">index('Copy-pasted bracket 2025'!$B$3:$B$76,N33)</f>
        <v>7</v>
      </c>
      <c r="S33" s="1">
        <f t="shared" si="5"/>
        <v>56</v>
      </c>
      <c r="T33" s="1">
        <f>MATCH(O33,mens_RPI_2025!J:J,)</f>
        <v>13</v>
      </c>
      <c r="U33" s="5" t="str">
        <f t="array" ref="U33">INDEX(mens_RPI_2025!D:D,fivethirtyeight_ncaa_forecasts!T33)</f>
        <v>0.6251</v>
      </c>
      <c r="V33" s="1">
        <f t="shared" si="4"/>
        <v>7</v>
      </c>
      <c r="W33" s="1">
        <f>U33*mens_RPI_regression_v2!$D$1+mens_RPI_regression_v2!$E$1+V33*mens_RPI_regression_v2!$F$1+mens_RPI_regression_v2!$G$1</f>
        <v>87.65328743</v>
      </c>
    </row>
    <row r="34" ht="15.75" customHeight="1">
      <c r="A34" s="1" t="s">
        <v>23</v>
      </c>
      <c r="B34" s="3">
        <v>44997.0</v>
      </c>
      <c r="C34" s="1">
        <f t="shared" si="1"/>
        <v>0</v>
      </c>
      <c r="D34" s="2">
        <f t="shared" si="2"/>
        <v>1</v>
      </c>
      <c r="E34" s="1">
        <v>0.045406384</v>
      </c>
      <c r="F34" s="1">
        <v>0.007192118</v>
      </c>
      <c r="G34" s="1">
        <v>7.00563E-4</v>
      </c>
      <c r="H34" s="6">
        <v>8.35E-5</v>
      </c>
      <c r="I34" s="6">
        <v>9.58E-6</v>
      </c>
      <c r="J34" s="6">
        <v>1.55E-6</v>
      </c>
      <c r="K34" s="1">
        <v>1.0</v>
      </c>
      <c r="L34" s="1">
        <v>1.0</v>
      </c>
      <c r="M34" s="2">
        <v>33.0</v>
      </c>
      <c r="N34" s="1">
        <f>match(M34,'Copy-pasted bracket 2025'!$G$3:$G$76,0)</f>
        <v>48</v>
      </c>
      <c r="O34" s="1" t="str">
        <f t="array" ref="O34">index('Copy-pasted bracket 2025'!$E$3:$E$76,N34)</f>
        <v>Vanderbilt</v>
      </c>
      <c r="P34" s="4">
        <f t="shared" si="3"/>
        <v>81.81257632</v>
      </c>
      <c r="Q34" s="2" t="s">
        <v>25</v>
      </c>
      <c r="R34" s="1">
        <f t="array" ref="R34">index('Copy-pasted bracket 2025'!$B$3:$B$76,N34)</f>
        <v>10</v>
      </c>
      <c r="S34" s="1">
        <f t="shared" si="5"/>
        <v>58</v>
      </c>
      <c r="T34" s="1">
        <f>MATCH(O34,mens_RPI_2025!J:J,)</f>
        <v>60</v>
      </c>
      <c r="U34" s="5" t="str">
        <f t="array" ref="U34">INDEX(mens_RPI_2025!D:D,fivethirtyeight_ncaa_forecasts!T34)</f>
        <v>0.5716</v>
      </c>
      <c r="V34" s="1">
        <f t="shared" si="4"/>
        <v>10</v>
      </c>
      <c r="W34" s="1">
        <f>U34*mens_RPI_regression_v2!$D$1+mens_RPI_regression_v2!$E$1+V34*mens_RPI_regression_v2!$F$1+mens_RPI_regression_v2!$G$1</f>
        <v>81.81257632</v>
      </c>
    </row>
    <row r="35" ht="15.75" customHeight="1">
      <c r="A35" s="1" t="s">
        <v>23</v>
      </c>
      <c r="B35" s="3">
        <v>44997.0</v>
      </c>
      <c r="C35" s="1">
        <f t="shared" si="1"/>
        <v>0</v>
      </c>
      <c r="D35" s="2">
        <f t="shared" si="2"/>
        <v>1</v>
      </c>
      <c r="E35" s="1">
        <v>0.986018307</v>
      </c>
      <c r="F35" s="1">
        <v>0.819507262</v>
      </c>
      <c r="G35" s="1">
        <v>0.654195843</v>
      </c>
      <c r="H35" s="1">
        <v>0.452906394</v>
      </c>
      <c r="I35" s="1">
        <v>0.304917872</v>
      </c>
      <c r="J35" s="1">
        <v>0.161761185</v>
      </c>
      <c r="K35" s="1">
        <v>1.0</v>
      </c>
      <c r="L35" s="1">
        <v>1.0</v>
      </c>
      <c r="M35" s="2">
        <v>34.0</v>
      </c>
      <c r="N35" s="1">
        <f>match(M35,'Copy-pasted bracket 2025'!$G$3:$G$76,0)</f>
        <v>16</v>
      </c>
      <c r="O35" s="1" t="str">
        <f t="array" ref="O35">index('Copy-pasted bracket 2025'!$E$3:$E$76,N35)</f>
        <v>Alabama</v>
      </c>
      <c r="P35" s="4">
        <f t="shared" si="3"/>
        <v>94.42289074</v>
      </c>
      <c r="Q35" s="2" t="s">
        <v>25</v>
      </c>
      <c r="R35" s="1">
        <f t="array" ref="R35">index('Copy-pasted bracket 2025'!$B$3:$B$76,N35)</f>
        <v>2</v>
      </c>
      <c r="S35" s="1">
        <f t="shared" si="5"/>
        <v>60</v>
      </c>
      <c r="T35" s="1">
        <f>MATCH(O35,mens_RPI_2025!J:J,)</f>
        <v>3</v>
      </c>
      <c r="U35" s="5" t="str">
        <f t="array" ref="U35">INDEX(mens_RPI_2025!D:D,fivethirtyeight_ncaa_forecasts!T35)</f>
        <v>0.6740</v>
      </c>
      <c r="V35" s="1">
        <f t="shared" si="4"/>
        <v>2</v>
      </c>
      <c r="W35" s="1">
        <f>U35*mens_RPI_regression_v2!$D$1+mens_RPI_regression_v2!$E$1+V35*mens_RPI_regression_v2!$F$1+mens_RPI_regression_v2!$G$1</f>
        <v>94.42289074</v>
      </c>
    </row>
    <row r="36" ht="15.75" customHeight="1">
      <c r="A36" s="1" t="s">
        <v>23</v>
      </c>
      <c r="B36" s="3">
        <v>44997.0</v>
      </c>
      <c r="C36" s="1">
        <f t="shared" si="1"/>
        <v>0</v>
      </c>
      <c r="D36" s="2">
        <f t="shared" si="2"/>
        <v>1</v>
      </c>
      <c r="E36" s="1">
        <v>0.008253903</v>
      </c>
      <c r="F36" s="1">
        <v>8.44124E-4</v>
      </c>
      <c r="G36" s="1">
        <v>1.16639E-4</v>
      </c>
      <c r="H36" s="6">
        <v>1.23E-5</v>
      </c>
      <c r="I36" s="6">
        <v>1.97E-6</v>
      </c>
      <c r="J36" s="6">
        <v>2.42E-7</v>
      </c>
      <c r="K36" s="1">
        <v>1.0</v>
      </c>
      <c r="L36" s="1">
        <v>1.0</v>
      </c>
      <c r="M36" s="2">
        <v>35.0</v>
      </c>
      <c r="N36" s="1">
        <f>match(M36,'Copy-pasted bracket 2025'!$G$3:$G$76,0)</f>
        <v>49</v>
      </c>
      <c r="O36" s="1" t="str">
        <f t="array" ref="O36">index('Copy-pasted bracket 2025'!$E$3:$E$76,N36)</f>
        <v>Robert Morris</v>
      </c>
      <c r="P36" s="4">
        <f t="shared" si="3"/>
        <v>76.69969301</v>
      </c>
      <c r="Q36" s="2" t="s">
        <v>25</v>
      </c>
      <c r="R36" s="1">
        <f t="array" ref="R36">index('Copy-pasted bracket 2025'!$B$3:$B$76,N36)</f>
        <v>15</v>
      </c>
      <c r="S36" s="1">
        <f t="shared" si="5"/>
        <v>62</v>
      </c>
      <c r="T36" s="1">
        <f>MATCH(O36,mens_RPI_2025!J:J,)</f>
        <v>99</v>
      </c>
      <c r="U36" s="5" t="str">
        <f t="array" ref="U36">INDEX(mens_RPI_2025!D:D,fivethirtyeight_ncaa_forecasts!T36)</f>
        <v>0.5452</v>
      </c>
      <c r="V36" s="1">
        <f t="shared" si="4"/>
        <v>15</v>
      </c>
      <c r="W36" s="1">
        <f>U36*mens_RPI_regression_v2!$D$1+mens_RPI_regression_v2!$E$1+V36*mens_RPI_regression_v2!$F$1+mens_RPI_regression_v2!$G$1</f>
        <v>76.69969301</v>
      </c>
    </row>
    <row r="37" ht="15.75" customHeight="1">
      <c r="A37" s="1" t="s">
        <v>23</v>
      </c>
      <c r="B37" s="3">
        <v>44997.0</v>
      </c>
      <c r="C37" s="1">
        <f t="shared" si="1"/>
        <v>0</v>
      </c>
      <c r="D37" s="2">
        <f t="shared" si="2"/>
        <v>1</v>
      </c>
      <c r="E37" s="1">
        <v>0.508126528</v>
      </c>
      <c r="F37" s="1">
        <v>0.091935716</v>
      </c>
      <c r="G37" s="1">
        <v>0.054967897</v>
      </c>
      <c r="H37" s="1">
        <v>0.026262055</v>
      </c>
      <c r="I37" s="1">
        <v>0.011800902</v>
      </c>
      <c r="J37" s="1">
        <v>0.003987945</v>
      </c>
      <c r="K37" s="1">
        <v>1.0</v>
      </c>
      <c r="L37" s="1">
        <v>1.0</v>
      </c>
      <c r="M37" s="2">
        <v>36.0</v>
      </c>
      <c r="N37" s="1">
        <f>match(M37,'Copy-pasted bracket 2025'!$G$3:$G$76,0)</f>
        <v>17</v>
      </c>
      <c r="O37" s="1" t="str">
        <f t="array" ref="O37">index('Copy-pasted bracket 2025'!$E$3:$E$76,N37)</f>
        <v>Florida</v>
      </c>
      <c r="P37" s="4">
        <f t="shared" si="3"/>
        <v>94.26146485</v>
      </c>
      <c r="Q37" s="2" t="s">
        <v>26</v>
      </c>
      <c r="R37" s="1">
        <f t="array" ref="R37">index('Copy-pasted bracket 2025'!$B$3:$B$76,N37)</f>
        <v>1</v>
      </c>
      <c r="S37" s="1">
        <f t="shared" si="5"/>
        <v>64</v>
      </c>
      <c r="T37" s="1">
        <f>MATCH(O37,mens_RPI_2025!J:J,)</f>
        <v>4</v>
      </c>
      <c r="U37" s="5" t="str">
        <f t="array" ref="U37">INDEX(mens_RPI_2025!D:D,fivethirtyeight_ncaa_forecasts!T37)</f>
        <v>0.6632</v>
      </c>
      <c r="V37" s="1">
        <f t="shared" si="4"/>
        <v>1</v>
      </c>
      <c r="W37" s="1">
        <f>U37*mens_RPI_regression_v2!$D$1+mens_RPI_regression_v2!$E$1+V37*mens_RPI_regression_v2!$F$1+mens_RPI_regression_v2!$G$1</f>
        <v>94.26146485</v>
      </c>
    </row>
    <row r="38" ht="15.75" customHeight="1">
      <c r="A38" s="1" t="s">
        <v>23</v>
      </c>
      <c r="B38" s="3">
        <v>44997.0</v>
      </c>
      <c r="C38" s="1">
        <f t="shared" si="1"/>
        <v>0</v>
      </c>
      <c r="D38" s="2">
        <f t="shared" si="2"/>
        <v>1</v>
      </c>
      <c r="E38" s="1">
        <v>0.491873472</v>
      </c>
      <c r="F38" s="1">
        <v>0.087225019</v>
      </c>
      <c r="G38" s="1">
        <v>0.052298325</v>
      </c>
      <c r="H38" s="1">
        <v>0.025069597</v>
      </c>
      <c r="I38" s="1">
        <v>0.01107039</v>
      </c>
      <c r="J38" s="1">
        <v>0.003674293</v>
      </c>
      <c r="K38" s="1">
        <v>1.0</v>
      </c>
      <c r="L38" s="1">
        <v>1.0</v>
      </c>
      <c r="M38" s="2">
        <v>37.0</v>
      </c>
      <c r="N38" s="1">
        <f>match(M38,'Copy-pasted bracket 2025'!$G$3:$G$76,0)</f>
        <v>50</v>
      </c>
      <c r="O38" s="1" t="str">
        <f t="array" ref="O38">index('Copy-pasted bracket 2025'!$E$3:$E$76,N38)</f>
        <v>Norfolk St.</v>
      </c>
      <c r="P38" s="4">
        <f t="shared" si="3"/>
        <v>75.02768211</v>
      </c>
      <c r="Q38" s="2" t="s">
        <v>26</v>
      </c>
      <c r="R38" s="1">
        <f t="array" ref="R38">index('Copy-pasted bracket 2025'!$B$3:$B$76,N38)</f>
        <v>16</v>
      </c>
      <c r="S38" s="1">
        <f t="shared" si="5"/>
        <v>66</v>
      </c>
      <c r="T38" s="1">
        <f>MATCH(O38,mens_RPI_2025!J:J,)</f>
        <v>130</v>
      </c>
      <c r="U38" s="5" t="str">
        <f t="array" ref="U38">INDEX(mens_RPI_2025!D:D,fivethirtyeight_ncaa_forecasts!T38)</f>
        <v>0.5311</v>
      </c>
      <c r="V38" s="1">
        <f t="shared" si="4"/>
        <v>16</v>
      </c>
      <c r="W38" s="1">
        <f>U38*mens_RPI_regression_v2!$D$1+mens_RPI_regression_v2!$E$1+V38*mens_RPI_regression_v2!$F$1+mens_RPI_regression_v2!$G$1</f>
        <v>75.02768211</v>
      </c>
    </row>
    <row r="39" ht="15.75" customHeight="1">
      <c r="A39" s="1" t="s">
        <v>23</v>
      </c>
      <c r="B39" s="3">
        <v>44997.0</v>
      </c>
      <c r="C39" s="1">
        <f t="shared" si="1"/>
        <v>0</v>
      </c>
      <c r="D39" s="2">
        <f t="shared" si="2"/>
        <v>1</v>
      </c>
      <c r="E39" s="1">
        <v>0.669242707</v>
      </c>
      <c r="F39" s="1">
        <v>0.385298635</v>
      </c>
      <c r="G39" s="1">
        <v>0.102075736</v>
      </c>
      <c r="H39" s="1">
        <v>0.046222328</v>
      </c>
      <c r="I39" s="1">
        <v>0.022748117</v>
      </c>
      <c r="J39" s="1">
        <v>0.008456092</v>
      </c>
      <c r="K39" s="1">
        <v>1.0</v>
      </c>
      <c r="L39" s="1">
        <v>1.0</v>
      </c>
      <c r="M39" s="2">
        <v>38.0</v>
      </c>
      <c r="N39" s="1">
        <f>match(M39,'Copy-pasted bracket 2025'!$G$3:$G$76,0)</f>
        <v>18</v>
      </c>
      <c r="O39" s="1" t="str">
        <f t="array" ref="O39">index('Copy-pasted bracket 2025'!$E$3:$E$76,N39)</f>
        <v>UConn</v>
      </c>
      <c r="P39" s="4">
        <f t="shared" si="3"/>
        <v>83.30107173</v>
      </c>
      <c r="Q39" s="2" t="s">
        <v>26</v>
      </c>
      <c r="R39" s="1">
        <f t="array" ref="R39">index('Copy-pasted bracket 2025'!$B$3:$B$76,N39)</f>
        <v>8</v>
      </c>
      <c r="S39" s="1">
        <f t="shared" si="5"/>
        <v>68</v>
      </c>
      <c r="T39" s="1">
        <f>MATCH(O39,mens_RPI_2025!J:J,)</f>
        <v>58</v>
      </c>
      <c r="U39" s="5" t="str">
        <f t="array" ref="U39">INDEX(mens_RPI_2025!D:D,fivethirtyeight_ncaa_forecasts!T39)</f>
        <v>0.5746</v>
      </c>
      <c r="V39" s="1">
        <f t="shared" si="4"/>
        <v>8</v>
      </c>
      <c r="W39" s="1">
        <f>U39*mens_RPI_regression_v2!$D$1+mens_RPI_regression_v2!$E$1+V39*mens_RPI_regression_v2!$F$1+mens_RPI_regression_v2!$G$1</f>
        <v>83.30107173</v>
      </c>
    </row>
    <row r="40" ht="15.75" customHeight="1">
      <c r="A40" s="1" t="s">
        <v>23</v>
      </c>
      <c r="B40" s="3">
        <v>44997.0</v>
      </c>
      <c r="C40" s="1">
        <f t="shared" si="1"/>
        <v>0</v>
      </c>
      <c r="D40" s="2">
        <f t="shared" si="2"/>
        <v>1</v>
      </c>
      <c r="E40" s="1">
        <v>0.330757293</v>
      </c>
      <c r="F40" s="1">
        <v>0.145341635</v>
      </c>
      <c r="G40" s="1">
        <v>0.023798191</v>
      </c>
      <c r="H40" s="1">
        <v>0.00752484</v>
      </c>
      <c r="I40" s="1">
        <v>0.002406098</v>
      </c>
      <c r="J40" s="1">
        <v>5.77516E-4</v>
      </c>
      <c r="K40" s="1">
        <v>1.0</v>
      </c>
      <c r="L40" s="1">
        <v>1.0</v>
      </c>
      <c r="M40" s="2">
        <v>39.0</v>
      </c>
      <c r="N40" s="1">
        <f>match(M40,'Copy-pasted bracket 2025'!$G$3:$G$76,0)</f>
        <v>51</v>
      </c>
      <c r="O40" s="1" t="str">
        <f t="array" ref="O40">index('Copy-pasted bracket 2025'!$E$3:$E$76,N40)</f>
        <v>Oklahoma</v>
      </c>
      <c r="P40" s="4">
        <f t="shared" si="3"/>
        <v>82.24020643</v>
      </c>
      <c r="Q40" s="2" t="s">
        <v>26</v>
      </c>
      <c r="R40" s="1">
        <f t="array" ref="R40">index('Copy-pasted bracket 2025'!$B$3:$B$76,N40)</f>
        <v>9</v>
      </c>
      <c r="S40" s="1">
        <f t="shared" si="5"/>
        <v>70</v>
      </c>
      <c r="T40" s="1">
        <f>MATCH(O40,mens_RPI_2025!J:J,)</f>
        <v>64</v>
      </c>
      <c r="U40" s="5" t="str">
        <f t="array" ref="U40">INDEX(mens_RPI_2025!D:D,fivethirtyeight_ncaa_forecasts!T40)</f>
        <v>0.5688</v>
      </c>
      <c r="V40" s="1">
        <f t="shared" si="4"/>
        <v>9</v>
      </c>
      <c r="W40" s="1">
        <f>U40*mens_RPI_regression_v2!$D$1+mens_RPI_regression_v2!$E$1+V40*mens_RPI_regression_v2!$F$1+mens_RPI_regression_v2!$G$1</f>
        <v>82.24020643</v>
      </c>
    </row>
    <row r="41" ht="15.75" customHeight="1">
      <c r="A41" s="1" t="s">
        <v>23</v>
      </c>
      <c r="B41" s="3">
        <v>44997.0</v>
      </c>
      <c r="C41" s="1">
        <f t="shared" si="1"/>
        <v>0</v>
      </c>
      <c r="D41" s="2">
        <f t="shared" si="2"/>
        <v>1</v>
      </c>
      <c r="E41" s="1">
        <v>0.721410838</v>
      </c>
      <c r="F41" s="1">
        <v>0.375305749</v>
      </c>
      <c r="G41" s="1">
        <v>0.098569752</v>
      </c>
      <c r="H41" s="1">
        <v>0.044362887</v>
      </c>
      <c r="I41" s="1">
        <v>0.019295838</v>
      </c>
      <c r="J41" s="1">
        <v>0.006305345</v>
      </c>
      <c r="K41" s="1">
        <v>1.0</v>
      </c>
      <c r="L41" s="1">
        <v>1.0</v>
      </c>
      <c r="M41" s="2">
        <v>40.0</v>
      </c>
      <c r="N41" s="1">
        <f>match(M41,'Copy-pasted bracket 2025'!$G$3:$G$76,0)</f>
        <v>19</v>
      </c>
      <c r="O41" s="1" t="str">
        <f t="array" ref="O41">index('Copy-pasted bracket 2025'!$E$3:$E$76,N41)</f>
        <v>Memphis</v>
      </c>
      <c r="P41" s="4">
        <f t="shared" si="3"/>
        <v>90.12845164</v>
      </c>
      <c r="Q41" s="2" t="s">
        <v>26</v>
      </c>
      <c r="R41" s="1">
        <f t="array" ref="R41">index('Copy-pasted bracket 2025'!$B$3:$B$76,N41)</f>
        <v>5</v>
      </c>
      <c r="S41" s="1">
        <f t="shared" si="5"/>
        <v>72</v>
      </c>
      <c r="T41" s="1">
        <f>MATCH(O41,mens_RPI_2025!J:J,)</f>
        <v>8</v>
      </c>
      <c r="U41" s="5" t="str">
        <f t="array" ref="U41">INDEX(mens_RPI_2025!D:D,fivethirtyeight_ncaa_forecasts!T41)</f>
        <v>0.6415</v>
      </c>
      <c r="V41" s="1">
        <f t="shared" si="4"/>
        <v>5</v>
      </c>
      <c r="W41" s="1">
        <f>U41*mens_RPI_regression_v2!$D$1+mens_RPI_regression_v2!$E$1+V41*mens_RPI_regression_v2!$F$1+mens_RPI_regression_v2!$G$1</f>
        <v>90.12845164</v>
      </c>
    </row>
    <row r="42" ht="15.75" customHeight="1">
      <c r="A42" s="1" t="s">
        <v>23</v>
      </c>
      <c r="B42" s="3">
        <v>44997.0</v>
      </c>
      <c r="C42" s="1">
        <f t="shared" si="1"/>
        <v>0</v>
      </c>
      <c r="D42" s="2">
        <f t="shared" si="2"/>
        <v>1</v>
      </c>
      <c r="E42" s="1">
        <v>0.278589162</v>
      </c>
      <c r="F42" s="1">
        <v>0.094053981</v>
      </c>
      <c r="G42" s="1">
        <v>0.01391519</v>
      </c>
      <c r="H42" s="1">
        <v>0.004059145</v>
      </c>
      <c r="I42" s="1">
        <v>0.001157052</v>
      </c>
      <c r="J42" s="1">
        <v>2.48121E-4</v>
      </c>
      <c r="K42" s="1">
        <v>1.0</v>
      </c>
      <c r="L42" s="1">
        <v>1.0</v>
      </c>
      <c r="M42" s="2">
        <v>41.0</v>
      </c>
      <c r="N42" s="1">
        <f>match(M42,'Copy-pasted bracket 2025'!$G$3:$G$76,0)</f>
        <v>52</v>
      </c>
      <c r="O42" s="1" t="str">
        <f t="array" ref="O42">index('Copy-pasted bracket 2025'!$E$3:$E$76,N42)</f>
        <v>Colorado St.</v>
      </c>
      <c r="P42" s="4">
        <f t="shared" si="3"/>
        <v>81.75254172</v>
      </c>
      <c r="Q42" s="2" t="s">
        <v>26</v>
      </c>
      <c r="R42" s="1">
        <f t="array" ref="R42">index('Copy-pasted bracket 2025'!$B$3:$B$76,N42)</f>
        <v>12</v>
      </c>
      <c r="S42" s="1">
        <f t="shared" si="5"/>
        <v>74</v>
      </c>
      <c r="T42" s="1">
        <f>MATCH(O42,mens_RPI_2025!J:J,)</f>
        <v>45</v>
      </c>
      <c r="U42" s="5" t="str">
        <f t="array" ref="U42">INDEX(mens_RPI_2025!D:D,fivethirtyeight_ncaa_forecasts!T42)</f>
        <v>0.5880</v>
      </c>
      <c r="V42" s="1">
        <f t="shared" si="4"/>
        <v>12</v>
      </c>
      <c r="W42" s="1">
        <f>U42*mens_RPI_regression_v2!$D$1+mens_RPI_regression_v2!$E$1+V42*mens_RPI_regression_v2!$F$1+mens_RPI_regression_v2!$G$1</f>
        <v>81.75254172</v>
      </c>
    </row>
    <row r="43" ht="15.75" customHeight="1">
      <c r="A43" s="1" t="s">
        <v>23</v>
      </c>
      <c r="B43" s="3">
        <v>44997.0</v>
      </c>
      <c r="C43" s="1">
        <f t="shared" si="1"/>
        <v>0</v>
      </c>
      <c r="D43" s="2">
        <f t="shared" si="2"/>
        <v>1</v>
      </c>
      <c r="E43" s="1">
        <v>0.785335862</v>
      </c>
      <c r="F43" s="1">
        <v>0.457925503</v>
      </c>
      <c r="G43" s="1">
        <v>0.260874761</v>
      </c>
      <c r="H43" s="1">
        <v>0.110836055</v>
      </c>
      <c r="I43" s="1">
        <v>0.060183228</v>
      </c>
      <c r="J43" s="1">
        <v>0.024875662</v>
      </c>
      <c r="K43" s="1">
        <v>1.0</v>
      </c>
      <c r="L43" s="1">
        <v>1.0</v>
      </c>
      <c r="M43" s="2">
        <v>42.0</v>
      </c>
      <c r="N43" s="1">
        <f>match(M43,'Copy-pasted bracket 2025'!$G$3:$G$76,0)</f>
        <v>20</v>
      </c>
      <c r="O43" s="1" t="str">
        <f t="array" ref="O43">index('Copy-pasted bracket 2025'!$E$3:$E$76,N43)</f>
        <v>Maryland</v>
      </c>
      <c r="P43" s="4">
        <f t="shared" si="3"/>
        <v>87.86115054</v>
      </c>
      <c r="Q43" s="2" t="s">
        <v>26</v>
      </c>
      <c r="R43" s="1">
        <f t="array" ref="R43">index('Copy-pasted bracket 2025'!$B$3:$B$76,N43)</f>
        <v>4</v>
      </c>
      <c r="S43" s="1">
        <f t="shared" si="5"/>
        <v>76</v>
      </c>
      <c r="T43" s="1">
        <f>MATCH(O43,mens_RPI_2025!J:J,)</f>
        <v>24</v>
      </c>
      <c r="U43" s="5" t="str">
        <f t="array" ref="U43">INDEX(mens_RPI_2025!D:D,fivethirtyeight_ncaa_forecasts!T43)</f>
        <v>0.6021</v>
      </c>
      <c r="V43" s="1">
        <f t="shared" si="4"/>
        <v>4</v>
      </c>
      <c r="W43" s="1">
        <f>U43*mens_RPI_regression_v2!$D$1+mens_RPI_regression_v2!$E$1+V43*mens_RPI_regression_v2!$F$1+mens_RPI_regression_v2!$G$1</f>
        <v>87.86115054</v>
      </c>
    </row>
    <row r="44" ht="15.75" customHeight="1">
      <c r="A44" s="1" t="s">
        <v>23</v>
      </c>
      <c r="B44" s="3">
        <v>44997.0</v>
      </c>
      <c r="C44" s="1">
        <f t="shared" si="1"/>
        <v>0</v>
      </c>
      <c r="D44" s="2">
        <f t="shared" si="2"/>
        <v>1</v>
      </c>
      <c r="E44" s="1">
        <v>0.214664138</v>
      </c>
      <c r="F44" s="1">
        <v>0.073063974</v>
      </c>
      <c r="G44" s="1">
        <v>0.02958466</v>
      </c>
      <c r="H44" s="1">
        <v>0.008666911</v>
      </c>
      <c r="I44" s="1">
        <v>0.003287527</v>
      </c>
      <c r="J44" s="1">
        <v>9.34981E-4</v>
      </c>
      <c r="K44" s="1">
        <v>1.0</v>
      </c>
      <c r="L44" s="1">
        <v>1.0</v>
      </c>
      <c r="M44" s="2">
        <v>43.0</v>
      </c>
      <c r="N44" s="1">
        <f>match(M44,'Copy-pasted bracket 2025'!$G$3:$G$76,0)</f>
        <v>53</v>
      </c>
      <c r="O44" s="1" t="str">
        <f t="array" ref="O44">index('Copy-pasted bracket 2025'!$E$3:$E$76,N44)</f>
        <v>Grand Canyon</v>
      </c>
      <c r="P44" s="4">
        <f t="shared" si="3"/>
        <v>78.58580122</v>
      </c>
      <c r="Q44" s="2" t="s">
        <v>26</v>
      </c>
      <c r="R44" s="1">
        <f t="array" ref="R44">index('Copy-pasted bracket 2025'!$B$3:$B$76,N44)</f>
        <v>13</v>
      </c>
      <c r="S44" s="1">
        <f t="shared" si="5"/>
        <v>78</v>
      </c>
      <c r="T44" s="1">
        <f>MATCH(O44,mens_RPI_2025!J:J,)</f>
        <v>87</v>
      </c>
      <c r="U44" s="5" t="str">
        <f t="array" ref="U44">INDEX(mens_RPI_2025!D:D,fivethirtyeight_ncaa_forecasts!T44)</f>
        <v>0.5536</v>
      </c>
      <c r="V44" s="1">
        <f t="shared" si="4"/>
        <v>13</v>
      </c>
      <c r="W44" s="1">
        <f>U44*mens_RPI_regression_v2!$D$1+mens_RPI_regression_v2!$E$1+V44*mens_RPI_regression_v2!$F$1+mens_RPI_regression_v2!$G$1</f>
        <v>78.58580122</v>
      </c>
    </row>
    <row r="45" ht="15.75" customHeight="1">
      <c r="A45" s="1" t="s">
        <v>23</v>
      </c>
      <c r="B45" s="3">
        <v>44997.0</v>
      </c>
      <c r="C45" s="1">
        <f t="shared" si="1"/>
        <v>0</v>
      </c>
      <c r="D45" s="2">
        <f t="shared" si="2"/>
        <v>1</v>
      </c>
      <c r="E45" s="1">
        <v>0.889010974</v>
      </c>
      <c r="F45" s="1">
        <v>0.451153926</v>
      </c>
      <c r="G45" s="1">
        <v>0.241321565</v>
      </c>
      <c r="H45" s="1">
        <v>0.095409239</v>
      </c>
      <c r="I45" s="1">
        <v>0.056138545</v>
      </c>
      <c r="J45" s="1">
        <v>0.025384482</v>
      </c>
      <c r="K45" s="1">
        <v>1.0</v>
      </c>
      <c r="L45" s="1">
        <v>1.0</v>
      </c>
      <c r="M45" s="2">
        <v>44.0</v>
      </c>
      <c r="N45" s="1">
        <f>match(M45,'Copy-pasted bracket 2025'!$G$3:$G$76,0)</f>
        <v>21</v>
      </c>
      <c r="O45" s="1" t="str">
        <f t="array" ref="O45">index('Copy-pasted bracket 2025'!$E$3:$E$76,N45)</f>
        <v>Missouri</v>
      </c>
      <c r="P45" s="4">
        <f t="shared" si="3"/>
        <v>85.73941993</v>
      </c>
      <c r="Q45" s="2" t="s">
        <v>26</v>
      </c>
      <c r="R45" s="1">
        <f t="array" ref="R45">index('Copy-pasted bracket 2025'!$B$3:$B$76,N45)</f>
        <v>6</v>
      </c>
      <c r="S45" s="1">
        <f t="shared" si="5"/>
        <v>80</v>
      </c>
      <c r="T45" s="1">
        <f>MATCH(O45,mens_RPI_2025!J:J,)</f>
        <v>42</v>
      </c>
      <c r="U45" s="5" t="str">
        <f t="array" ref="U45">INDEX(mens_RPI_2025!D:D,fivethirtyeight_ncaa_forecasts!T45)</f>
        <v>0.5905</v>
      </c>
      <c r="V45" s="1">
        <f t="shared" si="4"/>
        <v>6</v>
      </c>
      <c r="W45" s="1">
        <f>U45*mens_RPI_regression_v2!$D$1+mens_RPI_regression_v2!$E$1+V45*mens_RPI_regression_v2!$F$1+mens_RPI_regression_v2!$G$1</f>
        <v>85.73941993</v>
      </c>
    </row>
    <row r="46" ht="15.75" customHeight="1">
      <c r="A46" s="1" t="s">
        <v>23</v>
      </c>
      <c r="B46" s="3">
        <v>44997.0</v>
      </c>
      <c r="C46" s="1">
        <f t="shared" si="1"/>
        <v>0</v>
      </c>
      <c r="D46" s="2">
        <f t="shared" si="2"/>
        <v>1</v>
      </c>
      <c r="E46" s="1">
        <v>0.110989026</v>
      </c>
      <c r="F46" s="1">
        <v>0.017856597</v>
      </c>
      <c r="G46" s="1">
        <v>0.003037756</v>
      </c>
      <c r="H46" s="1">
        <v>3.7485E-4</v>
      </c>
      <c r="I46" s="6">
        <v>7.96E-5</v>
      </c>
      <c r="J46" s="6">
        <v>1.28E-5</v>
      </c>
      <c r="K46" s="1">
        <v>1.0</v>
      </c>
      <c r="L46" s="1">
        <v>1.0</v>
      </c>
      <c r="M46" s="2">
        <v>45.0</v>
      </c>
      <c r="N46" s="1">
        <f>match(M46,'Copy-pasted bracket 2025'!$G$3:$G$76,0)</f>
        <v>54</v>
      </c>
      <c r="O46" s="1" t="str">
        <f t="array" ref="O46">index('Copy-pasted bracket 2025'!$E$3:$E$76,N46)</f>
        <v>Drake</v>
      </c>
      <c r="P46" s="4">
        <f t="shared" si="3"/>
        <v>83.65281182</v>
      </c>
      <c r="Q46" s="2" t="s">
        <v>26</v>
      </c>
      <c r="R46" s="1">
        <f t="array" ref="R46">index('Copy-pasted bracket 2025'!$B$3:$B$76,N46)</f>
        <v>11</v>
      </c>
      <c r="S46" s="1">
        <f t="shared" si="5"/>
        <v>82</v>
      </c>
      <c r="T46" s="1">
        <f>MATCH(O46,mens_RPI_2025!J:J,)</f>
        <v>22</v>
      </c>
      <c r="U46" s="5" t="str">
        <f t="array" ref="U46">INDEX(mens_RPI_2025!D:D,fivethirtyeight_ncaa_forecasts!T46)</f>
        <v>0.6052</v>
      </c>
      <c r="V46" s="1">
        <f t="shared" si="4"/>
        <v>11</v>
      </c>
      <c r="W46" s="1">
        <f>U46*mens_RPI_regression_v2!$D$1+mens_RPI_regression_v2!$E$1+V46*mens_RPI_regression_v2!$F$1+mens_RPI_regression_v2!$G$1</f>
        <v>83.65281182</v>
      </c>
    </row>
    <row r="47" ht="15.75" customHeight="1">
      <c r="A47" s="1" t="s">
        <v>23</v>
      </c>
      <c r="B47" s="3">
        <v>44997.0</v>
      </c>
      <c r="C47" s="1">
        <f t="shared" si="1"/>
        <v>0</v>
      </c>
      <c r="D47" s="2">
        <f t="shared" si="2"/>
        <v>1</v>
      </c>
      <c r="E47" s="1">
        <v>0.359265361</v>
      </c>
      <c r="F47" s="1">
        <v>0.09164939</v>
      </c>
      <c r="G47" s="1">
        <v>0.033308577</v>
      </c>
      <c r="H47" s="1">
        <v>0.009685177</v>
      </c>
      <c r="I47" s="1">
        <v>0.003949577</v>
      </c>
      <c r="J47" s="1">
        <v>0.001208377</v>
      </c>
      <c r="K47" s="1">
        <v>1.0</v>
      </c>
      <c r="L47" s="1">
        <v>1.0</v>
      </c>
      <c r="M47" s="2">
        <v>46.0</v>
      </c>
      <c r="N47" s="1">
        <f>match(M47,'Copy-pasted bracket 2025'!$G$3:$G$76,0)</f>
        <v>22</v>
      </c>
      <c r="O47" s="1" t="str">
        <f t="array" ref="O47">index('Copy-pasted bracket 2025'!$E$3:$E$76,N47)</f>
        <v>Texas Tech</v>
      </c>
      <c r="P47" s="4">
        <f t="shared" si="3"/>
        <v>88.05315824</v>
      </c>
      <c r="Q47" s="2" t="s">
        <v>26</v>
      </c>
      <c r="R47" s="1">
        <f t="array" ref="R47">index('Copy-pasted bracket 2025'!$B$3:$B$76,N47)</f>
        <v>3</v>
      </c>
      <c r="S47" s="1">
        <f t="shared" si="5"/>
        <v>84</v>
      </c>
      <c r="T47" s="1">
        <f>MATCH(O47,mens_RPI_2025!J:J,)</f>
        <v>35</v>
      </c>
      <c r="U47" s="5" t="str">
        <f t="array" ref="U47">INDEX(mens_RPI_2025!D:D,fivethirtyeight_ncaa_forecasts!T47)</f>
        <v>0.5961</v>
      </c>
      <c r="V47" s="1">
        <f t="shared" si="4"/>
        <v>3</v>
      </c>
      <c r="W47" s="1">
        <f>U47*mens_RPI_regression_v2!$D$1+mens_RPI_regression_v2!$E$1+V47*mens_RPI_regression_v2!$F$1+mens_RPI_regression_v2!$G$1</f>
        <v>88.05315824</v>
      </c>
    </row>
    <row r="48" ht="15.75" customHeight="1">
      <c r="A48" s="1" t="s">
        <v>23</v>
      </c>
      <c r="B48" s="3">
        <v>44997.0</v>
      </c>
      <c r="C48" s="1">
        <f t="shared" si="1"/>
        <v>0</v>
      </c>
      <c r="D48" s="2">
        <f t="shared" si="2"/>
        <v>1</v>
      </c>
      <c r="E48" s="1">
        <v>0.640734639</v>
      </c>
      <c r="F48" s="1">
        <v>0.220408522</v>
      </c>
      <c r="G48" s="1">
        <v>0.078826166</v>
      </c>
      <c r="H48" s="1">
        <v>0.022566287</v>
      </c>
      <c r="I48" s="1">
        <v>0.009452973</v>
      </c>
      <c r="J48" s="1">
        <v>0.002972274</v>
      </c>
      <c r="K48" s="1">
        <v>0.0</v>
      </c>
      <c r="L48" s="1">
        <v>1.0</v>
      </c>
      <c r="M48" s="2">
        <v>47.0</v>
      </c>
      <c r="N48" s="1">
        <f>match(M48,'Copy-pasted bracket 2025'!$G$3:$G$76,0)</f>
        <v>55</v>
      </c>
      <c r="O48" s="1" t="str">
        <f t="array" ref="O48">index('Copy-pasted bracket 2025'!$E$3:$E$76,N48)</f>
        <v>UNC Wilmington</v>
      </c>
      <c r="P48" s="4">
        <f t="shared" si="3"/>
        <v>79.24056151</v>
      </c>
      <c r="Q48" s="2" t="s">
        <v>26</v>
      </c>
      <c r="R48" s="1">
        <f t="array" ref="R48">index('Copy-pasted bracket 2025'!$B$3:$B$76,N48)</f>
        <v>14</v>
      </c>
      <c r="S48" s="1">
        <f t="shared" si="5"/>
        <v>86</v>
      </c>
      <c r="T48" s="1">
        <f>MATCH(O48,mens_RPI_2025!J:J,)</f>
        <v>61</v>
      </c>
      <c r="U48" s="5" t="str">
        <f t="array" ref="U48">INDEX(mens_RPI_2025!D:D,fivethirtyeight_ncaa_forecasts!T48)</f>
        <v>0.5711</v>
      </c>
      <c r="V48" s="1">
        <f t="shared" si="4"/>
        <v>14</v>
      </c>
      <c r="W48" s="1">
        <f>U48*mens_RPI_regression_v2!$D$1+mens_RPI_regression_v2!$E$1+V48*mens_RPI_regression_v2!$F$1+mens_RPI_regression_v2!$G$1</f>
        <v>79.24056151</v>
      </c>
    </row>
    <row r="49" ht="15.75" customHeight="1">
      <c r="A49" s="1" t="s">
        <v>23</v>
      </c>
      <c r="B49" s="3">
        <v>44997.0</v>
      </c>
      <c r="C49" s="1">
        <f t="shared" si="1"/>
        <v>0</v>
      </c>
      <c r="D49" s="2">
        <f t="shared" si="2"/>
        <v>1</v>
      </c>
      <c r="E49" s="1">
        <v>0.640734639</v>
      </c>
      <c r="F49" s="1">
        <v>0.220408522</v>
      </c>
      <c r="G49" s="1">
        <v>0.078826166</v>
      </c>
      <c r="H49" s="1">
        <v>0.022566287</v>
      </c>
      <c r="I49" s="1">
        <v>0.009452973</v>
      </c>
      <c r="J49" s="1">
        <v>0.002972274</v>
      </c>
      <c r="K49" s="1">
        <v>0.0</v>
      </c>
      <c r="L49" s="1">
        <v>1.0</v>
      </c>
      <c r="M49" s="2">
        <v>48.0</v>
      </c>
      <c r="N49" s="1">
        <f>match(M49,'Copy-pasted bracket 2025'!$G$3:$G$76,0)</f>
        <v>23</v>
      </c>
      <c r="O49" s="1" t="str">
        <f t="array" ref="O49">index('Copy-pasted bracket 2025'!$E$3:$E$76,N49)</f>
        <v>Kansas</v>
      </c>
      <c r="P49" s="4">
        <f t="shared" si="3"/>
        <v>86.18801063</v>
      </c>
      <c r="Q49" s="2" t="s">
        <v>26</v>
      </c>
      <c r="R49" s="1">
        <f t="array" ref="R49">index('Copy-pasted bracket 2025'!$B$3:$B$76,N49)</f>
        <v>7</v>
      </c>
      <c r="S49" s="1">
        <f t="shared" si="5"/>
        <v>88</v>
      </c>
      <c r="T49" s="1">
        <f>MATCH(O49,mens_RPI_2025!J:J,)</f>
        <v>23</v>
      </c>
      <c r="U49" s="5" t="str">
        <f t="array" ref="U49">INDEX(mens_RPI_2025!D:D,fivethirtyeight_ncaa_forecasts!T49)</f>
        <v>0.6052</v>
      </c>
      <c r="V49" s="1">
        <f t="shared" si="4"/>
        <v>7</v>
      </c>
      <c r="W49" s="1">
        <f>U49*mens_RPI_regression_v2!$D$1+mens_RPI_regression_v2!$E$1+V49*mens_RPI_regression_v2!$F$1+mens_RPI_regression_v2!$G$1</f>
        <v>86.18801063</v>
      </c>
    </row>
    <row r="50" ht="15.75" customHeight="1">
      <c r="A50" s="1" t="s">
        <v>23</v>
      </c>
      <c r="B50" s="3">
        <v>44997.0</v>
      </c>
      <c r="C50" s="1">
        <f t="shared" si="1"/>
        <v>0</v>
      </c>
      <c r="D50" s="2">
        <f t="shared" si="2"/>
        <v>1</v>
      </c>
      <c r="E50" s="1">
        <v>0.935394107</v>
      </c>
      <c r="F50" s="1">
        <v>0.674503558</v>
      </c>
      <c r="G50" s="1">
        <v>0.350618916</v>
      </c>
      <c r="H50" s="1">
        <v>0.145674263</v>
      </c>
      <c r="I50" s="1">
        <v>0.08355365</v>
      </c>
      <c r="J50" s="1">
        <v>0.036703994</v>
      </c>
      <c r="K50" s="1">
        <v>1.0</v>
      </c>
      <c r="L50" s="1">
        <v>1.0</v>
      </c>
      <c r="M50" s="2">
        <v>49.0</v>
      </c>
      <c r="N50" s="1">
        <f>match(M50,'Copy-pasted bracket 2025'!$G$3:$G$76,0)</f>
        <v>56</v>
      </c>
      <c r="O50" s="1" t="str">
        <f t="array" ref="O50">index('Copy-pasted bracket 2025'!$E$3:$E$76,N50)</f>
        <v>Arkansas</v>
      </c>
      <c r="P50" s="4">
        <f t="shared" si="3"/>
        <v>81.37814752</v>
      </c>
      <c r="Q50" s="2" t="s">
        <v>26</v>
      </c>
      <c r="R50" s="1">
        <f t="array" ref="R50">index('Copy-pasted bracket 2025'!$B$3:$B$76,N50)</f>
        <v>10</v>
      </c>
      <c r="S50" s="1">
        <f t="shared" si="5"/>
        <v>90</v>
      </c>
      <c r="T50" s="1">
        <f>MATCH(O50,mens_RPI_2025!J:J,)</f>
        <v>66</v>
      </c>
      <c r="U50" s="5" t="str">
        <f t="array" ref="U50">INDEX(mens_RPI_2025!D:D,fivethirtyeight_ncaa_forecasts!T50)</f>
        <v>0.5657</v>
      </c>
      <c r="V50" s="1">
        <f t="shared" si="4"/>
        <v>10</v>
      </c>
      <c r="W50" s="1">
        <f>U50*mens_RPI_regression_v2!$D$1+mens_RPI_regression_v2!$E$1+V50*mens_RPI_regression_v2!$F$1+mens_RPI_regression_v2!$G$1</f>
        <v>81.37814752</v>
      </c>
    </row>
    <row r="51" ht="15.75" customHeight="1">
      <c r="A51" s="1" t="s">
        <v>23</v>
      </c>
      <c r="B51" s="3">
        <v>44997.0</v>
      </c>
      <c r="C51" s="1">
        <f t="shared" si="1"/>
        <v>0</v>
      </c>
      <c r="D51" s="2">
        <f t="shared" si="2"/>
        <v>1</v>
      </c>
      <c r="E51" s="1">
        <v>0.064605893</v>
      </c>
      <c r="F51" s="1">
        <v>0.013438531</v>
      </c>
      <c r="G51" s="1">
        <v>0.002427598</v>
      </c>
      <c r="H51" s="1">
        <v>3.61637E-4</v>
      </c>
      <c r="I51" s="6">
        <v>7.55E-5</v>
      </c>
      <c r="J51" s="6">
        <v>1.2E-5</v>
      </c>
      <c r="K51" s="1">
        <v>1.0</v>
      </c>
      <c r="L51" s="1">
        <v>1.0</v>
      </c>
      <c r="M51" s="2">
        <v>50.0</v>
      </c>
      <c r="N51" s="1">
        <f>match(M51,'Copy-pasted bracket 2025'!$G$3:$G$76,0)</f>
        <v>24</v>
      </c>
      <c r="O51" s="1" t="str">
        <f t="array" ref="O51">index('Copy-pasted bracket 2025'!$E$3:$E$76,N51)</f>
        <v>St. John's</v>
      </c>
      <c r="P51" s="4">
        <f t="shared" si="3"/>
        <v>91.77213874</v>
      </c>
      <c r="Q51" s="2" t="s">
        <v>26</v>
      </c>
      <c r="R51" s="1">
        <f t="array" ref="R51">index('Copy-pasted bracket 2025'!$B$3:$B$76,N51)</f>
        <v>2</v>
      </c>
      <c r="S51" s="1">
        <f t="shared" si="5"/>
        <v>92</v>
      </c>
      <c r="T51" s="1">
        <f>MATCH(O51,mens_RPI_2025!J:J,)</f>
        <v>10</v>
      </c>
      <c r="U51" s="5" t="str">
        <f t="array" ref="U51">INDEX(mens_RPI_2025!D:D,fivethirtyeight_ncaa_forecasts!T51)</f>
        <v>0.6380</v>
      </c>
      <c r="V51" s="1">
        <f t="shared" si="4"/>
        <v>2</v>
      </c>
      <c r="W51" s="1">
        <f>U51*mens_RPI_regression_v2!$D$1+mens_RPI_regression_v2!$E$1+V51*mens_RPI_regression_v2!$F$1+mens_RPI_regression_v2!$G$1</f>
        <v>91.77213874</v>
      </c>
    </row>
    <row r="52" ht="15.75" customHeight="1">
      <c r="A52" s="1" t="s">
        <v>23</v>
      </c>
      <c r="B52" s="3">
        <v>44997.0</v>
      </c>
      <c r="C52" s="1">
        <f t="shared" si="1"/>
        <v>0</v>
      </c>
      <c r="D52" s="2">
        <f t="shared" si="2"/>
        <v>1</v>
      </c>
      <c r="E52" s="1">
        <v>0.971047547</v>
      </c>
      <c r="F52" s="1">
        <v>0.741489232</v>
      </c>
      <c r="G52" s="1">
        <v>0.588248324</v>
      </c>
      <c r="H52" s="1">
        <v>0.406558025</v>
      </c>
      <c r="I52" s="1">
        <v>0.308621507</v>
      </c>
      <c r="J52" s="1">
        <v>0.22085017</v>
      </c>
      <c r="K52" s="1">
        <v>1.0</v>
      </c>
      <c r="L52" s="1">
        <v>1.0</v>
      </c>
      <c r="M52" s="2">
        <v>51.0</v>
      </c>
      <c r="N52" s="1">
        <f>match(M52,'Copy-pasted bracket 2025'!$G$3:$G$76,0)</f>
        <v>57</v>
      </c>
      <c r="O52" s="1" t="str">
        <f t="array" ref="O52">index('Copy-pasted bracket 2025'!$E$3:$E$76,N52)</f>
        <v>Omaha</v>
      </c>
      <c r="P52" s="4">
        <f t="shared" si="3"/>
        <v>75.91919381</v>
      </c>
      <c r="Q52" s="2" t="s">
        <v>26</v>
      </c>
      <c r="R52" s="1">
        <f t="array" ref="R52">index('Copy-pasted bracket 2025'!$B$3:$B$76,N52)</f>
        <v>15</v>
      </c>
      <c r="S52" s="1">
        <f t="shared" si="5"/>
        <v>94</v>
      </c>
      <c r="T52" s="1">
        <f>MATCH(O52,mens_RPI_2025!J:J,)</f>
        <v>118</v>
      </c>
      <c r="U52" s="5" t="str">
        <f t="array" ref="U52">INDEX(mens_RPI_2025!D:D,fivethirtyeight_ncaa_forecasts!T52)</f>
        <v>0.5346</v>
      </c>
      <c r="V52" s="1">
        <f t="shared" si="4"/>
        <v>15</v>
      </c>
      <c r="W52" s="1">
        <f>U52*mens_RPI_regression_v2!$D$1+mens_RPI_regression_v2!$E$1+V52*mens_RPI_regression_v2!$F$1+mens_RPI_regression_v2!$G$1</f>
        <v>75.91919381</v>
      </c>
    </row>
    <row r="53" ht="15.75" customHeight="1">
      <c r="A53" s="1" t="s">
        <v>23</v>
      </c>
      <c r="B53" s="3">
        <v>44997.0</v>
      </c>
      <c r="C53" s="1">
        <f t="shared" si="1"/>
        <v>0</v>
      </c>
      <c r="D53" s="2">
        <f t="shared" si="2"/>
        <v>1</v>
      </c>
      <c r="E53" s="1">
        <v>0.028952453</v>
      </c>
      <c r="F53" s="1">
        <v>0.003638409</v>
      </c>
      <c r="G53" s="1">
        <v>6.75058E-4</v>
      </c>
      <c r="H53" s="6">
        <v>9.99E-5</v>
      </c>
      <c r="I53" s="6">
        <v>1.45E-5</v>
      </c>
      <c r="J53" s="6">
        <v>2.19E-6</v>
      </c>
      <c r="K53" s="1">
        <v>0.0</v>
      </c>
      <c r="L53" s="1">
        <v>1.0</v>
      </c>
      <c r="M53" s="2">
        <v>52.0</v>
      </c>
      <c r="N53" s="1">
        <f>match(M53,'Copy-pasted bracket 2025'!$G$3:$G$76,0)</f>
        <v>25</v>
      </c>
      <c r="O53" s="1" t="str">
        <f t="array" ref="O53">index('Copy-pasted bracket 2025'!$E$3:$E$76,N53)</f>
        <v>Houston</v>
      </c>
      <c r="P53" s="4">
        <f t="shared" si="3"/>
        <v>93.48832885</v>
      </c>
      <c r="Q53" s="1" t="s">
        <v>27</v>
      </c>
      <c r="R53" s="1">
        <f t="array" ref="R53">index('Copy-pasted bracket 2025'!$B$3:$B$76,N53)</f>
        <v>1</v>
      </c>
      <c r="S53" s="1">
        <f t="shared" si="5"/>
        <v>96</v>
      </c>
      <c r="T53" s="1">
        <f>MATCH(O53,mens_RPI_2025!J:J,)</f>
        <v>7</v>
      </c>
      <c r="U53" s="5" t="str">
        <f t="array" ref="U53">INDEX(mens_RPI_2025!D:D,fivethirtyeight_ncaa_forecasts!T53)</f>
        <v>0.6527</v>
      </c>
      <c r="V53" s="1">
        <f t="shared" si="4"/>
        <v>1</v>
      </c>
      <c r="W53" s="1">
        <f>U53*mens_RPI_regression_v2!$D$1+mens_RPI_regression_v2!$E$1+V53*mens_RPI_regression_v2!$F$1+mens_RPI_regression_v2!$G$1</f>
        <v>93.48832885</v>
      </c>
    </row>
    <row r="54" ht="15.75" customHeight="1">
      <c r="A54" s="1" t="s">
        <v>23</v>
      </c>
      <c r="B54" s="3">
        <v>44997.0</v>
      </c>
      <c r="C54" s="1">
        <f t="shared" si="1"/>
        <v>0</v>
      </c>
      <c r="D54" s="2">
        <f t="shared" si="2"/>
        <v>1</v>
      </c>
      <c r="E54" s="1">
        <v>0.028952453</v>
      </c>
      <c r="F54" s="1">
        <v>0.003638409</v>
      </c>
      <c r="G54" s="1">
        <v>6.75058E-4</v>
      </c>
      <c r="H54" s="6">
        <v>9.99E-5</v>
      </c>
      <c r="I54" s="6">
        <v>1.45E-5</v>
      </c>
      <c r="J54" s="6">
        <v>2.19E-6</v>
      </c>
      <c r="K54" s="1">
        <v>0.0</v>
      </c>
      <c r="L54" s="1">
        <v>1.0</v>
      </c>
      <c r="M54" s="2">
        <v>53.0</v>
      </c>
      <c r="N54" s="1">
        <f>match(M54,'Copy-pasted bracket 2025'!$G$3:$G$76,0)</f>
        <v>58</v>
      </c>
      <c r="O54" s="1" t="str">
        <f t="array" ref="O54">index('Copy-pasted bracket 2025'!$E$3:$E$76,N54)</f>
        <v>SIU Edwardsville</v>
      </c>
      <c r="P54" s="4">
        <f t="shared" si="3"/>
        <v>73.26787731</v>
      </c>
      <c r="Q54" s="1" t="s">
        <v>27</v>
      </c>
      <c r="R54" s="1">
        <f t="array" ref="R54">index('Copy-pasted bracket 2025'!$B$3:$B$76,N54)</f>
        <v>16</v>
      </c>
      <c r="S54" s="1">
        <f t="shared" si="5"/>
        <v>98</v>
      </c>
      <c r="T54" s="1">
        <f>MATCH(O54,mens_RPI_2025!J:J,)</f>
        <v>176</v>
      </c>
      <c r="U54" s="5" t="str">
        <f t="array" ref="U54">INDEX(mens_RPI_2025!D:D,fivethirtyeight_ncaa_forecasts!T54)</f>
        <v>0.5072</v>
      </c>
      <c r="V54" s="1">
        <f t="shared" si="4"/>
        <v>16</v>
      </c>
      <c r="W54" s="1">
        <f>U54*mens_RPI_regression_v2!$D$1+mens_RPI_regression_v2!$E$1+V54*mens_RPI_regression_v2!$F$1+mens_RPI_regression_v2!$G$1</f>
        <v>73.26787731</v>
      </c>
    </row>
    <row r="55" ht="15.75" customHeight="1">
      <c r="A55" s="1" t="s">
        <v>23</v>
      </c>
      <c r="B55" s="3">
        <v>44997.0</v>
      </c>
      <c r="C55" s="1">
        <f t="shared" si="1"/>
        <v>0</v>
      </c>
      <c r="D55" s="2">
        <f t="shared" si="2"/>
        <v>1</v>
      </c>
      <c r="E55" s="1">
        <v>0.419077203</v>
      </c>
      <c r="F55" s="1">
        <v>0.095680581</v>
      </c>
      <c r="G55" s="1">
        <v>0.057980839</v>
      </c>
      <c r="H55" s="1">
        <v>0.028663103</v>
      </c>
      <c r="I55" s="1">
        <v>0.012365692</v>
      </c>
      <c r="J55" s="1">
        <v>0.005105941</v>
      </c>
      <c r="K55" s="1">
        <v>1.0</v>
      </c>
      <c r="L55" s="1">
        <v>1.0</v>
      </c>
      <c r="M55" s="2">
        <v>54.0</v>
      </c>
      <c r="N55" s="1">
        <f>match(M55,'Copy-pasted bracket 2025'!$G$3:$G$76,0)</f>
        <v>26</v>
      </c>
      <c r="O55" s="1" t="str">
        <f t="array" ref="O55">index('Copy-pasted bracket 2025'!$E$3:$E$76,N55)</f>
        <v>Gonzaga</v>
      </c>
      <c r="P55" s="4">
        <f t="shared" si="3"/>
        <v>85.62047973</v>
      </c>
      <c r="Q55" s="1" t="s">
        <v>27</v>
      </c>
      <c r="R55" s="1">
        <f t="array" ref="R55">index('Copy-pasted bracket 2025'!$B$3:$B$76,N55)</f>
        <v>8</v>
      </c>
      <c r="S55" s="1">
        <f t="shared" si="5"/>
        <v>100</v>
      </c>
      <c r="T55" s="1">
        <f>MATCH(O55,mens_RPI_2025!J:J,)</f>
        <v>21</v>
      </c>
      <c r="U55" s="5" t="str">
        <f t="array" ref="U55">INDEX(mens_RPI_2025!D:D,fivethirtyeight_ncaa_forecasts!T55)</f>
        <v>0.6061</v>
      </c>
      <c r="V55" s="1">
        <f t="shared" si="4"/>
        <v>8</v>
      </c>
      <c r="W55" s="1">
        <f>U55*mens_RPI_regression_v2!$D$1+mens_RPI_regression_v2!$E$1+V55*mens_RPI_regression_v2!$F$1+mens_RPI_regression_v2!$G$1</f>
        <v>85.62047973</v>
      </c>
    </row>
    <row r="56" ht="15.75" customHeight="1">
      <c r="A56" s="1" t="s">
        <v>23</v>
      </c>
      <c r="B56" s="3">
        <v>44997.0</v>
      </c>
      <c r="C56" s="1">
        <f t="shared" si="1"/>
        <v>0</v>
      </c>
      <c r="D56" s="2">
        <f t="shared" si="2"/>
        <v>1</v>
      </c>
      <c r="E56" s="1">
        <v>0.580922797</v>
      </c>
      <c r="F56" s="1">
        <v>0.159191778</v>
      </c>
      <c r="G56" s="1">
        <v>0.089796666</v>
      </c>
      <c r="H56" s="1">
        <v>0.040943299</v>
      </c>
      <c r="I56" s="1">
        <v>0.018508499</v>
      </c>
      <c r="J56" s="1">
        <v>0.007978505</v>
      </c>
      <c r="K56" s="1">
        <v>1.0</v>
      </c>
      <c r="L56" s="1">
        <v>1.0</v>
      </c>
      <c r="M56" s="2">
        <v>55.0</v>
      </c>
      <c r="N56" s="1">
        <f>match(M56,'Copy-pasted bracket 2025'!$G$3:$G$76,0)</f>
        <v>59</v>
      </c>
      <c r="O56" s="1" t="str">
        <f t="array" ref="O56">index('Copy-pasted bracket 2025'!$E$3:$E$76,N56)</f>
        <v>Georgia</v>
      </c>
      <c r="P56" s="4">
        <f t="shared" si="3"/>
        <v>83.91165283</v>
      </c>
      <c r="Q56" s="1" t="s">
        <v>27</v>
      </c>
      <c r="R56" s="1">
        <f t="array" ref="R56">index('Copy-pasted bracket 2025'!$B$3:$B$76,N56)</f>
        <v>9</v>
      </c>
      <c r="S56" s="1">
        <f t="shared" si="5"/>
        <v>102</v>
      </c>
      <c r="T56" s="1">
        <f>MATCH(O56,mens_RPI_2025!J:J,)</f>
        <v>41</v>
      </c>
      <c r="U56" s="5" t="str">
        <f t="array" ref="U56">INDEX(mens_RPI_2025!D:D,fivethirtyeight_ncaa_forecasts!T56)</f>
        <v>0.5915</v>
      </c>
      <c r="V56" s="1">
        <f t="shared" si="4"/>
        <v>9</v>
      </c>
      <c r="W56" s="1">
        <f>U56*mens_RPI_regression_v2!$D$1+mens_RPI_regression_v2!$E$1+V56*mens_RPI_regression_v2!$F$1+mens_RPI_regression_v2!$G$1</f>
        <v>83.91165283</v>
      </c>
    </row>
    <row r="57" ht="15.75" customHeight="1">
      <c r="A57" s="1" t="s">
        <v>23</v>
      </c>
      <c r="B57" s="3">
        <v>44997.0</v>
      </c>
      <c r="C57" s="1">
        <f t="shared" si="1"/>
        <v>0</v>
      </c>
      <c r="D57" s="2">
        <f t="shared" si="2"/>
        <v>1</v>
      </c>
      <c r="E57" s="1">
        <v>0.594447596</v>
      </c>
      <c r="F57" s="1">
        <v>0.264267455</v>
      </c>
      <c r="G57" s="1">
        <v>0.061067412</v>
      </c>
      <c r="H57" s="1">
        <v>0.023692745</v>
      </c>
      <c r="I57" s="1">
        <v>0.009442572</v>
      </c>
      <c r="J57" s="1">
        <v>0.003625692</v>
      </c>
      <c r="K57" s="1">
        <v>1.0</v>
      </c>
      <c r="L57" s="1">
        <v>1.0</v>
      </c>
      <c r="M57" s="2">
        <v>56.0</v>
      </c>
      <c r="N57" s="1">
        <f>match(M57,'Copy-pasted bracket 2025'!$G$3:$G$76,0)</f>
        <v>27</v>
      </c>
      <c r="O57" s="1" t="str">
        <f t="array" ref="O57">index('Copy-pasted bracket 2025'!$E$3:$E$76,N57)</f>
        <v>Clemson</v>
      </c>
      <c r="P57" s="4">
        <f t="shared" si="3"/>
        <v>88.52327404</v>
      </c>
      <c r="Q57" s="1" t="s">
        <v>27</v>
      </c>
      <c r="R57" s="1">
        <f t="array" ref="R57">index('Copy-pasted bracket 2025'!$B$3:$B$76,N57)</f>
        <v>5</v>
      </c>
      <c r="S57" s="1">
        <f t="shared" si="5"/>
        <v>104</v>
      </c>
      <c r="T57" s="1">
        <f>MATCH(O57,mens_RPI_2025!J:J,)</f>
        <v>17</v>
      </c>
      <c r="U57" s="5" t="str">
        <f t="array" ref="U57">INDEX(mens_RPI_2025!D:D,fivethirtyeight_ncaa_forecasts!T57)</f>
        <v>0.6197</v>
      </c>
      <c r="V57" s="1">
        <f t="shared" si="4"/>
        <v>5</v>
      </c>
      <c r="W57" s="1">
        <f>U57*mens_RPI_regression_v2!$D$1+mens_RPI_regression_v2!$E$1+V57*mens_RPI_regression_v2!$F$1+mens_RPI_regression_v2!$G$1</f>
        <v>88.52327404</v>
      </c>
    </row>
    <row r="58" ht="15.75" customHeight="1">
      <c r="A58" s="1" t="s">
        <v>23</v>
      </c>
      <c r="B58" s="3">
        <v>44997.0</v>
      </c>
      <c r="C58" s="1">
        <f t="shared" si="1"/>
        <v>0</v>
      </c>
      <c r="D58" s="2">
        <f t="shared" si="2"/>
        <v>1</v>
      </c>
      <c r="E58" s="1">
        <v>0.405552404</v>
      </c>
      <c r="F58" s="1">
        <v>0.151522138</v>
      </c>
      <c r="G58" s="1">
        <v>0.035333421</v>
      </c>
      <c r="H58" s="1">
        <v>0.013802719</v>
      </c>
      <c r="I58" s="1">
        <v>0.004600655</v>
      </c>
      <c r="J58" s="1">
        <v>0.001500816</v>
      </c>
      <c r="K58" s="1">
        <v>1.0</v>
      </c>
      <c r="L58" s="1">
        <v>1.0</v>
      </c>
      <c r="M58" s="2">
        <v>57.0</v>
      </c>
      <c r="N58" s="1">
        <f>match(M58,'Copy-pasted bracket 2025'!$G$3:$G$76,0)</f>
        <v>60</v>
      </c>
      <c r="O58" s="1" t="str">
        <f t="array" ref="O58">index('Copy-pasted bracket 2025'!$E$3:$E$76,N58)</f>
        <v>McNeese</v>
      </c>
      <c r="P58" s="4">
        <f t="shared" si="3"/>
        <v>81.57582492</v>
      </c>
      <c r="Q58" s="1" t="s">
        <v>27</v>
      </c>
      <c r="R58" s="1">
        <f t="array" ref="R58">index('Copy-pasted bracket 2025'!$B$3:$B$76,N58)</f>
        <v>12</v>
      </c>
      <c r="S58" s="1">
        <f t="shared" si="5"/>
        <v>106</v>
      </c>
      <c r="T58" s="1">
        <f>MATCH(O58,mens_RPI_2025!J:J,)</f>
        <v>48</v>
      </c>
      <c r="U58" s="5" t="str">
        <f t="array" ref="U58">INDEX(mens_RPI_2025!D:D,fivethirtyeight_ncaa_forecasts!T58)</f>
        <v>0.5856</v>
      </c>
      <c r="V58" s="1">
        <f t="shared" si="4"/>
        <v>12</v>
      </c>
      <c r="W58" s="1">
        <f>U58*mens_RPI_regression_v2!$D$1+mens_RPI_regression_v2!$E$1+V58*mens_RPI_regression_v2!$F$1+mens_RPI_regression_v2!$G$1</f>
        <v>81.57582492</v>
      </c>
    </row>
    <row r="59" ht="15.75" customHeight="1">
      <c r="A59" s="1" t="s">
        <v>23</v>
      </c>
      <c r="B59" s="3">
        <v>44997.0</v>
      </c>
      <c r="C59" s="1">
        <f t="shared" si="1"/>
        <v>0</v>
      </c>
      <c r="D59" s="2">
        <f t="shared" si="2"/>
        <v>1</v>
      </c>
      <c r="E59" s="1">
        <v>0.737316538</v>
      </c>
      <c r="F59" s="1">
        <v>0.470208014</v>
      </c>
      <c r="G59" s="1">
        <v>0.14871807</v>
      </c>
      <c r="H59" s="1">
        <v>0.072521076</v>
      </c>
      <c r="I59" s="1">
        <v>0.032506922</v>
      </c>
      <c r="J59" s="1">
        <v>0.013903798</v>
      </c>
      <c r="K59" s="1">
        <v>1.0</v>
      </c>
      <c r="L59" s="1">
        <v>1.0</v>
      </c>
      <c r="M59" s="2">
        <v>58.0</v>
      </c>
      <c r="N59" s="1">
        <f>match(M59,'Copy-pasted bracket 2025'!$G$3:$G$76,0)</f>
        <v>28</v>
      </c>
      <c r="O59" s="1" t="str">
        <f t="array" ref="O59">index('Copy-pasted bracket 2025'!$E$3:$E$76,N59)</f>
        <v>Purdue</v>
      </c>
      <c r="P59" s="4">
        <f t="shared" si="3"/>
        <v>89.26015854</v>
      </c>
      <c r="Q59" s="1" t="s">
        <v>27</v>
      </c>
      <c r="R59" s="1">
        <f t="array" ref="R59">index('Copy-pasted bracket 2025'!$B$3:$B$76,N59)</f>
        <v>4</v>
      </c>
      <c r="S59" s="1">
        <f t="shared" si="5"/>
        <v>108</v>
      </c>
      <c r="T59" s="1">
        <f>MATCH(O59,mens_RPI_2025!J:J,)</f>
        <v>15</v>
      </c>
      <c r="U59" s="5" t="str">
        <f t="array" ref="U59">INDEX(mens_RPI_2025!D:D,fivethirtyeight_ncaa_forecasts!T59)</f>
        <v>0.6211</v>
      </c>
      <c r="V59" s="1">
        <f t="shared" si="4"/>
        <v>4</v>
      </c>
      <c r="W59" s="1">
        <f>U59*mens_RPI_regression_v2!$D$1+mens_RPI_regression_v2!$E$1+V59*mens_RPI_regression_v2!$F$1+mens_RPI_regression_v2!$G$1</f>
        <v>89.26015854</v>
      </c>
    </row>
    <row r="60" ht="15.75" customHeight="1">
      <c r="A60" s="1" t="s">
        <v>23</v>
      </c>
      <c r="B60" s="3">
        <v>44997.0</v>
      </c>
      <c r="C60" s="1">
        <f t="shared" si="1"/>
        <v>0</v>
      </c>
      <c r="D60" s="2">
        <f t="shared" si="2"/>
        <v>1</v>
      </c>
      <c r="E60" s="1">
        <v>0.262683462</v>
      </c>
      <c r="F60" s="1">
        <v>0.114002394</v>
      </c>
      <c r="G60" s="1">
        <v>0.01818021</v>
      </c>
      <c r="H60" s="1">
        <v>0.0052745</v>
      </c>
      <c r="I60" s="1">
        <v>0.001455593</v>
      </c>
      <c r="J60" s="1">
        <v>3.9978E-4</v>
      </c>
      <c r="K60" s="1">
        <v>1.0</v>
      </c>
      <c r="L60" s="1">
        <v>1.0</v>
      </c>
      <c r="M60" s="2">
        <v>59.0</v>
      </c>
      <c r="N60" s="1">
        <f>match(M60,'Copy-pasted bracket 2025'!$G$3:$G$76,0)</f>
        <v>61</v>
      </c>
      <c r="O60" s="1" t="str">
        <f t="array" ref="O60">index('Copy-pasted bracket 2025'!$E$3:$E$76,N60)</f>
        <v>High Point</v>
      </c>
      <c r="P60" s="4">
        <f t="shared" si="3"/>
        <v>80.61068122</v>
      </c>
      <c r="Q60" s="1" t="s">
        <v>27</v>
      </c>
      <c r="R60" s="1">
        <f t="array" ref="R60">index('Copy-pasted bracket 2025'!$B$3:$B$76,N60)</f>
        <v>13</v>
      </c>
      <c r="S60" s="1">
        <f t="shared" si="5"/>
        <v>110</v>
      </c>
      <c r="T60" s="1">
        <f>MATCH(O60,mens_RPI_2025!J:J,)</f>
        <v>53</v>
      </c>
      <c r="U60" s="5" t="str">
        <f t="array" ref="U60">INDEX(mens_RPI_2025!D:D,fivethirtyeight_ncaa_forecasts!T60)</f>
        <v>0.5811</v>
      </c>
      <c r="V60" s="1">
        <f t="shared" si="4"/>
        <v>13</v>
      </c>
      <c r="W60" s="1">
        <f>U60*mens_RPI_regression_v2!$D$1+mens_RPI_regression_v2!$E$1+V60*mens_RPI_regression_v2!$F$1+mens_RPI_regression_v2!$G$1</f>
        <v>80.61068122</v>
      </c>
    </row>
    <row r="61" ht="15.75" customHeight="1">
      <c r="A61" s="1" t="s">
        <v>23</v>
      </c>
      <c r="B61" s="3">
        <v>44997.0</v>
      </c>
      <c r="C61" s="1">
        <f t="shared" si="1"/>
        <v>0</v>
      </c>
      <c r="D61" s="2">
        <f t="shared" si="2"/>
        <v>1</v>
      </c>
      <c r="E61" s="1">
        <v>0.57566435</v>
      </c>
      <c r="F61" s="1">
        <v>0.310552576</v>
      </c>
      <c r="G61" s="1">
        <v>0.131102256</v>
      </c>
      <c r="H61" s="1">
        <v>0.050010013</v>
      </c>
      <c r="I61" s="1">
        <v>0.020871425</v>
      </c>
      <c r="J61" s="1">
        <v>0.008359643</v>
      </c>
      <c r="K61" s="1">
        <v>1.0</v>
      </c>
      <c r="L61" s="1">
        <v>1.0</v>
      </c>
      <c r="M61" s="2">
        <v>60.0</v>
      </c>
      <c r="N61" s="1">
        <f>match(M61,'Copy-pasted bracket 2025'!$G$3:$G$76,0)</f>
        <v>29</v>
      </c>
      <c r="O61" s="1" t="str">
        <f t="array" ref="O61">index('Copy-pasted bracket 2025'!$E$3:$E$76,N61)</f>
        <v>Illinois</v>
      </c>
      <c r="P61" s="4">
        <f t="shared" si="3"/>
        <v>85.86459433</v>
      </c>
      <c r="Q61" s="1" t="s">
        <v>27</v>
      </c>
      <c r="R61" s="1">
        <f t="array" ref="R61">index('Copy-pasted bracket 2025'!$B$3:$B$76,N61)</f>
        <v>6</v>
      </c>
      <c r="S61" s="1">
        <f t="shared" si="5"/>
        <v>112</v>
      </c>
      <c r="T61" s="1">
        <f>MATCH(O61,mens_RPI_2025!J:J,)</f>
        <v>39</v>
      </c>
      <c r="U61" s="5" t="str">
        <f t="array" ref="U61">INDEX(mens_RPI_2025!D:D,fivethirtyeight_ncaa_forecasts!T61)</f>
        <v>0.5922</v>
      </c>
      <c r="V61" s="1">
        <f t="shared" si="4"/>
        <v>6</v>
      </c>
      <c r="W61" s="1">
        <f>U61*mens_RPI_regression_v2!$D$1+mens_RPI_regression_v2!$E$1+V61*mens_RPI_regression_v2!$F$1+mens_RPI_regression_v2!$G$1</f>
        <v>85.86459433</v>
      </c>
    </row>
    <row r="62" ht="15.75" customHeight="1">
      <c r="A62" s="1" t="s">
        <v>23</v>
      </c>
      <c r="B62" s="3">
        <v>44997.0</v>
      </c>
      <c r="C62" s="1">
        <f t="shared" si="1"/>
        <v>1</v>
      </c>
      <c r="D62" s="2">
        <f t="shared" si="2"/>
        <v>0.5</v>
      </c>
      <c r="E62" s="1">
        <v>0.254328639</v>
      </c>
      <c r="F62" s="1">
        <v>0.128129987</v>
      </c>
      <c r="G62" s="1">
        <v>0.043899924</v>
      </c>
      <c r="H62" s="1">
        <v>0.013782159</v>
      </c>
      <c r="I62" s="1">
        <v>0.005594645</v>
      </c>
      <c r="J62" s="1">
        <v>0.002184621</v>
      </c>
      <c r="K62" s="1">
        <v>1.0</v>
      </c>
      <c r="L62" s="1">
        <v>1.0</v>
      </c>
      <c r="M62" s="2">
        <v>61.0</v>
      </c>
      <c r="N62" s="1">
        <f>match(M62,'Copy-pasted bracket 2025'!$G$3:$G$76,0)</f>
        <v>70</v>
      </c>
      <c r="O62" s="1" t="str">
        <f t="array" ref="O62">index('Copy-pasted bracket 2025'!$E$3:$E$76,N62)</f>
        <v>Texas</v>
      </c>
      <c r="P62" s="4">
        <f t="shared" si="3"/>
        <v>79.55887262</v>
      </c>
      <c r="Q62" s="1" t="s">
        <v>27</v>
      </c>
      <c r="R62" s="1">
        <f t="array" ref="R62">index('Copy-pasted bracket 2025'!$B$3:$B$76,N62)</f>
        <v>11</v>
      </c>
      <c r="S62" s="1">
        <f t="shared" si="5"/>
        <v>114</v>
      </c>
      <c r="T62" s="1">
        <f>MATCH(O62,mens_RPI_2025!J:J,)</f>
        <v>96</v>
      </c>
      <c r="U62" s="5" t="str">
        <f t="array" ref="U62">INDEX(mens_RPI_2025!D:D,fivethirtyeight_ncaa_forecasts!T62)</f>
        <v>0.5496</v>
      </c>
      <c r="V62" s="1">
        <f t="shared" si="4"/>
        <v>11</v>
      </c>
      <c r="W62" s="1">
        <f>U62*mens_RPI_regression_v2!$D$1+mens_RPI_regression_v2!$E$1+V62*mens_RPI_regression_v2!$F$1+mens_RPI_regression_v2!$G$1</f>
        <v>79.55887262</v>
      </c>
    </row>
    <row r="63" ht="15.75" customHeight="1">
      <c r="A63" s="1" t="s">
        <v>23</v>
      </c>
      <c r="B63" s="3">
        <v>44997.0</v>
      </c>
      <c r="C63" s="1">
        <f t="shared" si="1"/>
        <v>1</v>
      </c>
      <c r="D63" s="2">
        <f t="shared" si="2"/>
        <v>0.5</v>
      </c>
      <c r="E63" s="1">
        <v>0.874221896</v>
      </c>
      <c r="F63" s="1">
        <v>0.461439763</v>
      </c>
      <c r="G63" s="1">
        <v>0.164394027</v>
      </c>
      <c r="H63" s="1">
        <v>0.05351694</v>
      </c>
      <c r="I63" s="1">
        <v>0.020982712</v>
      </c>
      <c r="J63" s="1">
        <v>0.007937184</v>
      </c>
      <c r="K63" s="1">
        <v>1.0</v>
      </c>
      <c r="L63" s="1">
        <v>1.0</v>
      </c>
      <c r="M63" s="2">
        <v>62.0</v>
      </c>
      <c r="N63" s="1">
        <f>match(M63,'Copy-pasted bracket 2025'!$G$3:$G$76,0)</f>
        <v>74</v>
      </c>
      <c r="O63" s="1" t="str">
        <f t="array" ref="O63">index('Copy-pasted bracket 2025'!$E$3:$E$76,N63)</f>
        <v>Xavier</v>
      </c>
      <c r="P63" s="4">
        <f t="shared" si="3"/>
        <v>81.03151262</v>
      </c>
      <c r="Q63" s="1" t="s">
        <v>27</v>
      </c>
      <c r="R63" s="1">
        <f t="array" ref="R63">index('Copy-pasted bracket 2025'!$B$3:$B$76,N63)</f>
        <v>11</v>
      </c>
      <c r="S63" s="1">
        <f t="shared" si="5"/>
        <v>115</v>
      </c>
      <c r="T63" s="1">
        <f>MATCH(O63,mens_RPI_2025!J:J,)</f>
        <v>63</v>
      </c>
      <c r="U63" s="5" t="str">
        <f t="array" ref="U63">INDEX(mens_RPI_2025!D:D,fivethirtyeight_ncaa_forecasts!T63)</f>
        <v>0.5696</v>
      </c>
      <c r="V63" s="1">
        <f t="shared" si="4"/>
        <v>11</v>
      </c>
      <c r="W63" s="1">
        <f>U63*mens_RPI_regression_v2!$D$1+mens_RPI_regression_v2!$E$1+V63*mens_RPI_regression_v2!$F$1+mens_RPI_regression_v2!$G$1</f>
        <v>81.03151262</v>
      </c>
    </row>
    <row r="64" ht="15.75" customHeight="1">
      <c r="A64" s="1" t="s">
        <v>23</v>
      </c>
      <c r="B64" s="3">
        <v>44997.0</v>
      </c>
      <c r="C64" s="1">
        <f t="shared" si="1"/>
        <v>0</v>
      </c>
      <c r="D64" s="2">
        <f t="shared" si="2"/>
        <v>1</v>
      </c>
      <c r="E64" s="1">
        <v>0.125778104</v>
      </c>
      <c r="F64" s="1">
        <v>0.02273864</v>
      </c>
      <c r="G64" s="1">
        <v>0.002481244</v>
      </c>
      <c r="H64" s="1">
        <v>2.6618E-4</v>
      </c>
      <c r="I64" s="6">
        <v>4.16E-5</v>
      </c>
      <c r="J64" s="6">
        <v>6.75E-6</v>
      </c>
      <c r="K64" s="1">
        <v>1.0</v>
      </c>
      <c r="L64" s="1">
        <v>1.0</v>
      </c>
      <c r="M64" s="2">
        <v>63.0</v>
      </c>
      <c r="N64" s="1">
        <f>match(M64,'Copy-pasted bracket 2025'!$G$3:$G$76,0)</f>
        <v>30</v>
      </c>
      <c r="O64" s="1" t="str">
        <f t="array" ref="O64">index('Copy-pasted bracket 2025'!$E$3:$E$76,N64)</f>
        <v>Kentucky</v>
      </c>
      <c r="P64" s="4">
        <f t="shared" si="3"/>
        <v>90.58609904</v>
      </c>
      <c r="Q64" s="1" t="s">
        <v>27</v>
      </c>
      <c r="R64" s="1">
        <f t="array" ref="R64">index('Copy-pasted bracket 2025'!$B$3:$B$76,N64)</f>
        <v>3</v>
      </c>
      <c r="S64" s="1">
        <f t="shared" si="5"/>
        <v>116</v>
      </c>
      <c r="T64" s="1">
        <f>MATCH(O64,mens_RPI_2025!J:J,)</f>
        <v>11</v>
      </c>
      <c r="U64" s="5" t="str">
        <f t="array" ref="U64">INDEX(mens_RPI_2025!D:D,fivethirtyeight_ncaa_forecasts!T64)</f>
        <v>0.6305</v>
      </c>
      <c r="V64" s="1">
        <f t="shared" si="4"/>
        <v>3</v>
      </c>
      <c r="W64" s="1">
        <f>U64*mens_RPI_regression_v2!$D$1+mens_RPI_regression_v2!$E$1+V64*mens_RPI_regression_v2!$F$1+mens_RPI_regression_v2!$G$1</f>
        <v>90.58609904</v>
      </c>
    </row>
    <row r="65" ht="15.75" customHeight="1">
      <c r="A65" s="1" t="s">
        <v>23</v>
      </c>
      <c r="B65" s="3">
        <v>44997.0</v>
      </c>
      <c r="C65" s="1">
        <f t="shared" si="1"/>
        <v>0</v>
      </c>
      <c r="D65" s="2">
        <f t="shared" si="2"/>
        <v>1</v>
      </c>
      <c r="E65" s="1">
        <v>0.60401245</v>
      </c>
      <c r="F65" s="1">
        <v>0.21929161</v>
      </c>
      <c r="G65" s="1">
        <v>0.124536951</v>
      </c>
      <c r="H65" s="1">
        <v>0.046087028</v>
      </c>
      <c r="I65" s="1">
        <v>0.024235249</v>
      </c>
      <c r="J65" s="1">
        <v>0.012028489</v>
      </c>
      <c r="K65" s="1">
        <v>1.0</v>
      </c>
      <c r="L65" s="1">
        <v>1.0</v>
      </c>
      <c r="M65" s="2">
        <v>64.0</v>
      </c>
      <c r="N65" s="1">
        <f>match(M65,'Copy-pasted bracket 2025'!$G$3:$G$76,0)</f>
        <v>63</v>
      </c>
      <c r="O65" s="1" t="str">
        <f t="array" ref="O65">index('Copy-pasted bracket 2025'!$E$3:$E$76,N65)</f>
        <v>Troy</v>
      </c>
      <c r="P65" s="4">
        <f t="shared" si="3"/>
        <v>77.80473751</v>
      </c>
      <c r="Q65" s="1" t="s">
        <v>27</v>
      </c>
      <c r="R65" s="1">
        <f t="array" ref="R65">index('Copy-pasted bracket 2025'!$B$3:$B$76,N65)</f>
        <v>14</v>
      </c>
      <c r="S65" s="1">
        <f t="shared" si="5"/>
        <v>118</v>
      </c>
      <c r="T65" s="1">
        <f>MATCH(O65,mens_RPI_2025!J:J,)</f>
        <v>91</v>
      </c>
      <c r="U65" s="5" t="str">
        <f t="array" ref="U65">INDEX(mens_RPI_2025!D:D,fivethirtyeight_ncaa_forecasts!T65)</f>
        <v>0.5516</v>
      </c>
      <c r="V65" s="1">
        <f t="shared" si="4"/>
        <v>14</v>
      </c>
      <c r="W65" s="1">
        <f>U65*mens_RPI_regression_v2!$D$1+mens_RPI_regression_v2!$E$1+V65*mens_RPI_regression_v2!$F$1+mens_RPI_regression_v2!$G$1</f>
        <v>77.80473751</v>
      </c>
    </row>
    <row r="66" ht="15.75" customHeight="1">
      <c r="A66" s="1" t="s">
        <v>23</v>
      </c>
      <c r="B66" s="3">
        <v>44997.0</v>
      </c>
      <c r="C66" s="1">
        <f t="shared" si="1"/>
        <v>0</v>
      </c>
      <c r="D66" s="2">
        <f t="shared" si="2"/>
        <v>1</v>
      </c>
      <c r="E66" s="1">
        <v>0.39598755</v>
      </c>
      <c r="F66" s="1">
        <v>0.116699701</v>
      </c>
      <c r="G66" s="1">
        <v>0.055609081</v>
      </c>
      <c r="H66" s="1">
        <v>0.016690661</v>
      </c>
      <c r="I66" s="1">
        <v>0.006185568</v>
      </c>
      <c r="J66" s="1">
        <v>0.002222538</v>
      </c>
      <c r="K66" s="1">
        <v>0.0</v>
      </c>
      <c r="L66" s="1">
        <v>1.0</v>
      </c>
      <c r="M66" s="2">
        <v>65.0</v>
      </c>
      <c r="N66" s="1">
        <f>match(M66,'Copy-pasted bracket 2025'!$G$3:$G$76,0)</f>
        <v>31</v>
      </c>
      <c r="O66" s="1" t="str">
        <f t="array" ref="O66">index('Copy-pasted bracket 2025'!$E$3:$E$76,N66)</f>
        <v>UCLA</v>
      </c>
      <c r="P66" s="4">
        <f t="shared" si="3"/>
        <v>84.91417703</v>
      </c>
      <c r="Q66" s="1" t="s">
        <v>27</v>
      </c>
      <c r="R66" s="1">
        <f t="array" ref="R66">index('Copy-pasted bracket 2025'!$B$3:$B$76,N66)</f>
        <v>7</v>
      </c>
      <c r="S66" s="1">
        <f t="shared" si="5"/>
        <v>120</v>
      </c>
      <c r="T66" s="1">
        <f>MATCH(O66,mens_RPI_2025!J:J,)</f>
        <v>46</v>
      </c>
      <c r="U66" s="5" t="str">
        <f t="array" ref="U66">INDEX(mens_RPI_2025!D:D,fivethirtyeight_ncaa_forecasts!T66)</f>
        <v>0.5879</v>
      </c>
      <c r="V66" s="1">
        <f t="shared" si="4"/>
        <v>7</v>
      </c>
      <c r="W66" s="1">
        <f>U66*mens_RPI_regression_v2!$D$1+mens_RPI_regression_v2!$E$1+V66*mens_RPI_regression_v2!$F$1+mens_RPI_regression_v2!$G$1</f>
        <v>84.91417703</v>
      </c>
    </row>
    <row r="67" ht="15.75" customHeight="1">
      <c r="A67" s="1" t="s">
        <v>23</v>
      </c>
      <c r="B67" s="3">
        <v>44997.0</v>
      </c>
      <c r="C67" s="1">
        <f t="shared" si="1"/>
        <v>0</v>
      </c>
      <c r="D67" s="2">
        <f t="shared" si="2"/>
        <v>1</v>
      </c>
      <c r="E67" s="1">
        <v>0.39598755</v>
      </c>
      <c r="F67" s="1">
        <v>0.116699701</v>
      </c>
      <c r="G67" s="1">
        <v>0.055609081</v>
      </c>
      <c r="H67" s="1">
        <v>0.016690661</v>
      </c>
      <c r="I67" s="1">
        <v>0.006185568</v>
      </c>
      <c r="J67" s="1">
        <v>0.002222538</v>
      </c>
      <c r="K67" s="1">
        <v>0.0</v>
      </c>
      <c r="L67" s="1">
        <v>1.0</v>
      </c>
      <c r="M67" s="2">
        <v>66.0</v>
      </c>
      <c r="N67" s="1">
        <f>match(M67,'Copy-pasted bracket 2025'!$G$3:$G$76,0)</f>
        <v>64</v>
      </c>
      <c r="O67" s="1" t="str">
        <f t="array" ref="O67">index('Copy-pasted bracket 2025'!$E$3:$E$76,N67)</f>
        <v>Utah St.</v>
      </c>
      <c r="P67" s="4">
        <f t="shared" si="3"/>
        <v>83.93317792</v>
      </c>
      <c r="Q67" s="1" t="s">
        <v>27</v>
      </c>
      <c r="R67" s="1">
        <f t="array" ref="R67">index('Copy-pasted bracket 2025'!$B$3:$B$76,N67)</f>
        <v>10</v>
      </c>
      <c r="S67" s="1">
        <f t="shared" si="5"/>
        <v>122</v>
      </c>
      <c r="T67" s="1">
        <f>MATCH(O67,mens_RPI_2025!J:J,)</f>
        <v>30</v>
      </c>
      <c r="U67" s="5" t="str">
        <f t="array" ref="U67">INDEX(mens_RPI_2025!D:D,fivethirtyeight_ncaa_forecasts!T67)</f>
        <v>0.6004</v>
      </c>
      <c r="V67" s="1">
        <f t="shared" si="4"/>
        <v>10</v>
      </c>
      <c r="W67" s="1">
        <f>U67*mens_RPI_regression_v2!$D$1+mens_RPI_regression_v2!$E$1+V67*mens_RPI_regression_v2!$F$1+mens_RPI_regression_v2!$G$1</f>
        <v>83.93317792</v>
      </c>
    </row>
    <row r="68" ht="15.75" customHeight="1">
      <c r="A68" s="1" t="s">
        <v>23</v>
      </c>
      <c r="B68" s="3">
        <v>44997.0</v>
      </c>
      <c r="C68" s="1">
        <f t="shared" si="1"/>
        <v>0</v>
      </c>
      <c r="D68" s="2">
        <f t="shared" si="2"/>
        <v>1</v>
      </c>
      <c r="E68" s="1">
        <v>0.921391659</v>
      </c>
      <c r="F68" s="1">
        <v>0.646431553</v>
      </c>
      <c r="G68" s="1">
        <v>0.452847483</v>
      </c>
      <c r="H68" s="1">
        <v>0.222234482</v>
      </c>
      <c r="I68" s="1">
        <v>0.14000751</v>
      </c>
      <c r="J68" s="1">
        <v>0.082699134</v>
      </c>
      <c r="K68" s="1">
        <v>1.0</v>
      </c>
      <c r="L68" s="1">
        <v>1.0</v>
      </c>
      <c r="M68" s="2">
        <v>67.0</v>
      </c>
      <c r="N68" s="1">
        <f>match(M68,'Copy-pasted bracket 2025'!$G$3:$G$76,0)</f>
        <v>32</v>
      </c>
      <c r="O68" s="1" t="str">
        <f t="array" ref="O68">index('Copy-pasted bracket 2025'!$E$3:$E$76,N68)</f>
        <v>Tennessee</v>
      </c>
      <c r="P68" s="4">
        <f t="shared" si="3"/>
        <v>93.17114674</v>
      </c>
      <c r="Q68" s="1" t="s">
        <v>27</v>
      </c>
      <c r="R68" s="1">
        <f t="array" ref="R68">index('Copy-pasted bracket 2025'!$B$3:$B$76,N68)</f>
        <v>2</v>
      </c>
      <c r="S68" s="1">
        <f t="shared" si="5"/>
        <v>124</v>
      </c>
      <c r="T68" s="1">
        <f>MATCH(O68,mens_RPI_2025!J:J,)</f>
        <v>6</v>
      </c>
      <c r="U68" s="5" t="str">
        <f t="array" ref="U68">INDEX(mens_RPI_2025!D:D,fivethirtyeight_ncaa_forecasts!T68)</f>
        <v>0.6570</v>
      </c>
      <c r="V68" s="1">
        <f t="shared" si="4"/>
        <v>2</v>
      </c>
      <c r="W68" s="1">
        <f>U68*mens_RPI_regression_v2!$D$1+mens_RPI_regression_v2!$E$1+V68*mens_RPI_regression_v2!$F$1+mens_RPI_regression_v2!$G$1</f>
        <v>93.17114674</v>
      </c>
    </row>
    <row r="69" ht="15.75" customHeight="1">
      <c r="A69" s="1" t="s">
        <v>23</v>
      </c>
      <c r="B69" s="3">
        <v>44997.0</v>
      </c>
      <c r="C69" s="1" t="str">
        <f t="shared" si="1"/>
        <v>#N/A</v>
      </c>
      <c r="D69" s="2" t="str">
        <f t="shared" si="2"/>
        <v>#N/A</v>
      </c>
      <c r="E69" s="1">
        <v>0.078608341</v>
      </c>
      <c r="F69" s="1">
        <v>0.017577136</v>
      </c>
      <c r="G69" s="1">
        <v>0.00440695</v>
      </c>
      <c r="H69" s="1">
        <v>6.65104E-4</v>
      </c>
      <c r="I69" s="1">
        <v>1.32684E-4</v>
      </c>
      <c r="J69" s="6">
        <v>2.71E-5</v>
      </c>
      <c r="K69" s="1">
        <v>1.0</v>
      </c>
      <c r="L69" s="1">
        <v>1.0</v>
      </c>
      <c r="M69" s="2">
        <v>68.0</v>
      </c>
      <c r="N69" s="1">
        <f>match(M69,'Copy-pasted bracket 2025'!$G$3:$G$76,0)</f>
        <v>65</v>
      </c>
      <c r="O69" s="1" t="str">
        <f t="array" ref="O69">index('Copy-pasted bracket 2025'!$E$3:$E$76,N69)</f>
        <v>Wofford</v>
      </c>
      <c r="P69" s="4">
        <f t="shared" si="3"/>
        <v>76.26526421</v>
      </c>
      <c r="Q69" s="1" t="s">
        <v>27</v>
      </c>
      <c r="R69" s="1">
        <f t="array" ref="R69">index('Copy-pasted bracket 2025'!$B$3:$B$76,N69)</f>
        <v>15</v>
      </c>
      <c r="S69" s="1">
        <f t="shared" si="5"/>
        <v>126</v>
      </c>
      <c r="T69" s="1">
        <f>MATCH(O69,mens_RPI_2025!J:J,)</f>
        <v>107</v>
      </c>
      <c r="U69" s="5" t="str">
        <f t="array" ref="U69">INDEX(mens_RPI_2025!D:D,fivethirtyeight_ncaa_forecasts!T69)</f>
        <v>0.5393</v>
      </c>
      <c r="V69" s="1">
        <f t="shared" si="4"/>
        <v>15</v>
      </c>
      <c r="W69" s="1">
        <f>U69*mens_RPI_regression_v2!$D$1+mens_RPI_regression_v2!$E$1+V69*mens_RPI_regression_v2!$F$1+mens_RPI_regression_v2!$G$1</f>
        <v>76.26526421</v>
      </c>
    </row>
    <row r="70" ht="15.75" customHeight="1">
      <c r="A70" s="1" t="s">
        <v>28</v>
      </c>
      <c r="B70" s="3">
        <v>44997.0</v>
      </c>
      <c r="C70" s="1" t="str">
        <f t="shared" si="1"/>
        <v>#N/A</v>
      </c>
      <c r="D70" s="2" t="str">
        <f t="shared" si="2"/>
        <v>#N/A</v>
      </c>
      <c r="E70" s="1">
        <v>0.999655968</v>
      </c>
      <c r="F70" s="1">
        <v>0.9909538</v>
      </c>
      <c r="G70" s="1">
        <v>0.970030517</v>
      </c>
      <c r="H70" s="1">
        <v>0.906635613</v>
      </c>
      <c r="I70" s="1">
        <v>0.758053024</v>
      </c>
      <c r="J70" s="1">
        <v>0.644855834</v>
      </c>
      <c r="K70" s="1">
        <v>1.0</v>
      </c>
      <c r="L70" s="1">
        <v>1.0</v>
      </c>
      <c r="M70" s="2">
        <v>69.0</v>
      </c>
      <c r="N70" s="1" t="str">
        <f>match(M70,'Copy-pasted bracket 2025'!$G$3:$G$67,0)</f>
        <v>#N/A</v>
      </c>
      <c r="O70" s="1" t="str">
        <f t="array" ref="O70">index('Copy-pasted bracket 2025'!$E$3:$E$67,N70)</f>
        <v>#N/A</v>
      </c>
      <c r="P70" s="4" t="str">
        <f t="shared" si="3"/>
        <v>#NAME?</v>
      </c>
      <c r="Q70" s="1" t="s">
        <v>29</v>
      </c>
      <c r="R70" s="1" t="str">
        <f t="array" ref="R70">17-index('Copy-pasted bracket 2025'!$C$3:$C$67,N70)</f>
        <v>#N/A</v>
      </c>
      <c r="S70" s="1">
        <v>0.0</v>
      </c>
      <c r="T70" s="1" t="str">
        <f>MATCH(O70,womens_RPI_2024!K:K,)</f>
        <v>#N/A</v>
      </c>
      <c r="U70" s="1" t="str">
        <f t="array" ref="U70">NUMBERVALUE(RIGHT(INDEX(womens_RPI_2024!F:F,fivethirtyeight_ncaa_forecasts!T70),6))</f>
        <v>#NAME?</v>
      </c>
      <c r="V70" s="1" t="str">
        <f t="shared" si="4"/>
        <v>#N/A</v>
      </c>
      <c r="W70" s="1" t="str">
        <f>U70*womens_RPI_regression_v2!$D$1+womens_RPI_regression_v2!$E$1+V70*womens_RPI_regression_v2!$F$1+womens_RPI_regression_v2!$G$1</f>
        <v>#NAME?</v>
      </c>
    </row>
    <row r="71" ht="15.75" customHeight="1">
      <c r="A71" s="1" t="s">
        <v>28</v>
      </c>
      <c r="B71" s="3">
        <v>44997.0</v>
      </c>
      <c r="C71" s="1" t="str">
        <f t="shared" si="1"/>
        <v>#N/A</v>
      </c>
      <c r="D71" s="2" t="str">
        <f t="shared" si="2"/>
        <v>#N/A</v>
      </c>
      <c r="E71" s="1">
        <v>3.44032E-4</v>
      </c>
      <c r="F71" s="6">
        <v>4.09E-5</v>
      </c>
      <c r="G71" s="6">
        <v>4.2E-6</v>
      </c>
      <c r="H71" s="6">
        <v>1.92E-7</v>
      </c>
      <c r="I71" s="6">
        <v>4.88E-9</v>
      </c>
      <c r="J71" s="6">
        <v>1.96E-10</v>
      </c>
      <c r="K71" s="1">
        <v>0.0</v>
      </c>
      <c r="L71" s="1">
        <v>1.0</v>
      </c>
      <c r="M71" s="2">
        <v>70.0</v>
      </c>
      <c r="N71" s="1" t="str">
        <f>match(M71,'Copy-pasted bracket 2025'!$G$3:$G$67,0)</f>
        <v>#N/A</v>
      </c>
      <c r="O71" s="1" t="str">
        <f t="array" ref="O71">index('Copy-pasted bracket 2025'!$E$3:$E$67,N71)</f>
        <v>#N/A</v>
      </c>
      <c r="P71" s="4" t="str">
        <f t="shared" si="3"/>
        <v>#NAME?</v>
      </c>
      <c r="Q71" s="1" t="s">
        <v>29</v>
      </c>
      <c r="R71" s="1" t="str">
        <f t="array" ref="R71">17-index('Copy-pasted bracket 2025'!$C$3:$C$67,N71)</f>
        <v>#N/A</v>
      </c>
      <c r="S71" s="1">
        <v>2.0</v>
      </c>
      <c r="T71" s="1" t="str">
        <f>MATCH(O71,womens_RPI_2024!K:K,)</f>
        <v>#N/A</v>
      </c>
      <c r="U71" s="1" t="str">
        <f t="array" ref="U71">NUMBERVALUE(RIGHT(INDEX(womens_RPI_2024!F:F,fivethirtyeight_ncaa_forecasts!T71),6))</f>
        <v>#NAME?</v>
      </c>
      <c r="V71" s="1" t="str">
        <f t="shared" si="4"/>
        <v>#N/A</v>
      </c>
      <c r="W71" s="1" t="str">
        <f>U71*womens_RPI_regression_v2!$D$1+womens_RPI_regression_v2!$E$1+V71*womens_RPI_regression_v2!$F$1+womens_RPI_regression_v2!$G$1</f>
        <v>#NAME?</v>
      </c>
    </row>
    <row r="72" ht="15.75" customHeight="1">
      <c r="A72" s="1" t="s">
        <v>28</v>
      </c>
      <c r="B72" s="3">
        <v>44997.0</v>
      </c>
      <c r="C72" s="1" t="str">
        <f t="shared" si="1"/>
        <v>#N/A</v>
      </c>
      <c r="D72" s="2" t="str">
        <f t="shared" si="2"/>
        <v>#N/A</v>
      </c>
      <c r="E72" s="1">
        <v>3.44032E-4</v>
      </c>
      <c r="F72" s="6">
        <v>4.09E-5</v>
      </c>
      <c r="G72" s="6">
        <v>4.2E-6</v>
      </c>
      <c r="H72" s="6">
        <v>1.92E-7</v>
      </c>
      <c r="I72" s="6">
        <v>4.88E-9</v>
      </c>
      <c r="J72" s="6">
        <v>1.96E-10</v>
      </c>
      <c r="K72" s="1">
        <v>0.0</v>
      </c>
      <c r="L72" s="1">
        <v>1.0</v>
      </c>
      <c r="M72" s="2">
        <v>71.0</v>
      </c>
      <c r="N72" s="1" t="str">
        <f>match(M72,'Copy-pasted bracket 2025'!$G$3:$G$67,0)</f>
        <v>#N/A</v>
      </c>
      <c r="O72" s="1" t="str">
        <f t="array" ref="O72">index('Copy-pasted bracket 2025'!$E$3:$E$67,N72)</f>
        <v>#N/A</v>
      </c>
      <c r="P72" s="4" t="str">
        <f t="shared" si="3"/>
        <v>#NAME?</v>
      </c>
      <c r="Q72" s="1" t="s">
        <v>29</v>
      </c>
      <c r="R72" s="1" t="str">
        <f t="array" ref="R72">17-index('Copy-pasted bracket 2025'!$C$3:$C$67,N72)</f>
        <v>#N/A</v>
      </c>
      <c r="S72" s="1">
        <v>3.0</v>
      </c>
      <c r="T72" s="1" t="str">
        <f>MATCH(O72,womens_RPI_2024!K:K,)</f>
        <v>#N/A</v>
      </c>
      <c r="U72" s="1" t="str">
        <f t="array" ref="U72">NUMBERVALUE(RIGHT(INDEX(womens_RPI_2024!F:F,fivethirtyeight_ncaa_forecasts!T72),6))</f>
        <v>#NAME?</v>
      </c>
      <c r="V72" s="1" t="str">
        <f t="shared" si="4"/>
        <v>#N/A</v>
      </c>
      <c r="W72" s="1" t="str">
        <f>U72*womens_RPI_regression_v2!$D$1+womens_RPI_regression_v2!$E$1+V72*womens_RPI_regression_v2!$F$1+womens_RPI_regression_v2!$G$1</f>
        <v>#NAME?</v>
      </c>
    </row>
    <row r="73" ht="15.75" customHeight="1">
      <c r="A73" s="1" t="s">
        <v>28</v>
      </c>
      <c r="B73" s="3">
        <v>44997.0</v>
      </c>
      <c r="C73" s="1" t="str">
        <f t="shared" si="1"/>
        <v>#N/A</v>
      </c>
      <c r="D73" s="2" t="str">
        <f t="shared" si="2"/>
        <v>#N/A</v>
      </c>
      <c r="E73" s="1">
        <v>0.572000643</v>
      </c>
      <c r="F73" s="1">
        <v>0.005785862</v>
      </c>
      <c r="G73" s="1">
        <v>0.002900197</v>
      </c>
      <c r="H73" s="1">
        <v>8.18288E-4</v>
      </c>
      <c r="I73" s="1">
        <v>1.47474E-4</v>
      </c>
      <c r="J73" s="6">
        <v>3.34E-5</v>
      </c>
      <c r="K73" s="1">
        <v>1.0</v>
      </c>
      <c r="L73" s="1">
        <v>1.0</v>
      </c>
      <c r="M73" s="2">
        <v>72.0</v>
      </c>
      <c r="N73" s="1" t="str">
        <f>match(M73,'Copy-pasted bracket 2025'!$G$3:$G$67,0)</f>
        <v>#N/A</v>
      </c>
      <c r="O73" s="1" t="str">
        <f t="array" ref="O73">index('Copy-pasted bracket 2025'!$E$3:$E$67,N73)</f>
        <v>#N/A</v>
      </c>
      <c r="P73" s="4" t="str">
        <f t="shared" si="3"/>
        <v>#NAME?</v>
      </c>
      <c r="Q73" s="1" t="s">
        <v>29</v>
      </c>
      <c r="R73" s="1" t="str">
        <f t="array" ref="R73">17-index('Copy-pasted bracket 2025'!$C$3:$C$67,N73)</f>
        <v>#N/A</v>
      </c>
      <c r="S73" s="1">
        <v>4.0</v>
      </c>
      <c r="T73" s="1" t="str">
        <f>MATCH(O73,womens_RPI_2024!K:K,)</f>
        <v>#N/A</v>
      </c>
      <c r="U73" s="1" t="str">
        <f t="array" ref="U73">NUMBERVALUE(RIGHT(INDEX(womens_RPI_2024!F:F,fivethirtyeight_ncaa_forecasts!T73),6))</f>
        <v>#NAME?</v>
      </c>
      <c r="V73" s="1" t="str">
        <f t="shared" si="4"/>
        <v>#N/A</v>
      </c>
      <c r="W73" s="1" t="str">
        <f>U73*womens_RPI_regression_v2!$D$1+womens_RPI_regression_v2!$E$1+V73*womens_RPI_regression_v2!$F$1+womens_RPI_regression_v2!$G$1</f>
        <v>#NAME?</v>
      </c>
    </row>
    <row r="74" ht="15.75" customHeight="1">
      <c r="A74" s="1" t="s">
        <v>28</v>
      </c>
      <c r="B74" s="3">
        <v>44997.0</v>
      </c>
      <c r="C74" s="1" t="str">
        <f t="shared" si="1"/>
        <v>#N/A</v>
      </c>
      <c r="D74" s="2" t="str">
        <f t="shared" si="2"/>
        <v>#N/A</v>
      </c>
      <c r="E74" s="1">
        <v>0.427999357</v>
      </c>
      <c r="F74" s="1">
        <v>0.003219457</v>
      </c>
      <c r="G74" s="1">
        <v>0.001457861</v>
      </c>
      <c r="H74" s="1">
        <v>3.61174E-4</v>
      </c>
      <c r="I74" s="6">
        <v>6.04E-5</v>
      </c>
      <c r="J74" s="6">
        <v>1.28E-5</v>
      </c>
      <c r="K74" s="1">
        <v>1.0</v>
      </c>
      <c r="L74" s="1">
        <v>1.0</v>
      </c>
      <c r="M74" s="2">
        <v>73.0</v>
      </c>
      <c r="N74" s="1" t="str">
        <f>match(M74,'Copy-pasted bracket 2025'!$G$3:$G$67,0)</f>
        <v>#N/A</v>
      </c>
      <c r="O74" s="1" t="str">
        <f t="array" ref="O74">index('Copy-pasted bracket 2025'!$E$3:$E$67,N74)</f>
        <v>#N/A</v>
      </c>
      <c r="P74" s="4" t="str">
        <f t="shared" si="3"/>
        <v>#NAME?</v>
      </c>
      <c r="Q74" s="1" t="s">
        <v>29</v>
      </c>
      <c r="R74" s="1" t="str">
        <f t="array" ref="R74">17-index('Copy-pasted bracket 2025'!$C$3:$C$67,N74)</f>
        <v>#N/A</v>
      </c>
      <c r="S74" s="1">
        <v>6.0</v>
      </c>
      <c r="T74" s="1" t="str">
        <f>MATCH(O74,womens_RPI_2024!K:K,)</f>
        <v>#N/A</v>
      </c>
      <c r="U74" s="1" t="str">
        <f t="array" ref="U74">NUMBERVALUE(RIGHT(INDEX(womens_RPI_2024!F:F,fivethirtyeight_ncaa_forecasts!T74),6))</f>
        <v>#NAME?</v>
      </c>
      <c r="V74" s="1" t="str">
        <f t="shared" si="4"/>
        <v>#N/A</v>
      </c>
      <c r="W74" s="1" t="str">
        <f>U74*womens_RPI_regression_v2!$D$1+womens_RPI_regression_v2!$E$1+V74*womens_RPI_regression_v2!$F$1+womens_RPI_regression_v2!$G$1</f>
        <v>#NAME?</v>
      </c>
    </row>
    <row r="75" ht="15.75" customHeight="1">
      <c r="A75" s="1" t="s">
        <v>28</v>
      </c>
      <c r="B75" s="3">
        <v>44997.0</v>
      </c>
      <c r="C75" s="1" t="str">
        <f t="shared" si="1"/>
        <v>#N/A</v>
      </c>
      <c r="D75" s="2" t="str">
        <f t="shared" si="2"/>
        <v>#N/A</v>
      </c>
      <c r="E75" s="1">
        <v>0.800671891</v>
      </c>
      <c r="F75" s="1">
        <v>0.263088529</v>
      </c>
      <c r="G75" s="1">
        <v>0.008148457</v>
      </c>
      <c r="H75" s="1">
        <v>0.002918517</v>
      </c>
      <c r="I75" s="1">
        <v>9.14624E-4</v>
      </c>
      <c r="J75" s="1">
        <v>3.35554E-4</v>
      </c>
      <c r="K75" s="1">
        <v>1.0</v>
      </c>
      <c r="L75" s="1">
        <v>1.0</v>
      </c>
      <c r="M75" s="2">
        <v>74.0</v>
      </c>
      <c r="N75" s="1" t="str">
        <f>match(M75,'Copy-pasted bracket 2025'!$G$3:$G$67,0)</f>
        <v>#N/A</v>
      </c>
      <c r="O75" s="1" t="str">
        <f t="array" ref="O75">index('Copy-pasted bracket 2025'!$E$3:$E$67,N75)</f>
        <v>#N/A</v>
      </c>
      <c r="P75" s="4" t="str">
        <f t="shared" si="3"/>
        <v>#NAME?</v>
      </c>
      <c r="Q75" s="1" t="s">
        <v>29</v>
      </c>
      <c r="R75" s="1" t="str">
        <f t="array" ref="R75">17-index('Copy-pasted bracket 2025'!$C$3:$C$67,N75)</f>
        <v>#N/A</v>
      </c>
      <c r="S75" s="1">
        <v>8.0</v>
      </c>
      <c r="T75" s="1" t="str">
        <f>MATCH(O75,womens_RPI_2024!K:K,)</f>
        <v>#N/A</v>
      </c>
      <c r="U75" s="1" t="str">
        <f t="array" ref="U75">NUMBERVALUE(RIGHT(INDEX(womens_RPI_2024!F:F,fivethirtyeight_ncaa_forecasts!T75),6))</f>
        <v>#NAME?</v>
      </c>
      <c r="V75" s="1" t="str">
        <f t="shared" si="4"/>
        <v>#N/A</v>
      </c>
      <c r="W75" s="1" t="str">
        <f>U75*womens_RPI_regression_v2!$D$1+womens_RPI_regression_v2!$E$1+V75*womens_RPI_regression_v2!$F$1+womens_RPI_regression_v2!$G$1</f>
        <v>#NAME?</v>
      </c>
    </row>
    <row r="76" ht="15.75" customHeight="1">
      <c r="A76" s="1" t="s">
        <v>28</v>
      </c>
      <c r="B76" s="3">
        <v>44997.0</v>
      </c>
      <c r="C76" s="1" t="str">
        <f t="shared" si="1"/>
        <v>#N/A</v>
      </c>
      <c r="D76" s="2" t="str">
        <f t="shared" si="2"/>
        <v>#N/A</v>
      </c>
      <c r="E76" s="1">
        <v>0.199328109</v>
      </c>
      <c r="F76" s="1">
        <v>0.027038232</v>
      </c>
      <c r="G76" s="1">
        <v>1.68956E-4</v>
      </c>
      <c r="H76" s="6">
        <v>1.96E-5</v>
      </c>
      <c r="I76" s="6">
        <v>1.74E-6</v>
      </c>
      <c r="J76" s="6">
        <v>2.11E-7</v>
      </c>
      <c r="K76" s="1">
        <v>1.0</v>
      </c>
      <c r="L76" s="1">
        <v>1.0</v>
      </c>
      <c r="M76" s="2">
        <v>75.0</v>
      </c>
      <c r="N76" s="1" t="str">
        <f>match(M76,'Copy-pasted bracket 2025'!$G$3:$G$67,0)</f>
        <v>#N/A</v>
      </c>
      <c r="O76" s="1" t="str">
        <f t="array" ref="O76">index('Copy-pasted bracket 2025'!$E$3:$E$67,N76)</f>
        <v>#N/A</v>
      </c>
      <c r="P76" s="4" t="str">
        <f t="shared" si="3"/>
        <v>#NAME?</v>
      </c>
      <c r="Q76" s="1" t="s">
        <v>29</v>
      </c>
      <c r="R76" s="1" t="str">
        <f t="array" ref="R76">17-index('Copy-pasted bracket 2025'!$C$3:$C$67,N76)</f>
        <v>#N/A</v>
      </c>
      <c r="S76" s="1">
        <v>10.0</v>
      </c>
      <c r="T76" s="1" t="str">
        <f>MATCH(O76,womens_RPI_2024!K:K,)</f>
        <v>#N/A</v>
      </c>
      <c r="U76" s="1" t="str">
        <f t="array" ref="U76">NUMBERVALUE(RIGHT(INDEX(womens_RPI_2024!F:F,fivethirtyeight_ncaa_forecasts!T76),6))</f>
        <v>#NAME?</v>
      </c>
      <c r="V76" s="1" t="str">
        <f t="shared" si="4"/>
        <v>#N/A</v>
      </c>
      <c r="W76" s="1" t="str">
        <f>U76*womens_RPI_regression_v2!$D$1+womens_RPI_regression_v2!$E$1+V76*womens_RPI_regression_v2!$F$1+womens_RPI_regression_v2!$G$1</f>
        <v>#NAME?</v>
      </c>
    </row>
    <row r="77" ht="15.75" customHeight="1">
      <c r="A77" s="1" t="s">
        <v>28</v>
      </c>
      <c r="B77" s="3">
        <v>44997.0</v>
      </c>
      <c r="C77" s="1" t="str">
        <f t="shared" si="1"/>
        <v>#N/A</v>
      </c>
      <c r="D77" s="2" t="str">
        <f t="shared" si="2"/>
        <v>#N/A</v>
      </c>
      <c r="E77" s="1">
        <v>0.949169273</v>
      </c>
      <c r="F77" s="1">
        <v>0.70023912</v>
      </c>
      <c r="G77" s="1">
        <v>0.017261787</v>
      </c>
      <c r="H77" s="1">
        <v>0.005336394</v>
      </c>
      <c r="I77" s="1">
        <v>0.001295995</v>
      </c>
      <c r="J77" s="1">
        <v>3.78184E-4</v>
      </c>
      <c r="K77" s="1">
        <v>1.0</v>
      </c>
      <c r="L77" s="1">
        <v>1.0</v>
      </c>
      <c r="M77" s="2">
        <v>76.0</v>
      </c>
      <c r="N77" s="1" t="str">
        <f>match(M77,'Copy-pasted bracket 2025'!$G$3:$G$67,0)</f>
        <v>#N/A</v>
      </c>
      <c r="O77" s="1" t="str">
        <f t="array" ref="O77">index('Copy-pasted bracket 2025'!$E$3:$E$67,N77)</f>
        <v>#N/A</v>
      </c>
      <c r="P77" s="4" t="str">
        <f t="shared" si="3"/>
        <v>#NAME?</v>
      </c>
      <c r="Q77" s="1" t="s">
        <v>29</v>
      </c>
      <c r="R77" s="1" t="str">
        <f t="array" ref="R77">17-index('Copy-pasted bracket 2025'!$C$3:$C$67,N77)</f>
        <v>#N/A</v>
      </c>
      <c r="S77" s="1">
        <v>12.0</v>
      </c>
      <c r="T77" s="1" t="str">
        <f>MATCH(O77,womens_RPI_2024!K:K,)</f>
        <v>#N/A</v>
      </c>
      <c r="U77" s="1" t="str">
        <f t="array" ref="U77">NUMBERVALUE(RIGHT(INDEX(womens_RPI_2024!F:F,fivethirtyeight_ncaa_forecasts!T77),6))</f>
        <v>#NAME?</v>
      </c>
      <c r="V77" s="1" t="str">
        <f t="shared" si="4"/>
        <v>#N/A</v>
      </c>
      <c r="W77" s="1" t="str">
        <f>U77*womens_RPI_regression_v2!$D$1+womens_RPI_regression_v2!$E$1+V77*womens_RPI_regression_v2!$F$1+womens_RPI_regression_v2!$G$1</f>
        <v>#NAME?</v>
      </c>
    </row>
    <row r="78" ht="15.75" customHeight="1">
      <c r="A78" s="1" t="s">
        <v>28</v>
      </c>
      <c r="B78" s="3">
        <v>44997.0</v>
      </c>
      <c r="C78" s="1" t="str">
        <f t="shared" si="1"/>
        <v>#N/A</v>
      </c>
      <c r="D78" s="2" t="str">
        <f t="shared" si="2"/>
        <v>#N/A</v>
      </c>
      <c r="E78" s="1">
        <v>0.050830727</v>
      </c>
      <c r="F78" s="1">
        <v>0.009634118</v>
      </c>
      <c r="G78" s="6">
        <v>2.8E-5</v>
      </c>
      <c r="H78" s="6">
        <v>1.74E-6</v>
      </c>
      <c r="I78" s="6">
        <v>8.7E-8</v>
      </c>
      <c r="J78" s="6">
        <v>6.36E-9</v>
      </c>
      <c r="K78" s="1">
        <v>1.0</v>
      </c>
      <c r="L78" s="1">
        <v>1.0</v>
      </c>
      <c r="M78" s="2">
        <v>77.0</v>
      </c>
      <c r="N78" s="1" t="str">
        <f>match(M78,'Copy-pasted bracket 2025'!$G$3:$G$67,0)</f>
        <v>#N/A</v>
      </c>
      <c r="O78" s="1" t="str">
        <f t="array" ref="O78">index('Copy-pasted bracket 2025'!$E$3:$E$67,N78)</f>
        <v>#N/A</v>
      </c>
      <c r="P78" s="4" t="str">
        <f t="shared" si="3"/>
        <v>#NAME?</v>
      </c>
      <c r="Q78" s="1" t="s">
        <v>29</v>
      </c>
      <c r="R78" s="1" t="str">
        <f t="array" ref="R78">17-index('Copy-pasted bracket 2025'!$C$3:$C$67,N78)</f>
        <v>#N/A</v>
      </c>
      <c r="S78" s="1">
        <v>14.0</v>
      </c>
      <c r="T78" s="1" t="str">
        <f>MATCH(O78,womens_RPI_2024!K:K,)</f>
        <v>#N/A</v>
      </c>
      <c r="U78" s="1" t="str">
        <f t="array" ref="U78">NUMBERVALUE(RIGHT(INDEX(womens_RPI_2024!F:F,fivethirtyeight_ncaa_forecasts!T78),6))</f>
        <v>#NAME?</v>
      </c>
      <c r="V78" s="1" t="str">
        <f t="shared" si="4"/>
        <v>#N/A</v>
      </c>
      <c r="W78" s="1" t="str">
        <f>U78*womens_RPI_regression_v2!$D$1+womens_RPI_regression_v2!$E$1+V78*womens_RPI_regression_v2!$F$1+womens_RPI_regression_v2!$G$1</f>
        <v>#NAME?</v>
      </c>
    </row>
    <row r="79" ht="15.75" customHeight="1">
      <c r="A79" s="1" t="s">
        <v>28</v>
      </c>
      <c r="B79" s="3">
        <v>44997.0</v>
      </c>
      <c r="C79" s="1" t="str">
        <f t="shared" si="1"/>
        <v>#N/A</v>
      </c>
      <c r="D79" s="2" t="str">
        <f t="shared" si="2"/>
        <v>#N/A</v>
      </c>
      <c r="E79" s="1">
        <v>0.721302534</v>
      </c>
      <c r="F79" s="1">
        <v>0.160112483</v>
      </c>
      <c r="G79" s="1">
        <v>0.060089228</v>
      </c>
      <c r="H79" s="1">
        <v>0.003078759</v>
      </c>
      <c r="I79" s="1">
        <v>9.09276E-4</v>
      </c>
      <c r="J79" s="1">
        <v>3.16616E-4</v>
      </c>
      <c r="K79" s="1">
        <v>1.0</v>
      </c>
      <c r="L79" s="1">
        <v>1.0</v>
      </c>
      <c r="M79" s="2">
        <v>78.0</v>
      </c>
      <c r="N79" s="1" t="str">
        <f>match(M79,'Copy-pasted bracket 2025'!$G$3:$G$67,0)</f>
        <v>#N/A</v>
      </c>
      <c r="O79" s="1" t="str">
        <f t="array" ref="O79">index('Copy-pasted bracket 2025'!$E$3:$E$67,N79)</f>
        <v>#N/A</v>
      </c>
      <c r="P79" s="4" t="str">
        <f t="shared" si="3"/>
        <v>#NAME?</v>
      </c>
      <c r="Q79" s="1" t="s">
        <v>29</v>
      </c>
      <c r="R79" s="1" t="str">
        <f t="array" ref="R79">17-index('Copy-pasted bracket 2025'!$C$3:$C$67,N79)</f>
        <v>#N/A</v>
      </c>
      <c r="S79" s="1">
        <v>16.0</v>
      </c>
      <c r="T79" s="1" t="str">
        <f>MATCH(O79,womens_RPI_2024!K:K,)</f>
        <v>#N/A</v>
      </c>
      <c r="U79" s="1" t="str">
        <f t="array" ref="U79">NUMBERVALUE(RIGHT(INDEX(womens_RPI_2024!F:F,fivethirtyeight_ncaa_forecasts!T79),6))</f>
        <v>#NAME?</v>
      </c>
      <c r="V79" s="1" t="str">
        <f t="shared" si="4"/>
        <v>#N/A</v>
      </c>
      <c r="W79" s="1" t="str">
        <f>U79*womens_RPI_regression_v2!$D$1+womens_RPI_regression_v2!$E$1+V79*womens_RPI_regression_v2!$F$1+womens_RPI_regression_v2!$G$1</f>
        <v>#NAME?</v>
      </c>
    </row>
    <row r="80" ht="15.75" customHeight="1">
      <c r="A80" s="1" t="s">
        <v>28</v>
      </c>
      <c r="B80" s="3">
        <v>44997.0</v>
      </c>
      <c r="C80" s="1" t="str">
        <f t="shared" si="1"/>
        <v>#N/A</v>
      </c>
      <c r="D80" s="2" t="str">
        <f t="shared" si="2"/>
        <v>#N/A</v>
      </c>
      <c r="E80" s="1">
        <v>0.119033049</v>
      </c>
      <c r="F80" s="1">
        <v>0.012414447</v>
      </c>
      <c r="G80" s="1">
        <v>0.002460672</v>
      </c>
      <c r="H80" s="6">
        <v>5.73E-5</v>
      </c>
      <c r="I80" s="6">
        <v>7.92E-6</v>
      </c>
      <c r="J80" s="6">
        <v>1.43E-6</v>
      </c>
      <c r="K80" s="1">
        <v>0.0</v>
      </c>
      <c r="L80" s="1">
        <v>1.0</v>
      </c>
      <c r="M80" s="2">
        <v>79.0</v>
      </c>
      <c r="N80" s="1" t="str">
        <f>match(M80,'Copy-pasted bracket 2025'!$G$3:$G$67,0)</f>
        <v>#N/A</v>
      </c>
      <c r="O80" s="1" t="str">
        <f t="array" ref="O80">index('Copy-pasted bracket 2025'!$E$3:$E$67,N80)</f>
        <v>#N/A</v>
      </c>
      <c r="P80" s="4" t="str">
        <f t="shared" si="3"/>
        <v>#NAME?</v>
      </c>
      <c r="Q80" s="1" t="s">
        <v>29</v>
      </c>
      <c r="R80" s="1" t="str">
        <f t="array" ref="R80">17-index('Copy-pasted bracket 2025'!$C$3:$C$67,N80)</f>
        <v>#N/A</v>
      </c>
      <c r="S80" s="1">
        <v>18.0</v>
      </c>
      <c r="T80" s="1" t="str">
        <f>MATCH(O80,womens_RPI_2024!K:K,)</f>
        <v>#N/A</v>
      </c>
      <c r="U80" s="1" t="str">
        <f t="array" ref="U80">NUMBERVALUE(RIGHT(INDEX(womens_RPI_2024!F:F,fivethirtyeight_ncaa_forecasts!T80),6))</f>
        <v>#NAME?</v>
      </c>
      <c r="V80" s="1" t="str">
        <f t="shared" si="4"/>
        <v>#N/A</v>
      </c>
      <c r="W80" s="1" t="str">
        <f>U80*womens_RPI_regression_v2!$D$1+womens_RPI_regression_v2!$E$1+V80*womens_RPI_regression_v2!$F$1+womens_RPI_regression_v2!$G$1</f>
        <v>#NAME?</v>
      </c>
    </row>
    <row r="81" ht="15.75" customHeight="1">
      <c r="A81" s="1" t="s">
        <v>28</v>
      </c>
      <c r="B81" s="3">
        <v>44997.0</v>
      </c>
      <c r="C81" s="1" t="str">
        <f t="shared" si="1"/>
        <v>#N/A</v>
      </c>
      <c r="D81" s="2" t="str">
        <f t="shared" si="2"/>
        <v>#N/A</v>
      </c>
      <c r="E81" s="1">
        <v>0.990884557</v>
      </c>
      <c r="F81" s="1">
        <v>0.807850681</v>
      </c>
      <c r="G81" s="1">
        <v>0.43589458</v>
      </c>
      <c r="H81" s="1">
        <v>0.038696343</v>
      </c>
      <c r="I81" s="1">
        <v>0.015124518</v>
      </c>
      <c r="J81" s="1">
        <v>0.00668081</v>
      </c>
      <c r="K81" s="1">
        <v>1.0</v>
      </c>
      <c r="L81" s="1">
        <v>1.0</v>
      </c>
      <c r="M81" s="2">
        <v>80.0</v>
      </c>
      <c r="N81" s="1" t="str">
        <f>match(M81,'Copy-pasted bracket 2025'!$G$3:$G$67,0)</f>
        <v>#N/A</v>
      </c>
      <c r="O81" s="1" t="str">
        <f t="array" ref="O81">index('Copy-pasted bracket 2025'!$E$3:$E$67,N81)</f>
        <v>#N/A</v>
      </c>
      <c r="P81" s="4" t="str">
        <f t="shared" si="3"/>
        <v>#NAME?</v>
      </c>
      <c r="Q81" s="1" t="s">
        <v>29</v>
      </c>
      <c r="R81" s="1" t="str">
        <f t="array" ref="R81">17-index('Copy-pasted bracket 2025'!$C$3:$C$67,N81)</f>
        <v>#N/A</v>
      </c>
      <c r="S81" s="1">
        <v>20.0</v>
      </c>
      <c r="T81" s="1" t="str">
        <f>MATCH(O81,womens_RPI_2024!K:K,)</f>
        <v>#N/A</v>
      </c>
      <c r="U81" s="1" t="str">
        <f t="array" ref="U81">NUMBERVALUE(RIGHT(INDEX(womens_RPI_2024!F:F,fivethirtyeight_ncaa_forecasts!T81),6))</f>
        <v>#NAME?</v>
      </c>
      <c r="V81" s="1" t="str">
        <f t="shared" si="4"/>
        <v>#N/A</v>
      </c>
      <c r="W81" s="1" t="str">
        <f>U81*womens_RPI_regression_v2!$D$1+womens_RPI_regression_v2!$E$1+V81*womens_RPI_regression_v2!$F$1+womens_RPI_regression_v2!$G$1</f>
        <v>#NAME?</v>
      </c>
    </row>
    <row r="82" ht="15.75" customHeight="1">
      <c r="A82" s="1" t="s">
        <v>28</v>
      </c>
      <c r="B82" s="3">
        <v>44997.0</v>
      </c>
      <c r="C82" s="1" t="str">
        <f t="shared" si="1"/>
        <v>#N/A</v>
      </c>
      <c r="D82" s="2" t="str">
        <f t="shared" si="2"/>
        <v>#N/A</v>
      </c>
      <c r="E82" s="1">
        <v>0.009115443</v>
      </c>
      <c r="F82" s="1">
        <v>6.90478E-4</v>
      </c>
      <c r="G82" s="6">
        <v>2.99E-5</v>
      </c>
      <c r="H82" s="6">
        <v>1.4E-7</v>
      </c>
      <c r="I82" s="6">
        <v>5.5E-9</v>
      </c>
      <c r="J82" s="6">
        <v>3.27E-10</v>
      </c>
      <c r="K82" s="1">
        <v>1.0</v>
      </c>
      <c r="L82" s="1">
        <v>1.0</v>
      </c>
      <c r="M82" s="2">
        <v>81.0</v>
      </c>
      <c r="N82" s="1" t="str">
        <f>match(M82,'Copy-pasted bracket 2025'!$G$3:$G$67,0)</f>
        <v>#N/A</v>
      </c>
      <c r="O82" s="1" t="str">
        <f t="array" ref="O82">index('Copy-pasted bracket 2025'!$E$3:$E$67,N82)</f>
        <v>#N/A</v>
      </c>
      <c r="P82" s="4" t="str">
        <f t="shared" si="3"/>
        <v>#NAME?</v>
      </c>
      <c r="Q82" s="1" t="s">
        <v>29</v>
      </c>
      <c r="R82" s="1" t="str">
        <f t="array" ref="R82">17-index('Copy-pasted bracket 2025'!$C$3:$C$67,N82)</f>
        <v>#N/A</v>
      </c>
      <c r="S82" s="1">
        <v>22.0</v>
      </c>
      <c r="T82" s="1" t="str">
        <f>MATCH(O82,womens_RPI_2024!K:K,)</f>
        <v>#N/A</v>
      </c>
      <c r="U82" s="1" t="str">
        <f t="array" ref="U82">NUMBERVALUE(RIGHT(INDEX(womens_RPI_2024!F:F,fivethirtyeight_ncaa_forecasts!T82),6))</f>
        <v>#NAME?</v>
      </c>
      <c r="V82" s="1" t="str">
        <f t="shared" si="4"/>
        <v>#N/A</v>
      </c>
      <c r="W82" s="1" t="str">
        <f>U82*womens_RPI_regression_v2!$D$1+womens_RPI_regression_v2!$E$1+V82*womens_RPI_regression_v2!$F$1+womens_RPI_regression_v2!$G$1</f>
        <v>#NAME?</v>
      </c>
    </row>
    <row r="83" ht="15.75" customHeight="1">
      <c r="A83" s="1" t="s">
        <v>28</v>
      </c>
      <c r="B83" s="3">
        <v>44997.0</v>
      </c>
      <c r="C83" s="1" t="str">
        <f t="shared" si="1"/>
        <v>#N/A</v>
      </c>
      <c r="D83" s="2" t="str">
        <f t="shared" si="2"/>
        <v>#N/A</v>
      </c>
      <c r="E83" s="1">
        <v>0.572020447</v>
      </c>
      <c r="F83" s="1">
        <v>0.087875632</v>
      </c>
      <c r="G83" s="1">
        <v>0.025931846</v>
      </c>
      <c r="H83" s="1">
        <v>9.96977E-4</v>
      </c>
      <c r="I83" s="1">
        <v>2.52218E-4</v>
      </c>
      <c r="J83" s="6">
        <v>7.69E-5</v>
      </c>
      <c r="K83" s="1">
        <v>1.0</v>
      </c>
      <c r="L83" s="1">
        <v>1.0</v>
      </c>
      <c r="M83" s="2">
        <v>82.0</v>
      </c>
      <c r="N83" s="1" t="str">
        <f>match(M83,'Copy-pasted bracket 2025'!$G$3:$G$67,0)</f>
        <v>#N/A</v>
      </c>
      <c r="O83" s="1" t="str">
        <f t="array" ref="O83">index('Copy-pasted bracket 2025'!$E$3:$E$67,N83)</f>
        <v>#N/A</v>
      </c>
      <c r="P83" s="4" t="str">
        <f t="shared" si="3"/>
        <v>#NAME?</v>
      </c>
      <c r="Q83" s="1" t="s">
        <v>29</v>
      </c>
      <c r="R83" s="1" t="str">
        <f t="array" ref="R83">17-index('Copy-pasted bracket 2025'!$C$3:$C$67,N83)</f>
        <v>#N/A</v>
      </c>
      <c r="S83" s="1">
        <v>24.0</v>
      </c>
      <c r="T83" s="1" t="str">
        <f>MATCH(O83,womens_RPI_2024!K:K,)</f>
        <v>#N/A</v>
      </c>
      <c r="U83" s="1" t="str">
        <f t="array" ref="U83">NUMBERVALUE(RIGHT(INDEX(womens_RPI_2024!F:F,fivethirtyeight_ncaa_forecasts!T83),6))</f>
        <v>#NAME?</v>
      </c>
      <c r="V83" s="1" t="str">
        <f t="shared" si="4"/>
        <v>#N/A</v>
      </c>
      <c r="W83" s="1" t="str">
        <f>U83*womens_RPI_regression_v2!$D$1+womens_RPI_regression_v2!$E$1+V83*womens_RPI_regression_v2!$F$1+womens_RPI_regression_v2!$G$1</f>
        <v>#NAME?</v>
      </c>
    </row>
    <row r="84" ht="15.75" customHeight="1">
      <c r="A84" s="1" t="s">
        <v>28</v>
      </c>
      <c r="B84" s="3">
        <v>44997.0</v>
      </c>
      <c r="C84" s="1" t="str">
        <f t="shared" si="1"/>
        <v>#N/A</v>
      </c>
      <c r="D84" s="2" t="str">
        <f t="shared" si="2"/>
        <v>#N/A</v>
      </c>
      <c r="E84" s="1">
        <v>0.427979553</v>
      </c>
      <c r="F84" s="1">
        <v>0.053331248</v>
      </c>
      <c r="G84" s="1">
        <v>0.011778077</v>
      </c>
      <c r="H84" s="1">
        <v>3.20613E-4</v>
      </c>
      <c r="I84" s="6">
        <v>4.46E-5</v>
      </c>
      <c r="J84" s="6">
        <v>8.02E-6</v>
      </c>
      <c r="K84" s="1">
        <v>1.0</v>
      </c>
      <c r="L84" s="1">
        <v>1.0</v>
      </c>
      <c r="M84" s="2">
        <v>83.0</v>
      </c>
      <c r="N84" s="1" t="str">
        <f>match(M84,'Copy-pasted bracket 2025'!$G$3:$G$67,0)</f>
        <v>#N/A</v>
      </c>
      <c r="O84" s="1" t="str">
        <f t="array" ref="O84">index('Copy-pasted bracket 2025'!$E$3:$E$67,N84)</f>
        <v>#N/A</v>
      </c>
      <c r="P84" s="4" t="str">
        <f t="shared" si="3"/>
        <v>#NAME?</v>
      </c>
      <c r="Q84" s="1" t="s">
        <v>29</v>
      </c>
      <c r="R84" s="1" t="str">
        <f t="array" ref="R84">17-index('Copy-pasted bracket 2025'!$C$3:$C$67,N84)</f>
        <v>#N/A</v>
      </c>
      <c r="S84" s="1">
        <v>26.0</v>
      </c>
      <c r="T84" s="1" t="str">
        <f>MATCH(O84,womens_RPI_2024!K:K,)</f>
        <v>#N/A</v>
      </c>
      <c r="U84" s="1" t="str">
        <f t="array" ref="U84">NUMBERVALUE(RIGHT(INDEX(womens_RPI_2024!F:F,fivethirtyeight_ncaa_forecasts!T84),6))</f>
        <v>#NAME?</v>
      </c>
      <c r="V84" s="1" t="str">
        <f t="shared" si="4"/>
        <v>#N/A</v>
      </c>
      <c r="W84" s="1" t="str">
        <f>U84*womens_RPI_regression_v2!$D$1+womens_RPI_regression_v2!$E$1+V84*womens_RPI_regression_v2!$F$1+womens_RPI_regression_v2!$G$1</f>
        <v>#NAME?</v>
      </c>
    </row>
    <row r="85" ht="15.75" customHeight="1">
      <c r="A85" s="1" t="s">
        <v>28</v>
      </c>
      <c r="B85" s="3">
        <v>44997.0</v>
      </c>
      <c r="C85" s="1" t="str">
        <f t="shared" si="1"/>
        <v>#N/A</v>
      </c>
      <c r="D85" s="2" t="str">
        <f t="shared" si="2"/>
        <v>#N/A</v>
      </c>
      <c r="E85" s="1">
        <v>0.985160245</v>
      </c>
      <c r="F85" s="1">
        <v>0.856637423</v>
      </c>
      <c r="G85" s="1">
        <v>0.458700003</v>
      </c>
      <c r="H85" s="1">
        <v>0.040592047</v>
      </c>
      <c r="I85" s="1">
        <v>0.014703321</v>
      </c>
      <c r="J85" s="1">
        <v>0.006072549</v>
      </c>
      <c r="K85" s="1">
        <v>1.0</v>
      </c>
      <c r="L85" s="1">
        <v>1.0</v>
      </c>
      <c r="M85" s="2">
        <v>84.0</v>
      </c>
      <c r="N85" s="1" t="str">
        <f>match(M85,'Copy-pasted bracket 2025'!$G$3:$G$67,0)</f>
        <v>#N/A</v>
      </c>
      <c r="O85" s="1" t="str">
        <f t="array" ref="O85">index('Copy-pasted bracket 2025'!$E$3:$E$67,N85)</f>
        <v>#N/A</v>
      </c>
      <c r="P85" s="4" t="str">
        <f t="shared" si="3"/>
        <v>#NAME?</v>
      </c>
      <c r="Q85" s="1" t="s">
        <v>29</v>
      </c>
      <c r="R85" s="1" t="str">
        <f t="array" ref="R85">17-index('Copy-pasted bracket 2025'!$C$3:$C$67,N85)</f>
        <v>#N/A</v>
      </c>
      <c r="S85" s="1">
        <v>28.0</v>
      </c>
      <c r="T85" s="1" t="str">
        <f>MATCH(O85,womens_RPI_2024!K:K,)</f>
        <v>#N/A</v>
      </c>
      <c r="U85" s="1" t="str">
        <f t="array" ref="U85">NUMBERVALUE(RIGHT(INDEX(womens_RPI_2024!F:F,fivethirtyeight_ncaa_forecasts!T85),6))</f>
        <v>#NAME?</v>
      </c>
      <c r="V85" s="1" t="str">
        <f t="shared" si="4"/>
        <v>#N/A</v>
      </c>
      <c r="W85" s="1" t="str">
        <f>U85*womens_RPI_regression_v2!$D$1+womens_RPI_regression_v2!$E$1+V85*womens_RPI_regression_v2!$F$1+womens_RPI_regression_v2!$G$1</f>
        <v>#NAME?</v>
      </c>
    </row>
    <row r="86" ht="15.75" customHeight="1">
      <c r="A86" s="1" t="s">
        <v>28</v>
      </c>
      <c r="B86" s="3">
        <v>44997.0</v>
      </c>
      <c r="C86" s="1" t="str">
        <f t="shared" si="1"/>
        <v>#N/A</v>
      </c>
      <c r="D86" s="2" t="str">
        <f t="shared" si="2"/>
        <v>#N/A</v>
      </c>
      <c r="E86" s="1">
        <v>0.014839755</v>
      </c>
      <c r="F86" s="1">
        <v>0.002155697</v>
      </c>
      <c r="G86" s="6">
        <v>8.32E-5</v>
      </c>
      <c r="H86" s="6">
        <v>3.75E-7</v>
      </c>
      <c r="I86" s="6">
        <v>9.61E-9</v>
      </c>
      <c r="J86" s="6">
        <v>3.86E-10</v>
      </c>
      <c r="K86" s="1">
        <v>1.0</v>
      </c>
      <c r="L86" s="1">
        <v>1.0</v>
      </c>
      <c r="M86" s="2">
        <v>85.0</v>
      </c>
      <c r="N86" s="1" t="str">
        <f>match(M86,'Copy-pasted bracket 2025'!$G$3:$G$67,0)</f>
        <v>#N/A</v>
      </c>
      <c r="O86" s="1" t="str">
        <f t="array" ref="O86">index('Copy-pasted bracket 2025'!$E$3:$E$67,N86)</f>
        <v>#N/A</v>
      </c>
      <c r="P86" s="4" t="str">
        <f t="shared" si="3"/>
        <v>#NAME?</v>
      </c>
      <c r="Q86" s="1" t="s">
        <v>29</v>
      </c>
      <c r="R86" s="1" t="str">
        <f t="array" ref="R86">17-index('Copy-pasted bracket 2025'!$C$3:$C$67,N86)</f>
        <v>#N/A</v>
      </c>
      <c r="S86" s="1">
        <v>30.0</v>
      </c>
      <c r="T86" s="1" t="str">
        <f>MATCH(O86,womens_RPI_2024!K:K,)</f>
        <v>#N/A</v>
      </c>
      <c r="U86" s="1" t="str">
        <f t="array" ref="U86">NUMBERVALUE(RIGHT(INDEX(womens_RPI_2024!F:F,fivethirtyeight_ncaa_forecasts!T86),6))</f>
        <v>#NAME?</v>
      </c>
      <c r="V86" s="1" t="str">
        <f t="shared" si="4"/>
        <v>#N/A</v>
      </c>
      <c r="W86" s="1" t="str">
        <f>U86*womens_RPI_regression_v2!$D$1+womens_RPI_regression_v2!$E$1+V86*womens_RPI_regression_v2!$F$1+womens_RPI_regression_v2!$G$1</f>
        <v>#NAME?</v>
      </c>
    </row>
    <row r="87" ht="15.75" customHeight="1">
      <c r="A87" s="1" t="s">
        <v>28</v>
      </c>
      <c r="B87" s="3">
        <v>44997.0</v>
      </c>
      <c r="C87" s="1" t="str">
        <f t="shared" si="1"/>
        <v>#N/A</v>
      </c>
      <c r="D87" s="2" t="str">
        <f t="shared" si="2"/>
        <v>#N/A</v>
      </c>
      <c r="E87" s="1">
        <v>0.996876217</v>
      </c>
      <c r="F87" s="1">
        <v>0.945533085</v>
      </c>
      <c r="G87" s="1">
        <v>0.798137894</v>
      </c>
      <c r="H87" s="1">
        <v>0.544431651</v>
      </c>
      <c r="I87" s="1">
        <v>0.327527991</v>
      </c>
      <c r="J87" s="1">
        <v>0.084333431</v>
      </c>
      <c r="K87" s="1">
        <v>1.0</v>
      </c>
      <c r="L87" s="1">
        <v>1.0</v>
      </c>
      <c r="M87" s="2">
        <v>86.0</v>
      </c>
      <c r="N87" s="1" t="str">
        <f>match(M87,'Copy-pasted bracket 2025'!$G$3:$G$67,0)</f>
        <v>#N/A</v>
      </c>
      <c r="O87" s="1" t="str">
        <f t="array" ref="O87">index('Copy-pasted bracket 2025'!$E$3:$E$67,N87)</f>
        <v>#N/A</v>
      </c>
      <c r="P87" s="4" t="str">
        <f t="shared" si="3"/>
        <v>#NAME?</v>
      </c>
      <c r="Q87" s="1" t="s">
        <v>30</v>
      </c>
      <c r="R87" s="1" t="str">
        <f t="array" ref="R87">17-index('Copy-pasted bracket 2025'!$C$3:$C$67,N87)</f>
        <v>#N/A</v>
      </c>
      <c r="S87" s="1">
        <v>32.0</v>
      </c>
      <c r="T87" s="1" t="str">
        <f>MATCH(O87,womens_RPI_2024!K:K,)</f>
        <v>#N/A</v>
      </c>
      <c r="U87" s="1" t="str">
        <f t="array" ref="U87">NUMBERVALUE(RIGHT(INDEX(womens_RPI_2024!F:F,fivethirtyeight_ncaa_forecasts!T87),6))</f>
        <v>#NAME?</v>
      </c>
      <c r="V87" s="1" t="str">
        <f t="shared" si="4"/>
        <v>#N/A</v>
      </c>
      <c r="W87" s="1" t="str">
        <f>U87*womens_RPI_regression_v2!$D$1+womens_RPI_regression_v2!$E$1+V87*womens_RPI_regression_v2!$F$1+womens_RPI_regression_v2!$G$1</f>
        <v>#NAME?</v>
      </c>
    </row>
    <row r="88" ht="15.75" customHeight="1">
      <c r="A88" s="1" t="s">
        <v>28</v>
      </c>
      <c r="B88" s="3">
        <v>44997.0</v>
      </c>
      <c r="C88" s="1" t="str">
        <f t="shared" si="1"/>
        <v>#N/A</v>
      </c>
      <c r="D88" s="2" t="str">
        <f t="shared" si="2"/>
        <v>#N/A</v>
      </c>
      <c r="E88" s="1">
        <v>0.002449629</v>
      </c>
      <c r="F88" s="1">
        <v>3.23858E-4</v>
      </c>
      <c r="G88" s="6">
        <v>3.1E-5</v>
      </c>
      <c r="H88" s="6">
        <v>1.55E-6</v>
      </c>
      <c r="I88" s="6">
        <v>5.95E-8</v>
      </c>
      <c r="J88" s="6">
        <v>7.14E-10</v>
      </c>
      <c r="K88" s="1">
        <v>1.0</v>
      </c>
      <c r="L88" s="1">
        <v>1.0</v>
      </c>
      <c r="M88" s="2">
        <v>87.0</v>
      </c>
      <c r="N88" s="1" t="str">
        <f>match(M88,'Copy-pasted bracket 2025'!$G$3:$G$67,0)</f>
        <v>#N/A</v>
      </c>
      <c r="O88" s="1" t="str">
        <f t="array" ref="O88">index('Copy-pasted bracket 2025'!$E$3:$E$67,N88)</f>
        <v>#N/A</v>
      </c>
      <c r="P88" s="4" t="str">
        <f t="shared" si="3"/>
        <v>#NAME?</v>
      </c>
      <c r="Q88" s="1" t="s">
        <v>30</v>
      </c>
      <c r="R88" s="1" t="str">
        <f t="array" ref="R88">17-index('Copy-pasted bracket 2025'!$C$3:$C$67,N88)</f>
        <v>#N/A</v>
      </c>
      <c r="S88" s="1">
        <v>34.0</v>
      </c>
      <c r="T88" s="1" t="str">
        <f>MATCH(O88,womens_RPI_2024!K:K,)</f>
        <v>#N/A</v>
      </c>
      <c r="U88" s="1" t="str">
        <f t="array" ref="U88">NUMBERVALUE(RIGHT(INDEX(womens_RPI_2024!F:F,fivethirtyeight_ncaa_forecasts!T88),6))</f>
        <v>#NAME?</v>
      </c>
      <c r="V88" s="1" t="str">
        <f t="shared" si="4"/>
        <v>#N/A</v>
      </c>
      <c r="W88" s="1" t="str">
        <f>U88*womens_RPI_regression_v2!$D$1+womens_RPI_regression_v2!$E$1+V88*womens_RPI_regression_v2!$F$1+womens_RPI_regression_v2!$G$1</f>
        <v>#NAME?</v>
      </c>
    </row>
    <row r="89" ht="15.75" customHeight="1">
      <c r="A89" s="1" t="s">
        <v>28</v>
      </c>
      <c r="B89" s="3">
        <v>44997.0</v>
      </c>
      <c r="C89" s="1" t="str">
        <f t="shared" si="1"/>
        <v>#N/A</v>
      </c>
      <c r="D89" s="2" t="str">
        <f t="shared" si="2"/>
        <v>#N/A</v>
      </c>
      <c r="E89" s="1">
        <v>0.515050173</v>
      </c>
      <c r="F89" s="1">
        <v>0.028552634</v>
      </c>
      <c r="G89" s="1">
        <v>0.011326126</v>
      </c>
      <c r="H89" s="1">
        <v>0.002633254</v>
      </c>
      <c r="I89" s="1">
        <v>6.51627E-4</v>
      </c>
      <c r="J89" s="6">
        <v>5.44E-5</v>
      </c>
      <c r="K89" s="1">
        <v>1.0</v>
      </c>
      <c r="L89" s="1">
        <v>1.0</v>
      </c>
      <c r="M89" s="2">
        <v>88.0</v>
      </c>
      <c r="N89" s="1" t="str">
        <f>match(M89,'Copy-pasted bracket 2025'!$G$3:$G$67,0)</f>
        <v>#N/A</v>
      </c>
      <c r="O89" s="1" t="str">
        <f t="array" ref="O89">index('Copy-pasted bracket 2025'!$E$3:$E$67,N89)</f>
        <v>#N/A</v>
      </c>
      <c r="P89" s="4" t="str">
        <f t="shared" si="3"/>
        <v>#NAME?</v>
      </c>
      <c r="Q89" s="1" t="s">
        <v>30</v>
      </c>
      <c r="R89" s="1" t="str">
        <f t="array" ref="R89">17-index('Copy-pasted bracket 2025'!$C$3:$C$67,N89)</f>
        <v>#N/A</v>
      </c>
      <c r="S89" s="1">
        <v>36.0</v>
      </c>
      <c r="T89" s="1" t="str">
        <f>MATCH(O89,womens_RPI_2024!K:K,)</f>
        <v>#N/A</v>
      </c>
      <c r="U89" s="1" t="str">
        <f t="array" ref="U89">NUMBERVALUE(RIGHT(INDEX(womens_RPI_2024!F:F,fivethirtyeight_ncaa_forecasts!T89),6))</f>
        <v>#NAME?</v>
      </c>
      <c r="V89" s="1" t="str">
        <f t="shared" si="4"/>
        <v>#N/A</v>
      </c>
      <c r="W89" s="1" t="str">
        <f>U89*womens_RPI_regression_v2!$D$1+womens_RPI_regression_v2!$E$1+V89*womens_RPI_regression_v2!$F$1+womens_RPI_regression_v2!$G$1</f>
        <v>#NAME?</v>
      </c>
    </row>
    <row r="90" ht="15.75" customHeight="1">
      <c r="A90" s="1" t="s">
        <v>28</v>
      </c>
      <c r="B90" s="3">
        <v>44997.0</v>
      </c>
      <c r="C90" s="1" t="str">
        <f t="shared" si="1"/>
        <v>#N/A</v>
      </c>
      <c r="D90" s="2" t="str">
        <f t="shared" si="2"/>
        <v>#N/A</v>
      </c>
      <c r="E90" s="1">
        <v>0.484949827</v>
      </c>
      <c r="F90" s="1">
        <v>0.025534084</v>
      </c>
      <c r="G90" s="1">
        <v>0.01079988</v>
      </c>
      <c r="H90" s="1">
        <v>0.002711905</v>
      </c>
      <c r="I90" s="1">
        <v>5.53374E-4</v>
      </c>
      <c r="J90" s="6">
        <v>3.71E-5</v>
      </c>
      <c r="K90" s="1">
        <v>1.0</v>
      </c>
      <c r="L90" s="1">
        <v>1.0</v>
      </c>
      <c r="M90" s="2">
        <v>89.0</v>
      </c>
      <c r="N90" s="1" t="str">
        <f>match(M90,'Copy-pasted bracket 2025'!$G$3:$G$67,0)</f>
        <v>#N/A</v>
      </c>
      <c r="O90" s="1" t="str">
        <f t="array" ref="O90">index('Copy-pasted bracket 2025'!$E$3:$E$67,N90)</f>
        <v>#N/A</v>
      </c>
      <c r="P90" s="4" t="str">
        <f t="shared" si="3"/>
        <v>#NAME?</v>
      </c>
      <c r="Q90" s="1" t="s">
        <v>30</v>
      </c>
      <c r="R90" s="1" t="str">
        <f t="array" ref="R90">17-index('Copy-pasted bracket 2025'!$C$3:$C$67,N90)</f>
        <v>#N/A</v>
      </c>
      <c r="S90" s="1">
        <v>38.0</v>
      </c>
      <c r="T90" s="1" t="str">
        <f>MATCH(O90,womens_RPI_2024!K:K,)</f>
        <v>#N/A</v>
      </c>
      <c r="U90" s="1" t="str">
        <f t="array" ref="U90">NUMBERVALUE(RIGHT(INDEX(womens_RPI_2024!F:F,fivethirtyeight_ncaa_forecasts!T90),6))</f>
        <v>#NAME?</v>
      </c>
      <c r="V90" s="1" t="str">
        <f t="shared" si="4"/>
        <v>#N/A</v>
      </c>
      <c r="W90" s="1" t="str">
        <f>U90*womens_RPI_regression_v2!$D$1+womens_RPI_regression_v2!$E$1+V90*womens_RPI_regression_v2!$F$1+womens_RPI_regression_v2!$G$1</f>
        <v>#NAME?</v>
      </c>
    </row>
    <row r="91" ht="15.75" customHeight="1">
      <c r="A91" s="1" t="s">
        <v>28</v>
      </c>
      <c r="B91" s="3">
        <v>44997.0</v>
      </c>
      <c r="C91" s="1" t="str">
        <f t="shared" si="1"/>
        <v>#N/A</v>
      </c>
      <c r="D91" s="2" t="str">
        <f t="shared" si="2"/>
        <v>#N/A</v>
      </c>
      <c r="E91" s="1">
        <v>0.585313609</v>
      </c>
      <c r="F91" s="1">
        <v>0.167876626</v>
      </c>
      <c r="G91" s="1">
        <v>0.023924331</v>
      </c>
      <c r="H91" s="1">
        <v>0.006512395</v>
      </c>
      <c r="I91" s="1">
        <v>0.001683725</v>
      </c>
      <c r="J91" s="1">
        <v>1.47253E-4</v>
      </c>
      <c r="K91" s="1">
        <v>1.0</v>
      </c>
      <c r="L91" s="1">
        <v>1.0</v>
      </c>
      <c r="M91" s="2">
        <v>90.0</v>
      </c>
      <c r="N91" s="1" t="str">
        <f>match(M91,'Copy-pasted bracket 2025'!$G$3:$G$67,0)</f>
        <v>#N/A</v>
      </c>
      <c r="O91" s="1" t="str">
        <f t="array" ref="O91">index('Copy-pasted bracket 2025'!$E$3:$E$67,N91)</f>
        <v>#N/A</v>
      </c>
      <c r="P91" s="4" t="str">
        <f t="shared" si="3"/>
        <v>#NAME?</v>
      </c>
      <c r="Q91" s="1" t="s">
        <v>30</v>
      </c>
      <c r="R91" s="1" t="str">
        <f t="array" ref="R91">17-index('Copy-pasted bracket 2025'!$C$3:$C$67,N91)</f>
        <v>#N/A</v>
      </c>
      <c r="S91" s="1">
        <v>40.0</v>
      </c>
      <c r="T91" s="1" t="str">
        <f>MATCH(O91,womens_RPI_2024!K:K,)</f>
        <v>#N/A</v>
      </c>
      <c r="U91" s="1" t="str">
        <f t="array" ref="U91">NUMBERVALUE(RIGHT(INDEX(womens_RPI_2024!F:F,fivethirtyeight_ncaa_forecasts!T91),6))</f>
        <v>#NAME?</v>
      </c>
      <c r="V91" s="1" t="str">
        <f t="shared" si="4"/>
        <v>#N/A</v>
      </c>
      <c r="W91" s="1" t="str">
        <f>U91*womens_RPI_regression_v2!$D$1+womens_RPI_regression_v2!$E$1+V91*womens_RPI_regression_v2!$F$1+womens_RPI_regression_v2!$G$1</f>
        <v>#NAME?</v>
      </c>
    </row>
    <row r="92" ht="15.75" customHeight="1">
      <c r="A92" s="1" t="s">
        <v>28</v>
      </c>
      <c r="B92" s="3">
        <v>44997.0</v>
      </c>
      <c r="C92" s="1" t="str">
        <f t="shared" si="1"/>
        <v>#N/A</v>
      </c>
      <c r="D92" s="2" t="str">
        <f t="shared" si="2"/>
        <v>#N/A</v>
      </c>
      <c r="E92" s="1">
        <v>0.414686391</v>
      </c>
      <c r="F92" s="1">
        <v>0.097186631</v>
      </c>
      <c r="G92" s="1">
        <v>0.011831725</v>
      </c>
      <c r="H92" s="1">
        <v>0.002835588</v>
      </c>
      <c r="I92" s="1">
        <v>5.53112E-4</v>
      </c>
      <c r="J92" s="6">
        <v>3.53E-5</v>
      </c>
      <c r="K92" s="1">
        <v>1.0</v>
      </c>
      <c r="L92" s="1">
        <v>1.0</v>
      </c>
      <c r="M92" s="2">
        <v>91.0</v>
      </c>
      <c r="N92" s="1" t="str">
        <f>match(M92,'Copy-pasted bracket 2025'!$G$3:$G$67,0)</f>
        <v>#N/A</v>
      </c>
      <c r="O92" s="1" t="str">
        <f t="array" ref="O92">index('Copy-pasted bracket 2025'!$E$3:$E$67,N92)</f>
        <v>#N/A</v>
      </c>
      <c r="P92" s="4" t="str">
        <f t="shared" si="3"/>
        <v>#NAME?</v>
      </c>
      <c r="Q92" s="1" t="s">
        <v>30</v>
      </c>
      <c r="R92" s="1" t="str">
        <f t="array" ref="R92">17-index('Copy-pasted bracket 2025'!$C$3:$C$67,N92)</f>
        <v>#N/A</v>
      </c>
      <c r="S92" s="1">
        <v>42.0</v>
      </c>
      <c r="T92" s="1" t="str">
        <f>MATCH(O92,womens_RPI_2024!K:K,)</f>
        <v>#N/A</v>
      </c>
      <c r="U92" s="1" t="str">
        <f t="array" ref="U92">NUMBERVALUE(RIGHT(INDEX(womens_RPI_2024!F:F,fivethirtyeight_ncaa_forecasts!T92),6))</f>
        <v>#NAME?</v>
      </c>
      <c r="V92" s="1" t="str">
        <f t="shared" si="4"/>
        <v>#N/A</v>
      </c>
      <c r="W92" s="1" t="str">
        <f>U92*womens_RPI_regression_v2!$D$1+womens_RPI_regression_v2!$E$1+V92*womens_RPI_regression_v2!$F$1+womens_RPI_regression_v2!$G$1</f>
        <v>#NAME?</v>
      </c>
    </row>
    <row r="93" ht="15.75" customHeight="1">
      <c r="A93" s="1" t="s">
        <v>28</v>
      </c>
      <c r="B93" s="3">
        <v>44997.0</v>
      </c>
      <c r="C93" s="1" t="str">
        <f t="shared" si="1"/>
        <v>#N/A</v>
      </c>
      <c r="D93" s="2" t="str">
        <f t="shared" si="2"/>
        <v>#N/A</v>
      </c>
      <c r="E93" s="1">
        <v>0.898476535</v>
      </c>
      <c r="F93" s="1">
        <v>0.701030308</v>
      </c>
      <c r="G93" s="1">
        <v>0.141720074</v>
      </c>
      <c r="H93" s="1">
        <v>0.050785051</v>
      </c>
      <c r="I93" s="1">
        <v>0.014055548</v>
      </c>
      <c r="J93" s="1">
        <v>0.001315098</v>
      </c>
      <c r="K93" s="1">
        <v>1.0</v>
      </c>
      <c r="L93" s="1">
        <v>1.0</v>
      </c>
      <c r="M93" s="2">
        <v>92.0</v>
      </c>
      <c r="N93" s="1" t="str">
        <f>match(M93,'Copy-pasted bracket 2025'!$G$3:$G$67,0)</f>
        <v>#N/A</v>
      </c>
      <c r="O93" s="1" t="str">
        <f t="array" ref="O93">index('Copy-pasted bracket 2025'!$E$3:$E$67,N93)</f>
        <v>#N/A</v>
      </c>
      <c r="P93" s="4" t="str">
        <f t="shared" si="3"/>
        <v>#NAME?</v>
      </c>
      <c r="Q93" s="1" t="s">
        <v>30</v>
      </c>
      <c r="R93" s="1" t="str">
        <f t="array" ref="R93">17-index('Copy-pasted bracket 2025'!$C$3:$C$67,N93)</f>
        <v>#N/A</v>
      </c>
      <c r="S93" s="1">
        <v>44.0</v>
      </c>
      <c r="T93" s="1" t="str">
        <f>MATCH(O93,womens_RPI_2024!K:K,)</f>
        <v>#N/A</v>
      </c>
      <c r="U93" s="1" t="str">
        <f t="array" ref="U93">NUMBERVALUE(RIGHT(INDEX(womens_RPI_2024!F:F,fivethirtyeight_ncaa_forecasts!T93),6))</f>
        <v>#NAME?</v>
      </c>
      <c r="V93" s="1" t="str">
        <f t="shared" si="4"/>
        <v>#N/A</v>
      </c>
      <c r="W93" s="1" t="str">
        <f>U93*womens_RPI_regression_v2!$D$1+womens_RPI_regression_v2!$E$1+V93*womens_RPI_regression_v2!$F$1+womens_RPI_regression_v2!$G$1</f>
        <v>#NAME?</v>
      </c>
    </row>
    <row r="94" ht="15.75" customHeight="1">
      <c r="A94" s="1" t="s">
        <v>28</v>
      </c>
      <c r="B94" s="3">
        <v>44997.0</v>
      </c>
      <c r="C94" s="1" t="str">
        <f t="shared" si="1"/>
        <v>#N/A</v>
      </c>
      <c r="D94" s="2" t="str">
        <f t="shared" si="2"/>
        <v>#N/A</v>
      </c>
      <c r="E94" s="1">
        <v>0.101523465</v>
      </c>
      <c r="F94" s="1">
        <v>0.033906435</v>
      </c>
      <c r="G94" s="1">
        <v>0.0022255</v>
      </c>
      <c r="H94" s="1">
        <v>3.17685E-4</v>
      </c>
      <c r="I94" s="6">
        <v>3.53E-5</v>
      </c>
      <c r="J94" s="6">
        <v>1.24E-6</v>
      </c>
      <c r="K94" s="1">
        <v>1.0</v>
      </c>
      <c r="L94" s="1">
        <v>1.0</v>
      </c>
      <c r="M94" s="2">
        <v>93.0</v>
      </c>
      <c r="N94" s="1" t="str">
        <f>match(M94,'Copy-pasted bracket 2025'!$G$3:$G$67,0)</f>
        <v>#N/A</v>
      </c>
      <c r="O94" s="1" t="str">
        <f t="array" ref="O94">index('Copy-pasted bracket 2025'!$E$3:$E$67,N94)</f>
        <v>#N/A</v>
      </c>
      <c r="P94" s="4" t="str">
        <f t="shared" si="3"/>
        <v>#NAME?</v>
      </c>
      <c r="Q94" s="1" t="s">
        <v>30</v>
      </c>
      <c r="R94" s="1" t="str">
        <f t="array" ref="R94">17-index('Copy-pasted bracket 2025'!$C$3:$C$67,N94)</f>
        <v>#N/A</v>
      </c>
      <c r="S94" s="1">
        <v>46.0</v>
      </c>
      <c r="T94" s="1" t="str">
        <f>MATCH(O94,womens_RPI_2024!K:K,)</f>
        <v>#N/A</v>
      </c>
      <c r="U94" s="1" t="str">
        <f t="array" ref="U94">NUMBERVALUE(RIGHT(INDEX(womens_RPI_2024!F:F,fivethirtyeight_ncaa_forecasts!T94),6))</f>
        <v>#NAME?</v>
      </c>
      <c r="V94" s="1" t="str">
        <f t="shared" si="4"/>
        <v>#N/A</v>
      </c>
      <c r="W94" s="1" t="str">
        <f>U94*womens_RPI_regression_v2!$D$1+womens_RPI_regression_v2!$E$1+V94*womens_RPI_regression_v2!$F$1+womens_RPI_regression_v2!$G$1</f>
        <v>#NAME?</v>
      </c>
    </row>
    <row r="95" ht="15.75" customHeight="1">
      <c r="A95" s="1" t="s">
        <v>28</v>
      </c>
      <c r="B95" s="3">
        <v>44997.0</v>
      </c>
      <c r="C95" s="1" t="str">
        <f t="shared" si="1"/>
        <v>#N/A</v>
      </c>
      <c r="D95" s="2" t="str">
        <f t="shared" si="2"/>
        <v>#N/A</v>
      </c>
      <c r="E95" s="1">
        <v>0.736927743</v>
      </c>
      <c r="F95" s="1">
        <v>0.184788555</v>
      </c>
      <c r="G95" s="1">
        <v>0.082140958</v>
      </c>
      <c r="H95" s="1">
        <v>0.021857949</v>
      </c>
      <c r="I95" s="1">
        <v>0.006411176</v>
      </c>
      <c r="J95" s="1">
        <v>6.46458E-4</v>
      </c>
      <c r="K95" s="1">
        <v>1.0</v>
      </c>
      <c r="L95" s="1">
        <v>1.0</v>
      </c>
      <c r="M95" s="2">
        <v>94.0</v>
      </c>
      <c r="N95" s="1" t="str">
        <f>match(M95,'Copy-pasted bracket 2025'!$G$3:$G$67,0)</f>
        <v>#N/A</v>
      </c>
      <c r="O95" s="1" t="str">
        <f t="array" ref="O95">index('Copy-pasted bracket 2025'!$E$3:$E$67,N95)</f>
        <v>#N/A</v>
      </c>
      <c r="P95" s="4" t="str">
        <f t="shared" si="3"/>
        <v>#NAME?</v>
      </c>
      <c r="Q95" s="1" t="s">
        <v>30</v>
      </c>
      <c r="R95" s="1" t="str">
        <f t="array" ref="R95">17-index('Copy-pasted bracket 2025'!$C$3:$C$67,N95)</f>
        <v>#N/A</v>
      </c>
      <c r="S95" s="1">
        <v>48.0</v>
      </c>
      <c r="T95" s="1" t="str">
        <f>MATCH(O95,womens_RPI_2024!K:K,)</f>
        <v>#N/A</v>
      </c>
      <c r="U95" s="1" t="str">
        <f t="array" ref="U95">NUMBERVALUE(RIGHT(INDEX(womens_RPI_2024!F:F,fivethirtyeight_ncaa_forecasts!T95),6))</f>
        <v>#NAME?</v>
      </c>
      <c r="V95" s="1" t="str">
        <f t="shared" si="4"/>
        <v>#N/A</v>
      </c>
      <c r="W95" s="1" t="str">
        <f>U95*womens_RPI_regression_v2!$D$1+womens_RPI_regression_v2!$E$1+V95*womens_RPI_regression_v2!$F$1+womens_RPI_regression_v2!$G$1</f>
        <v>#NAME?</v>
      </c>
    </row>
    <row r="96" ht="15.75" customHeight="1">
      <c r="A96" s="1" t="s">
        <v>28</v>
      </c>
      <c r="B96" s="3">
        <v>44997.0</v>
      </c>
      <c r="C96" s="1" t="str">
        <f t="shared" si="1"/>
        <v>#N/A</v>
      </c>
      <c r="D96" s="2" t="str">
        <f t="shared" si="2"/>
        <v>#N/A</v>
      </c>
      <c r="E96" s="1">
        <v>0.263072257</v>
      </c>
      <c r="F96" s="1">
        <v>0.032244038</v>
      </c>
      <c r="G96" s="1">
        <v>0.006494679</v>
      </c>
      <c r="H96" s="1">
        <v>7.57304E-4</v>
      </c>
      <c r="I96" s="1">
        <v>1.25515E-4</v>
      </c>
      <c r="J96" s="6">
        <v>6.73E-6</v>
      </c>
      <c r="K96" s="1">
        <v>1.0</v>
      </c>
      <c r="L96" s="1">
        <v>1.0</v>
      </c>
      <c r="M96" s="2">
        <v>95.0</v>
      </c>
      <c r="N96" s="1" t="str">
        <f>match(M96,'Copy-pasted bracket 2025'!$G$3:$G$67,0)</f>
        <v>#N/A</v>
      </c>
      <c r="O96" s="1" t="str">
        <f t="array" ref="O96">index('Copy-pasted bracket 2025'!$E$3:$E$67,N96)</f>
        <v>#N/A</v>
      </c>
      <c r="P96" s="4" t="str">
        <f t="shared" si="3"/>
        <v>#NAME?</v>
      </c>
      <c r="Q96" s="1" t="s">
        <v>30</v>
      </c>
      <c r="R96" s="1" t="str">
        <f t="array" ref="R96">17-index('Copy-pasted bracket 2025'!$C$3:$C$67,N96)</f>
        <v>#N/A</v>
      </c>
      <c r="S96" s="1">
        <v>50.0</v>
      </c>
      <c r="T96" s="1" t="str">
        <f>MATCH(O96,womens_RPI_2024!K:K,)</f>
        <v>#N/A</v>
      </c>
      <c r="U96" s="1" t="str">
        <f t="array" ref="U96">NUMBERVALUE(RIGHT(INDEX(womens_RPI_2024!F:F,fivethirtyeight_ncaa_forecasts!T96),6))</f>
        <v>#NAME?</v>
      </c>
      <c r="V96" s="1" t="str">
        <f t="shared" si="4"/>
        <v>#N/A</v>
      </c>
      <c r="W96" s="1" t="str">
        <f>U96*womens_RPI_regression_v2!$D$1+womens_RPI_regression_v2!$E$1+V96*womens_RPI_regression_v2!$F$1+womens_RPI_regression_v2!$G$1</f>
        <v>#NAME?</v>
      </c>
    </row>
    <row r="97" ht="15.75" customHeight="1">
      <c r="A97" s="1" t="s">
        <v>28</v>
      </c>
      <c r="B97" s="3">
        <v>44997.0</v>
      </c>
      <c r="C97" s="1" t="str">
        <f t="shared" si="1"/>
        <v>#N/A</v>
      </c>
      <c r="D97" s="2" t="str">
        <f t="shared" si="2"/>
        <v>#N/A</v>
      </c>
      <c r="E97" s="1">
        <v>0.982701753</v>
      </c>
      <c r="F97" s="1">
        <v>0.781069536</v>
      </c>
      <c r="G97" s="1">
        <v>0.54186201</v>
      </c>
      <c r="H97" s="1">
        <v>0.252702921</v>
      </c>
      <c r="I97" s="1">
        <v>0.145033463</v>
      </c>
      <c r="J97" s="1">
        <v>0.034789641</v>
      </c>
      <c r="K97" s="1">
        <v>1.0</v>
      </c>
      <c r="L97" s="1">
        <v>1.0</v>
      </c>
      <c r="M97" s="2">
        <v>96.0</v>
      </c>
      <c r="N97" s="1" t="str">
        <f>match(M97,'Copy-pasted bracket 2025'!$G$3:$G$67,0)</f>
        <v>#N/A</v>
      </c>
      <c r="O97" s="1" t="str">
        <f t="array" ref="O97">index('Copy-pasted bracket 2025'!$E$3:$E$67,N97)</f>
        <v>#N/A</v>
      </c>
      <c r="P97" s="4" t="str">
        <f t="shared" si="3"/>
        <v>#NAME?</v>
      </c>
      <c r="Q97" s="1" t="s">
        <v>30</v>
      </c>
      <c r="R97" s="1" t="str">
        <f t="array" ref="R97">17-index('Copy-pasted bracket 2025'!$C$3:$C$67,N97)</f>
        <v>#N/A</v>
      </c>
      <c r="S97" s="1">
        <v>52.0</v>
      </c>
      <c r="T97" s="1" t="str">
        <f>MATCH(O97,womens_RPI_2024!K:K,)</f>
        <v>#N/A</v>
      </c>
      <c r="U97" s="1" t="str">
        <f t="array" ref="U97">NUMBERVALUE(RIGHT(INDEX(womens_RPI_2024!F:F,fivethirtyeight_ncaa_forecasts!T97),6))</f>
        <v>#NAME?</v>
      </c>
      <c r="V97" s="1" t="str">
        <f t="shared" si="4"/>
        <v>#N/A</v>
      </c>
      <c r="W97" s="1" t="str">
        <f>U97*womens_RPI_regression_v2!$D$1+womens_RPI_regression_v2!$E$1+V97*womens_RPI_regression_v2!$F$1+womens_RPI_regression_v2!$G$1</f>
        <v>#NAME?</v>
      </c>
    </row>
    <row r="98" ht="15.75" customHeight="1">
      <c r="A98" s="1" t="s">
        <v>28</v>
      </c>
      <c r="B98" s="3">
        <v>44997.0</v>
      </c>
      <c r="C98" s="1" t="str">
        <f t="shared" si="1"/>
        <v>#N/A</v>
      </c>
      <c r="D98" s="2" t="str">
        <f t="shared" si="2"/>
        <v>#N/A</v>
      </c>
      <c r="E98" s="1">
        <v>0.017298247</v>
      </c>
      <c r="F98" s="1">
        <v>0.001897871</v>
      </c>
      <c r="G98" s="6">
        <v>6.93E-5</v>
      </c>
      <c r="H98" s="6">
        <v>1.57E-6</v>
      </c>
      <c r="I98" s="6">
        <v>5.23E-8</v>
      </c>
      <c r="J98" s="6">
        <v>5.43E-10</v>
      </c>
      <c r="K98" s="1">
        <v>1.0</v>
      </c>
      <c r="L98" s="1">
        <v>1.0</v>
      </c>
      <c r="M98" s="2">
        <v>97.0</v>
      </c>
      <c r="N98" s="1" t="str">
        <f>match(M98,'Copy-pasted bracket 2025'!$G$3:$G$67,0)</f>
        <v>#N/A</v>
      </c>
      <c r="O98" s="1" t="str">
        <f t="array" ref="O98">index('Copy-pasted bracket 2025'!$E$3:$E$67,N98)</f>
        <v>#N/A</v>
      </c>
      <c r="P98" s="4" t="str">
        <f t="shared" si="3"/>
        <v>#NAME?</v>
      </c>
      <c r="Q98" s="1" t="s">
        <v>30</v>
      </c>
      <c r="R98" s="1" t="str">
        <f t="array" ref="R98">17-index('Copy-pasted bracket 2025'!$C$3:$C$67,N98)</f>
        <v>#N/A</v>
      </c>
      <c r="S98" s="1">
        <v>54.0</v>
      </c>
      <c r="T98" s="1" t="str">
        <f>MATCH(O98,womens_RPI_2024!K:K,)</f>
        <v>#N/A</v>
      </c>
      <c r="U98" s="1" t="str">
        <f t="array" ref="U98">NUMBERVALUE(RIGHT(INDEX(womens_RPI_2024!F:F,fivethirtyeight_ncaa_forecasts!T98),6))</f>
        <v>#NAME?</v>
      </c>
      <c r="V98" s="1" t="str">
        <f t="shared" si="4"/>
        <v>#N/A</v>
      </c>
      <c r="W98" s="1" t="str">
        <f>U98*womens_RPI_regression_v2!$D$1+womens_RPI_regression_v2!$E$1+V98*womens_RPI_regression_v2!$F$1+womens_RPI_regression_v2!$G$1</f>
        <v>#NAME?</v>
      </c>
    </row>
    <row r="99" ht="15.75" customHeight="1">
      <c r="A99" s="1" t="s">
        <v>28</v>
      </c>
      <c r="B99" s="3">
        <v>44997.0</v>
      </c>
      <c r="C99" s="1" t="str">
        <f t="shared" si="1"/>
        <v>#N/A</v>
      </c>
      <c r="D99" s="2" t="str">
        <f t="shared" si="2"/>
        <v>#N/A</v>
      </c>
      <c r="E99" s="1">
        <v>0.705838288</v>
      </c>
      <c r="F99" s="1">
        <v>0.165732406</v>
      </c>
      <c r="G99" s="1">
        <v>0.067701145</v>
      </c>
      <c r="H99" s="1">
        <v>0.023152602</v>
      </c>
      <c r="I99" s="1">
        <v>0.007868753</v>
      </c>
      <c r="J99" s="1">
        <v>9.46701E-4</v>
      </c>
      <c r="K99" s="1">
        <v>1.0</v>
      </c>
      <c r="L99" s="1">
        <v>1.0</v>
      </c>
      <c r="M99" s="2">
        <v>98.0</v>
      </c>
      <c r="N99" s="1" t="str">
        <f>match(M99,'Copy-pasted bracket 2025'!$G$3:$G$67,0)</f>
        <v>#N/A</v>
      </c>
      <c r="O99" s="1" t="str">
        <f t="array" ref="O99">index('Copy-pasted bracket 2025'!$E$3:$E$67,N99)</f>
        <v>#N/A</v>
      </c>
      <c r="P99" s="4" t="str">
        <f t="shared" si="3"/>
        <v>#NAME?</v>
      </c>
      <c r="Q99" s="1" t="s">
        <v>30</v>
      </c>
      <c r="R99" s="1" t="str">
        <f t="array" ref="R99">17-index('Copy-pasted bracket 2025'!$C$3:$C$67,N99)</f>
        <v>#N/A</v>
      </c>
      <c r="S99" s="1">
        <v>56.0</v>
      </c>
      <c r="T99" s="1" t="str">
        <f>MATCH(O99,womens_RPI_2024!K:K,)</f>
        <v>#N/A</v>
      </c>
      <c r="U99" s="1" t="str">
        <f t="array" ref="U99">NUMBERVALUE(RIGHT(INDEX(womens_RPI_2024!F:F,fivethirtyeight_ncaa_forecasts!T99),6))</f>
        <v>#NAME?</v>
      </c>
      <c r="V99" s="1" t="str">
        <f t="shared" si="4"/>
        <v>#N/A</v>
      </c>
      <c r="W99" s="1" t="str">
        <f>U99*womens_RPI_regression_v2!$D$1+womens_RPI_regression_v2!$E$1+V99*womens_RPI_regression_v2!$F$1+womens_RPI_regression_v2!$G$1</f>
        <v>#NAME?</v>
      </c>
    </row>
    <row r="100" ht="15.75" customHeight="1">
      <c r="A100" s="1" t="s">
        <v>28</v>
      </c>
      <c r="B100" s="3">
        <v>44997.0</v>
      </c>
      <c r="C100" s="1" t="str">
        <f t="shared" si="1"/>
        <v>#N/A</v>
      </c>
      <c r="D100" s="2" t="str">
        <f t="shared" si="2"/>
        <v>#N/A</v>
      </c>
      <c r="E100" s="1">
        <v>0.294161712</v>
      </c>
      <c r="F100" s="1">
        <v>0.03722146</v>
      </c>
      <c r="G100" s="1">
        <v>0.008704528</v>
      </c>
      <c r="H100" s="1">
        <v>0.001713091</v>
      </c>
      <c r="I100" s="1">
        <v>3.58622E-4</v>
      </c>
      <c r="J100" s="6">
        <v>2.48E-5</v>
      </c>
      <c r="K100" s="1">
        <v>1.0</v>
      </c>
      <c r="L100" s="1">
        <v>1.0</v>
      </c>
      <c r="M100" s="2">
        <v>99.0</v>
      </c>
      <c r="N100" s="1" t="str">
        <f>match(M100,'Copy-pasted bracket 2025'!$G$3:$G$67,0)</f>
        <v>#N/A</v>
      </c>
      <c r="O100" s="1" t="str">
        <f t="array" ref="O100">index('Copy-pasted bracket 2025'!$E$3:$E$67,N100)</f>
        <v>#N/A</v>
      </c>
      <c r="P100" s="4" t="str">
        <f t="shared" si="3"/>
        <v>#NAME?</v>
      </c>
      <c r="Q100" s="1" t="s">
        <v>30</v>
      </c>
      <c r="R100" s="1" t="str">
        <f t="array" ref="R100">17-index('Copy-pasted bracket 2025'!$C$3:$C$67,N100)</f>
        <v>#N/A</v>
      </c>
      <c r="S100" s="1">
        <v>58.0</v>
      </c>
      <c r="T100" s="1" t="str">
        <f>MATCH(O100,womens_RPI_2024!K:K,)</f>
        <v>#N/A</v>
      </c>
      <c r="U100" s="1" t="str">
        <f t="array" ref="U100">NUMBERVALUE(RIGHT(INDEX(womens_RPI_2024!F:F,fivethirtyeight_ncaa_forecasts!T100),6))</f>
        <v>#NAME?</v>
      </c>
      <c r="V100" s="1" t="str">
        <f t="shared" si="4"/>
        <v>#N/A</v>
      </c>
      <c r="W100" s="1" t="str">
        <f>U100*womens_RPI_regression_v2!$D$1+womens_RPI_regression_v2!$E$1+V100*womens_RPI_regression_v2!$F$1+womens_RPI_regression_v2!$G$1</f>
        <v>#NAME?</v>
      </c>
    </row>
    <row r="101" ht="15.75" customHeight="1">
      <c r="A101" s="1" t="s">
        <v>28</v>
      </c>
      <c r="B101" s="3">
        <v>44997.0</v>
      </c>
      <c r="C101" s="1" t="str">
        <f t="shared" si="1"/>
        <v>#N/A</v>
      </c>
      <c r="D101" s="2" t="str">
        <f t="shared" si="2"/>
        <v>#N/A</v>
      </c>
      <c r="E101" s="1">
        <v>0.987925204</v>
      </c>
      <c r="F101" s="1">
        <v>0.795992604</v>
      </c>
      <c r="G101" s="1">
        <v>0.292956688</v>
      </c>
      <c r="H101" s="1">
        <v>0.089581209</v>
      </c>
      <c r="I101" s="1">
        <v>0.035289021</v>
      </c>
      <c r="J101" s="1">
        <v>0.005057995</v>
      </c>
      <c r="K101" s="1">
        <v>1.0</v>
      </c>
      <c r="L101" s="1">
        <v>1.0</v>
      </c>
      <c r="M101" s="2">
        <v>100.0</v>
      </c>
      <c r="N101" s="1" t="str">
        <f>match(M101,'Copy-pasted bracket 2025'!$G$3:$G$67,0)</f>
        <v>#N/A</v>
      </c>
      <c r="O101" s="1" t="str">
        <f t="array" ref="O101">index('Copy-pasted bracket 2025'!$E$3:$E$67,N101)</f>
        <v>#N/A</v>
      </c>
      <c r="P101" s="4" t="str">
        <f t="shared" si="3"/>
        <v>#NAME?</v>
      </c>
      <c r="Q101" s="1" t="s">
        <v>30</v>
      </c>
      <c r="R101" s="1" t="str">
        <f t="array" ref="R101">17-index('Copy-pasted bracket 2025'!$C$3:$C$67,N101)</f>
        <v>#N/A</v>
      </c>
      <c r="S101" s="1">
        <v>60.0</v>
      </c>
      <c r="T101" s="1" t="str">
        <f>MATCH(O101,womens_RPI_2024!K:K,)</f>
        <v>#N/A</v>
      </c>
      <c r="U101" s="1" t="str">
        <f t="array" ref="U101">NUMBERVALUE(RIGHT(INDEX(womens_RPI_2024!F:F,fivethirtyeight_ncaa_forecasts!T101),6))</f>
        <v>#NAME?</v>
      </c>
      <c r="V101" s="1" t="str">
        <f t="shared" si="4"/>
        <v>#N/A</v>
      </c>
      <c r="W101" s="1" t="str">
        <f>U101*womens_RPI_regression_v2!$D$1+womens_RPI_regression_v2!$E$1+V101*womens_RPI_regression_v2!$F$1+womens_RPI_regression_v2!$G$1</f>
        <v>#NAME?</v>
      </c>
    </row>
    <row r="102" ht="15.75" customHeight="1">
      <c r="A102" s="1" t="s">
        <v>28</v>
      </c>
      <c r="B102" s="3">
        <v>44997.0</v>
      </c>
      <c r="C102" s="1" t="str">
        <f t="shared" si="1"/>
        <v>#N/A</v>
      </c>
      <c r="D102" s="2" t="str">
        <f t="shared" si="2"/>
        <v>#N/A</v>
      </c>
      <c r="E102" s="1">
        <v>0.012074796</v>
      </c>
      <c r="F102" s="1">
        <v>0.001053529</v>
      </c>
      <c r="G102" s="6">
        <v>7.07E-5</v>
      </c>
      <c r="H102" s="6">
        <v>4.16E-6</v>
      </c>
      <c r="I102" s="6">
        <v>2.11E-7</v>
      </c>
      <c r="J102" s="6">
        <v>3.34E-9</v>
      </c>
      <c r="K102" s="1">
        <v>1.0</v>
      </c>
      <c r="L102" s="1">
        <v>1.0</v>
      </c>
      <c r="M102" s="2">
        <v>101.0</v>
      </c>
      <c r="N102" s="1" t="str">
        <f>match(M102,'Copy-pasted bracket 2025'!$G$3:$G$67,0)</f>
        <v>#N/A</v>
      </c>
      <c r="O102" s="1" t="str">
        <f t="array" ref="O102">index('Copy-pasted bracket 2025'!$E$3:$E$67,N102)</f>
        <v>#N/A</v>
      </c>
      <c r="P102" s="4" t="str">
        <f t="shared" si="3"/>
        <v>#NAME?</v>
      </c>
      <c r="Q102" s="1" t="s">
        <v>30</v>
      </c>
      <c r="R102" s="1" t="str">
        <f t="array" ref="R102">17-index('Copy-pasted bracket 2025'!$C$3:$C$67,N102)</f>
        <v>#N/A</v>
      </c>
      <c r="S102" s="1">
        <v>62.0</v>
      </c>
      <c r="T102" s="1" t="str">
        <f>MATCH(O102,womens_RPI_2024!K:K,)</f>
        <v>#N/A</v>
      </c>
      <c r="U102" s="1" t="str">
        <f t="array" ref="U102">NUMBERVALUE(RIGHT(INDEX(womens_RPI_2024!F:F,fivethirtyeight_ncaa_forecasts!T102),6))</f>
        <v>#NAME?</v>
      </c>
      <c r="V102" s="1" t="str">
        <f t="shared" si="4"/>
        <v>#N/A</v>
      </c>
      <c r="W102" s="1" t="str">
        <f>U102*womens_RPI_regression_v2!$D$1+womens_RPI_regression_v2!$E$1+V102*womens_RPI_regression_v2!$F$1+womens_RPI_regression_v2!$G$1</f>
        <v>#NAME?</v>
      </c>
    </row>
    <row r="103" ht="15.75" customHeight="1">
      <c r="A103" s="1" t="s">
        <v>28</v>
      </c>
      <c r="B103" s="3">
        <v>44997.0</v>
      </c>
      <c r="C103" s="1" t="str">
        <f t="shared" si="1"/>
        <v>#N/A</v>
      </c>
      <c r="D103" s="2" t="str">
        <f t="shared" si="2"/>
        <v>#N/A</v>
      </c>
      <c r="E103" s="1">
        <v>0.999540833</v>
      </c>
      <c r="F103" s="1">
        <v>0.946333741</v>
      </c>
      <c r="G103" s="1">
        <v>0.72306301</v>
      </c>
      <c r="H103" s="1">
        <v>0.524716834</v>
      </c>
      <c r="I103" s="1">
        <v>0.123623371</v>
      </c>
      <c r="J103" s="1">
        <v>0.074848768</v>
      </c>
      <c r="K103" s="1">
        <v>1.0</v>
      </c>
      <c r="L103" s="1">
        <v>1.0</v>
      </c>
      <c r="M103" s="2">
        <v>102.0</v>
      </c>
      <c r="N103" s="1" t="str">
        <f>match(M103,'Copy-pasted bracket 2025'!$G$3:$G$67,0)</f>
        <v>#N/A</v>
      </c>
      <c r="O103" s="1" t="str">
        <f t="array" ref="O103">index('Copy-pasted bracket 2025'!$E$3:$E$67,N103)</f>
        <v>#N/A</v>
      </c>
      <c r="P103" s="4" t="str">
        <f t="shared" si="3"/>
        <v>#NAME?</v>
      </c>
      <c r="Q103" s="1" t="s">
        <v>31</v>
      </c>
      <c r="R103" s="1" t="str">
        <f t="array" ref="R103">17-index('Copy-pasted bracket 2025'!$C$3:$C$67,N103)</f>
        <v>#N/A</v>
      </c>
      <c r="S103" s="1">
        <v>64.0</v>
      </c>
      <c r="T103" s="1" t="str">
        <f>MATCH(O103,womens_RPI_2024!K:K,)</f>
        <v>#N/A</v>
      </c>
      <c r="U103" s="1" t="str">
        <f t="array" ref="U103">NUMBERVALUE(RIGHT(INDEX(womens_RPI_2024!F:F,fivethirtyeight_ncaa_forecasts!T103),6))</f>
        <v>#NAME?</v>
      </c>
      <c r="V103" s="1" t="str">
        <f t="shared" si="4"/>
        <v>#N/A</v>
      </c>
      <c r="W103" s="1" t="str">
        <f>U103*womens_RPI_regression_v2!$D$1+womens_RPI_regression_v2!$E$1+V103*womens_RPI_regression_v2!$F$1+womens_RPI_regression_v2!$G$1</f>
        <v>#NAME?</v>
      </c>
    </row>
    <row r="104" ht="15.75" customHeight="1">
      <c r="A104" s="1" t="s">
        <v>28</v>
      </c>
      <c r="B104" s="3">
        <v>44997.0</v>
      </c>
      <c r="C104" s="1" t="str">
        <f t="shared" si="1"/>
        <v>#N/A</v>
      </c>
      <c r="D104" s="2" t="str">
        <f t="shared" si="2"/>
        <v>#N/A</v>
      </c>
      <c r="E104" s="1">
        <v>3.45573E-4</v>
      </c>
      <c r="F104" s="6">
        <v>1.13E-5</v>
      </c>
      <c r="G104" s="6">
        <v>1.75E-7</v>
      </c>
      <c r="H104" s="6">
        <v>3.63E-9</v>
      </c>
      <c r="I104" s="6">
        <v>2.0E-11</v>
      </c>
      <c r="J104" s="6">
        <v>1.0E-12</v>
      </c>
      <c r="K104" s="1">
        <v>0.0</v>
      </c>
      <c r="L104" s="1">
        <v>1.0</v>
      </c>
      <c r="M104" s="2">
        <v>103.0</v>
      </c>
      <c r="N104" s="1" t="str">
        <f>match(M104,'Copy-pasted bracket 2025'!$G$3:$G$67,0)</f>
        <v>#N/A</v>
      </c>
      <c r="O104" s="1" t="str">
        <f t="array" ref="O104">index('Copy-pasted bracket 2025'!$E$3:$E$67,N104)</f>
        <v>#N/A</v>
      </c>
      <c r="P104" s="4" t="str">
        <f t="shared" si="3"/>
        <v>#NAME?</v>
      </c>
      <c r="Q104" s="1" t="s">
        <v>31</v>
      </c>
      <c r="R104" s="1" t="str">
        <f t="array" ref="R104">17-index('Copy-pasted bracket 2025'!$C$3:$C$67,N104)</f>
        <v>#N/A</v>
      </c>
      <c r="S104" s="1">
        <v>66.0</v>
      </c>
      <c r="T104" s="1" t="str">
        <f>MATCH(O104,womens_RPI_2024!K:K,)</f>
        <v>#N/A</v>
      </c>
      <c r="U104" s="1" t="str">
        <f t="array" ref="U104">NUMBERVALUE(RIGHT(INDEX(womens_RPI_2024!F:F,fivethirtyeight_ncaa_forecasts!T104),6))</f>
        <v>#NAME?</v>
      </c>
      <c r="V104" s="1" t="str">
        <f t="shared" si="4"/>
        <v>#N/A</v>
      </c>
      <c r="W104" s="1" t="str">
        <f>U104*womens_RPI_regression_v2!$D$1+womens_RPI_regression_v2!$E$1+V104*womens_RPI_regression_v2!$F$1+womens_RPI_regression_v2!$G$1</f>
        <v>#NAME?</v>
      </c>
    </row>
    <row r="105" ht="15.75" customHeight="1">
      <c r="A105" s="1" t="s">
        <v>28</v>
      </c>
      <c r="B105" s="3">
        <v>44997.0</v>
      </c>
      <c r="C105" s="1" t="str">
        <f t="shared" si="1"/>
        <v>#N/A</v>
      </c>
      <c r="D105" s="2" t="str">
        <f t="shared" si="2"/>
        <v>#N/A</v>
      </c>
      <c r="E105" s="1">
        <v>3.45573E-4</v>
      </c>
      <c r="F105" s="6">
        <v>1.13E-5</v>
      </c>
      <c r="G105" s="6">
        <v>1.75E-7</v>
      </c>
      <c r="H105" s="6">
        <v>3.63E-9</v>
      </c>
      <c r="I105" s="6">
        <v>2.0E-11</v>
      </c>
      <c r="J105" s="6">
        <v>1.0E-12</v>
      </c>
      <c r="K105" s="1">
        <v>0.0</v>
      </c>
      <c r="L105" s="1">
        <v>1.0</v>
      </c>
      <c r="M105" s="2">
        <v>104.0</v>
      </c>
      <c r="N105" s="1" t="str">
        <f>match(M105,'Copy-pasted bracket 2025'!$G$3:$G$67,0)</f>
        <v>#N/A</v>
      </c>
      <c r="O105" s="1" t="str">
        <f t="array" ref="O105">index('Copy-pasted bracket 2025'!$E$3:$E$67,N105)</f>
        <v>#N/A</v>
      </c>
      <c r="P105" s="4" t="str">
        <f t="shared" si="3"/>
        <v>#NAME?</v>
      </c>
      <c r="Q105" s="1" t="s">
        <v>31</v>
      </c>
      <c r="R105" s="1" t="str">
        <f t="array" ref="R105">17-index('Copy-pasted bracket 2025'!$C$3:$C$67,N105)</f>
        <v>#N/A</v>
      </c>
      <c r="S105" s="1">
        <v>67.0</v>
      </c>
      <c r="T105" s="1" t="str">
        <f>MATCH(O105,womens_RPI_2024!K:K,)</f>
        <v>#N/A</v>
      </c>
      <c r="U105" s="1" t="str">
        <f t="array" ref="U105">NUMBERVALUE(RIGHT(INDEX(womens_RPI_2024!F:F,fivethirtyeight_ncaa_forecasts!T105),6))</f>
        <v>#NAME?</v>
      </c>
      <c r="V105" s="1" t="str">
        <f t="shared" si="4"/>
        <v>#N/A</v>
      </c>
      <c r="W105" s="1" t="str">
        <f>U105*womens_RPI_regression_v2!$D$1+womens_RPI_regression_v2!$E$1+V105*womens_RPI_regression_v2!$F$1+womens_RPI_regression_v2!$G$1</f>
        <v>#NAME?</v>
      </c>
    </row>
    <row r="106" ht="15.75" customHeight="1">
      <c r="A106" s="1" t="s">
        <v>28</v>
      </c>
      <c r="B106" s="3">
        <v>44997.0</v>
      </c>
      <c r="C106" s="1" t="str">
        <f t="shared" si="1"/>
        <v>#N/A</v>
      </c>
      <c r="D106" s="2" t="str">
        <f t="shared" si="2"/>
        <v>#N/A</v>
      </c>
      <c r="E106" s="1">
        <v>0.543772833</v>
      </c>
      <c r="F106" s="1">
        <v>0.031235505</v>
      </c>
      <c r="G106" s="1">
        <v>0.010379991</v>
      </c>
      <c r="H106" s="1">
        <v>0.003418807</v>
      </c>
      <c r="I106" s="1">
        <v>3.36447E-4</v>
      </c>
      <c r="J106" s="1">
        <v>1.16473E-4</v>
      </c>
      <c r="K106" s="1">
        <v>1.0</v>
      </c>
      <c r="L106" s="1">
        <v>1.0</v>
      </c>
      <c r="M106" s="2">
        <v>105.0</v>
      </c>
      <c r="N106" s="1" t="str">
        <f>match(M106,'Copy-pasted bracket 2025'!$G$3:$G$67,0)</f>
        <v>#N/A</v>
      </c>
      <c r="O106" s="1" t="str">
        <f t="array" ref="O106">index('Copy-pasted bracket 2025'!$E$3:$E$67,N106)</f>
        <v>#N/A</v>
      </c>
      <c r="P106" s="4" t="str">
        <f t="shared" si="3"/>
        <v>#NAME?</v>
      </c>
      <c r="Q106" s="1" t="s">
        <v>31</v>
      </c>
      <c r="R106" s="1" t="str">
        <f t="array" ref="R106">17-index('Copy-pasted bracket 2025'!$C$3:$C$67,N106)</f>
        <v>#N/A</v>
      </c>
      <c r="S106" s="1">
        <v>68.0</v>
      </c>
      <c r="T106" s="1" t="str">
        <f>MATCH(O106,womens_RPI_2024!K:K,)</f>
        <v>#N/A</v>
      </c>
      <c r="U106" s="1" t="str">
        <f t="array" ref="U106">NUMBERVALUE(RIGHT(INDEX(womens_RPI_2024!F:F,fivethirtyeight_ncaa_forecasts!T106),6))</f>
        <v>#NAME?</v>
      </c>
      <c r="V106" s="1" t="str">
        <f t="shared" si="4"/>
        <v>#N/A</v>
      </c>
      <c r="W106" s="1" t="str">
        <f>U106*womens_RPI_regression_v2!$D$1+womens_RPI_regression_v2!$E$1+V106*womens_RPI_regression_v2!$F$1+womens_RPI_regression_v2!$G$1</f>
        <v>#NAME?</v>
      </c>
    </row>
    <row r="107" ht="15.75" customHeight="1">
      <c r="A107" s="1" t="s">
        <v>28</v>
      </c>
      <c r="B107" s="3">
        <v>44997.0</v>
      </c>
      <c r="C107" s="1" t="str">
        <f t="shared" si="1"/>
        <v>#N/A</v>
      </c>
      <c r="D107" s="2" t="str">
        <f t="shared" si="2"/>
        <v>#N/A</v>
      </c>
      <c r="E107" s="1">
        <v>0.456227167</v>
      </c>
      <c r="F107" s="1">
        <v>0.022417091</v>
      </c>
      <c r="G107" s="1">
        <v>0.007844498</v>
      </c>
      <c r="H107" s="1">
        <v>0.002710818</v>
      </c>
      <c r="I107" s="1">
        <v>1.50969E-4</v>
      </c>
      <c r="J107" s="6">
        <v>3.39E-5</v>
      </c>
      <c r="K107" s="1">
        <v>1.0</v>
      </c>
      <c r="L107" s="1">
        <v>1.0</v>
      </c>
      <c r="M107" s="2">
        <v>106.0</v>
      </c>
      <c r="N107" s="1" t="str">
        <f>match(M107,'Copy-pasted bracket 2025'!$G$3:$G$67,0)</f>
        <v>#N/A</v>
      </c>
      <c r="O107" s="1" t="str">
        <f t="array" ref="O107">index('Copy-pasted bracket 2025'!$E$3:$E$67,N107)</f>
        <v>#N/A</v>
      </c>
      <c r="P107" s="4" t="str">
        <f t="shared" si="3"/>
        <v>#NAME?</v>
      </c>
      <c r="Q107" s="1" t="s">
        <v>31</v>
      </c>
      <c r="R107" s="1" t="str">
        <f t="array" ref="R107">17-index('Copy-pasted bracket 2025'!$C$3:$C$67,N107)</f>
        <v>#N/A</v>
      </c>
      <c r="S107" s="1">
        <v>70.0</v>
      </c>
      <c r="T107" s="1" t="str">
        <f>MATCH(O107,womens_RPI_2024!K:K,)</f>
        <v>#N/A</v>
      </c>
      <c r="U107" s="1" t="str">
        <f t="array" ref="U107">NUMBERVALUE(RIGHT(INDEX(womens_RPI_2024!F:F,fivethirtyeight_ncaa_forecasts!T107),6))</f>
        <v>#NAME?</v>
      </c>
      <c r="V107" s="1" t="str">
        <f t="shared" si="4"/>
        <v>#N/A</v>
      </c>
      <c r="W107" s="1" t="str">
        <f>U107*womens_RPI_regression_v2!$D$1+womens_RPI_regression_v2!$E$1+V107*womens_RPI_regression_v2!$F$1+womens_RPI_regression_v2!$G$1</f>
        <v>#NAME?</v>
      </c>
    </row>
    <row r="108" ht="15.75" customHeight="1">
      <c r="A108" s="1" t="s">
        <v>28</v>
      </c>
      <c r="B108" s="3">
        <v>44997.0</v>
      </c>
      <c r="C108" s="1" t="str">
        <f t="shared" si="1"/>
        <v>#N/A</v>
      </c>
      <c r="D108" s="2" t="str">
        <f t="shared" si="2"/>
        <v>#N/A</v>
      </c>
      <c r="E108" s="1">
        <v>0.839427212</v>
      </c>
      <c r="F108" s="1">
        <v>0.21657876</v>
      </c>
      <c r="G108" s="1">
        <v>0.046037484</v>
      </c>
      <c r="H108" s="1">
        <v>0.019832658</v>
      </c>
      <c r="I108" s="1">
        <v>0.002560445</v>
      </c>
      <c r="J108" s="1">
        <v>0.001068779</v>
      </c>
      <c r="K108" s="1">
        <v>1.0</v>
      </c>
      <c r="L108" s="1">
        <v>1.0</v>
      </c>
      <c r="M108" s="2">
        <v>107.0</v>
      </c>
      <c r="N108" s="1" t="str">
        <f>match(M108,'Copy-pasted bracket 2025'!$G$3:$G$67,0)</f>
        <v>#N/A</v>
      </c>
      <c r="O108" s="1" t="str">
        <f t="array" ref="O108">index('Copy-pasted bracket 2025'!$E$3:$E$67,N108)</f>
        <v>#N/A</v>
      </c>
      <c r="P108" s="4" t="str">
        <f t="shared" si="3"/>
        <v>#NAME?</v>
      </c>
      <c r="Q108" s="1" t="s">
        <v>31</v>
      </c>
      <c r="R108" s="1" t="str">
        <f t="array" ref="R108">17-index('Copy-pasted bracket 2025'!$C$3:$C$67,N108)</f>
        <v>#N/A</v>
      </c>
      <c r="S108" s="1">
        <v>72.0</v>
      </c>
      <c r="T108" s="1" t="str">
        <f>MATCH(O108,womens_RPI_2024!K:K,)</f>
        <v>#N/A</v>
      </c>
      <c r="U108" s="1" t="str">
        <f t="array" ref="U108">NUMBERVALUE(RIGHT(INDEX(womens_RPI_2024!F:F,fivethirtyeight_ncaa_forecasts!T108),6))</f>
        <v>#NAME?</v>
      </c>
      <c r="V108" s="1" t="str">
        <f t="shared" si="4"/>
        <v>#N/A</v>
      </c>
      <c r="W108" s="1" t="str">
        <f>U108*womens_RPI_regression_v2!$D$1+womens_RPI_regression_v2!$E$1+V108*womens_RPI_regression_v2!$F$1+womens_RPI_regression_v2!$G$1</f>
        <v>#NAME?</v>
      </c>
    </row>
    <row r="109" ht="15.75" customHeight="1">
      <c r="A109" s="1" t="s">
        <v>28</v>
      </c>
      <c r="B109" s="3">
        <v>44997.0</v>
      </c>
      <c r="C109" s="1" t="str">
        <f t="shared" si="1"/>
        <v>#N/A</v>
      </c>
      <c r="D109" s="2" t="str">
        <f t="shared" si="2"/>
        <v>#N/A</v>
      </c>
      <c r="E109" s="1">
        <v>0.160572788</v>
      </c>
      <c r="F109" s="1">
        <v>0.01271667</v>
      </c>
      <c r="G109" s="1">
        <v>8.47864E-4</v>
      </c>
      <c r="H109" s="1">
        <v>1.57616E-4</v>
      </c>
      <c r="I109" s="6">
        <v>6.89E-6</v>
      </c>
      <c r="J109" s="6">
        <v>1.28E-6</v>
      </c>
      <c r="K109" s="1">
        <v>1.0</v>
      </c>
      <c r="L109" s="1">
        <v>1.0</v>
      </c>
      <c r="M109" s="2">
        <v>108.0</v>
      </c>
      <c r="N109" s="1" t="str">
        <f>match(M109,'Copy-pasted bracket 2025'!$G$3:$G$67,0)</f>
        <v>#N/A</v>
      </c>
      <c r="O109" s="1" t="str">
        <f t="array" ref="O109">index('Copy-pasted bracket 2025'!$E$3:$E$67,N109)</f>
        <v>#N/A</v>
      </c>
      <c r="P109" s="4" t="str">
        <f t="shared" si="3"/>
        <v>#NAME?</v>
      </c>
      <c r="Q109" s="1" t="s">
        <v>31</v>
      </c>
      <c r="R109" s="1" t="str">
        <f t="array" ref="R109">17-index('Copy-pasted bracket 2025'!$C$3:$C$67,N109)</f>
        <v>#N/A</v>
      </c>
      <c r="S109" s="1">
        <v>74.0</v>
      </c>
      <c r="T109" s="1" t="str">
        <f>MATCH(O109,womens_RPI_2024!K:K,)</f>
        <v>#N/A</v>
      </c>
      <c r="U109" s="1" t="str">
        <f t="array" ref="U109">NUMBERVALUE(RIGHT(INDEX(womens_RPI_2024!F:F,fivethirtyeight_ncaa_forecasts!T109),6))</f>
        <v>#NAME?</v>
      </c>
      <c r="V109" s="1" t="str">
        <f t="shared" si="4"/>
        <v>#N/A</v>
      </c>
      <c r="W109" s="1" t="str">
        <f>U109*womens_RPI_regression_v2!$D$1+womens_RPI_regression_v2!$E$1+V109*womens_RPI_regression_v2!$F$1+womens_RPI_regression_v2!$G$1</f>
        <v>#NAME?</v>
      </c>
    </row>
    <row r="110" ht="15.75" customHeight="1">
      <c r="A110" s="1" t="s">
        <v>28</v>
      </c>
      <c r="B110" s="3">
        <v>44997.0</v>
      </c>
      <c r="C110" s="1" t="str">
        <f t="shared" si="1"/>
        <v>#N/A</v>
      </c>
      <c r="D110" s="2" t="str">
        <f t="shared" si="2"/>
        <v>#N/A</v>
      </c>
      <c r="E110" s="1">
        <v>0.977640973</v>
      </c>
      <c r="F110" s="1">
        <v>0.767681074</v>
      </c>
      <c r="G110" s="1">
        <v>0.211734833</v>
      </c>
      <c r="H110" s="1">
        <v>0.107845265</v>
      </c>
      <c r="I110" s="1">
        <v>0.020641104</v>
      </c>
      <c r="J110" s="1">
        <v>0.011105753</v>
      </c>
      <c r="K110" s="1">
        <v>1.0</v>
      </c>
      <c r="L110" s="1">
        <v>1.0</v>
      </c>
      <c r="M110" s="2">
        <v>109.0</v>
      </c>
      <c r="N110" s="1" t="str">
        <f>match(M110,'Copy-pasted bracket 2025'!$G$3:$G$67,0)</f>
        <v>#N/A</v>
      </c>
      <c r="O110" s="1" t="str">
        <f t="array" ref="O110">index('Copy-pasted bracket 2025'!$E$3:$E$67,N110)</f>
        <v>#N/A</v>
      </c>
      <c r="P110" s="4" t="str">
        <f t="shared" si="3"/>
        <v>#NAME?</v>
      </c>
      <c r="Q110" s="1" t="s">
        <v>31</v>
      </c>
      <c r="R110" s="1" t="str">
        <f t="array" ref="R110">17-index('Copy-pasted bracket 2025'!$C$3:$C$67,N110)</f>
        <v>#N/A</v>
      </c>
      <c r="S110" s="1">
        <v>76.0</v>
      </c>
      <c r="T110" s="1" t="str">
        <f>MATCH(O110,womens_RPI_2024!K:K,)</f>
        <v>#N/A</v>
      </c>
      <c r="U110" s="1" t="str">
        <f t="array" ref="U110">NUMBERVALUE(RIGHT(INDEX(womens_RPI_2024!F:F,fivethirtyeight_ncaa_forecasts!T110),6))</f>
        <v>#NAME?</v>
      </c>
      <c r="V110" s="1" t="str">
        <f t="shared" si="4"/>
        <v>#N/A</v>
      </c>
      <c r="W110" s="1" t="str">
        <f>U110*womens_RPI_regression_v2!$D$1+womens_RPI_regression_v2!$E$1+V110*womens_RPI_regression_v2!$F$1+womens_RPI_regression_v2!$G$1</f>
        <v>#NAME?</v>
      </c>
    </row>
    <row r="111" ht="15.75" customHeight="1">
      <c r="A111" s="1" t="s">
        <v>28</v>
      </c>
      <c r="B111" s="3">
        <v>44997.0</v>
      </c>
      <c r="C111" s="1" t="str">
        <f t="shared" si="1"/>
        <v>#N/A</v>
      </c>
      <c r="D111" s="2" t="str">
        <f t="shared" si="2"/>
        <v>#N/A</v>
      </c>
      <c r="E111" s="1">
        <v>0.022359027</v>
      </c>
      <c r="F111" s="1">
        <v>0.003023496</v>
      </c>
      <c r="G111" s="6">
        <v>9.21E-5</v>
      </c>
      <c r="H111" s="6">
        <v>9.22E-6</v>
      </c>
      <c r="I111" s="6">
        <v>2.08E-7</v>
      </c>
      <c r="J111" s="6">
        <v>2.27E-8</v>
      </c>
      <c r="K111" s="1">
        <v>1.0</v>
      </c>
      <c r="L111" s="1">
        <v>1.0</v>
      </c>
      <c r="M111" s="2">
        <v>110.0</v>
      </c>
      <c r="N111" s="1" t="str">
        <f>match(M111,'Copy-pasted bracket 2025'!$G$3:$G$67,0)</f>
        <v>#N/A</v>
      </c>
      <c r="O111" s="1" t="str">
        <f t="array" ref="O111">index('Copy-pasted bracket 2025'!$E$3:$E$67,N111)</f>
        <v>#N/A</v>
      </c>
      <c r="P111" s="4" t="str">
        <f t="shared" si="3"/>
        <v>#NAME?</v>
      </c>
      <c r="Q111" s="1" t="s">
        <v>31</v>
      </c>
      <c r="R111" s="1" t="str">
        <f t="array" ref="R111">17-index('Copy-pasted bracket 2025'!$C$3:$C$67,N111)</f>
        <v>#N/A</v>
      </c>
      <c r="S111" s="1">
        <v>78.0</v>
      </c>
      <c r="T111" s="1" t="str">
        <f>MATCH(O111,womens_RPI_2024!K:K,)</f>
        <v>#N/A</v>
      </c>
      <c r="U111" s="1" t="str">
        <f t="array" ref="U111">NUMBERVALUE(RIGHT(INDEX(womens_RPI_2024!F:F,fivethirtyeight_ncaa_forecasts!T111),6))</f>
        <v>#NAME?</v>
      </c>
      <c r="V111" s="1" t="str">
        <f t="shared" si="4"/>
        <v>#N/A</v>
      </c>
      <c r="W111" s="1" t="str">
        <f>U111*womens_RPI_regression_v2!$D$1+womens_RPI_regression_v2!$E$1+V111*womens_RPI_regression_v2!$F$1+womens_RPI_regression_v2!$G$1</f>
        <v>#NAME?</v>
      </c>
    </row>
    <row r="112" ht="15.75" customHeight="1">
      <c r="A112" s="1" t="s">
        <v>28</v>
      </c>
      <c r="B112" s="3">
        <v>44997.0</v>
      </c>
      <c r="C112" s="1" t="str">
        <f t="shared" si="1"/>
        <v>#N/A</v>
      </c>
      <c r="D112" s="2" t="str">
        <f t="shared" si="2"/>
        <v>#N/A</v>
      </c>
      <c r="E112" s="1">
        <v>0.593788738</v>
      </c>
      <c r="F112" s="1">
        <v>0.147826932</v>
      </c>
      <c r="G112" s="1">
        <v>0.04050588</v>
      </c>
      <c r="H112" s="1">
        <v>0.008323231</v>
      </c>
      <c r="I112" s="1">
        <v>7.05644E-4</v>
      </c>
      <c r="J112" s="1">
        <v>2.18186E-4</v>
      </c>
      <c r="K112" s="1">
        <v>1.0</v>
      </c>
      <c r="L112" s="1">
        <v>1.0</v>
      </c>
      <c r="M112" s="2">
        <v>111.0</v>
      </c>
      <c r="N112" s="1" t="str">
        <f>match(M112,'Copy-pasted bracket 2025'!$G$3:$G$67,0)</f>
        <v>#N/A</v>
      </c>
      <c r="O112" s="1" t="str">
        <f t="array" ref="O112">index('Copy-pasted bracket 2025'!$E$3:$E$67,N112)</f>
        <v>#N/A</v>
      </c>
      <c r="P112" s="4" t="str">
        <f t="shared" si="3"/>
        <v>#NAME?</v>
      </c>
      <c r="Q112" s="1" t="s">
        <v>31</v>
      </c>
      <c r="R112" s="1" t="str">
        <f t="array" ref="R112">17-index('Copy-pasted bracket 2025'!$C$3:$C$67,N112)</f>
        <v>#N/A</v>
      </c>
      <c r="S112" s="1">
        <v>80.0</v>
      </c>
      <c r="T112" s="1" t="str">
        <f>MATCH(O112,womens_RPI_2024!K:K,)</f>
        <v>#N/A</v>
      </c>
      <c r="U112" s="1" t="str">
        <f t="array" ref="U112">NUMBERVALUE(RIGHT(INDEX(womens_RPI_2024!F:F,fivethirtyeight_ncaa_forecasts!T112),6))</f>
        <v>#NAME?</v>
      </c>
      <c r="V112" s="1" t="str">
        <f t="shared" si="4"/>
        <v>#N/A</v>
      </c>
      <c r="W112" s="1" t="str">
        <f>U112*womens_RPI_regression_v2!$D$1+womens_RPI_regression_v2!$E$1+V112*womens_RPI_regression_v2!$F$1+womens_RPI_regression_v2!$G$1</f>
        <v>#NAME?</v>
      </c>
    </row>
    <row r="113" ht="15.75" customHeight="1">
      <c r="A113" s="1" t="s">
        <v>28</v>
      </c>
      <c r="B113" s="3">
        <v>44997.0</v>
      </c>
      <c r="C113" s="1" t="str">
        <f t="shared" si="1"/>
        <v>#N/A</v>
      </c>
      <c r="D113" s="2" t="str">
        <f t="shared" si="2"/>
        <v>#N/A</v>
      </c>
      <c r="E113" s="1">
        <v>0.406211262</v>
      </c>
      <c r="F113" s="1">
        <v>0.07894008</v>
      </c>
      <c r="G113" s="1">
        <v>0.012033858</v>
      </c>
      <c r="H113" s="1">
        <v>0.001355069</v>
      </c>
      <c r="I113" s="6">
        <v>7.46E-5</v>
      </c>
      <c r="J113" s="6">
        <v>1.66E-5</v>
      </c>
      <c r="K113" s="1">
        <v>1.0</v>
      </c>
      <c r="L113" s="1">
        <v>1.0</v>
      </c>
      <c r="M113" s="2">
        <v>112.0</v>
      </c>
      <c r="N113" s="1" t="str">
        <f>match(M113,'Copy-pasted bracket 2025'!$G$3:$G$67,0)</f>
        <v>#N/A</v>
      </c>
      <c r="O113" s="1" t="str">
        <f t="array" ref="O113">index('Copy-pasted bracket 2025'!$E$3:$E$67,N113)</f>
        <v>#N/A</v>
      </c>
      <c r="P113" s="4" t="str">
        <f t="shared" si="3"/>
        <v>#NAME?</v>
      </c>
      <c r="Q113" s="1" t="s">
        <v>31</v>
      </c>
      <c r="R113" s="1" t="str">
        <f t="array" ref="R113">17-index('Copy-pasted bracket 2025'!$C$3:$C$67,N113)</f>
        <v>#N/A</v>
      </c>
      <c r="S113" s="1">
        <v>82.0</v>
      </c>
      <c r="T113" s="1" t="str">
        <f>MATCH(O113,womens_RPI_2024!K:K,)</f>
        <v>#N/A</v>
      </c>
      <c r="U113" s="1" t="str">
        <f t="array" ref="U113">NUMBERVALUE(RIGHT(INDEX(womens_RPI_2024!F:F,fivethirtyeight_ncaa_forecasts!T113),6))</f>
        <v>#NAME?</v>
      </c>
      <c r="V113" s="1" t="str">
        <f t="shared" si="4"/>
        <v>#N/A</v>
      </c>
      <c r="W113" s="1" t="str">
        <f>U113*womens_RPI_regression_v2!$D$1+womens_RPI_regression_v2!$E$1+V113*womens_RPI_regression_v2!$F$1+womens_RPI_regression_v2!$G$1</f>
        <v>#NAME?</v>
      </c>
    </row>
    <row r="114" ht="15.75" customHeight="1">
      <c r="A114" s="1" t="s">
        <v>28</v>
      </c>
      <c r="B114" s="3">
        <v>44997.0</v>
      </c>
      <c r="C114" s="1" t="str">
        <f t="shared" si="1"/>
        <v>#N/A</v>
      </c>
      <c r="D114" s="2" t="str">
        <f t="shared" si="2"/>
        <v>#N/A</v>
      </c>
      <c r="E114" s="1">
        <v>0.983897226</v>
      </c>
      <c r="F114" s="1">
        <v>0.771785578</v>
      </c>
      <c r="G114" s="1">
        <v>0.21139271</v>
      </c>
      <c r="H114" s="1">
        <v>0.043058761</v>
      </c>
      <c r="I114" s="1">
        <v>0.004035637</v>
      </c>
      <c r="J114" s="1">
        <v>0.001333758</v>
      </c>
      <c r="K114" s="1">
        <v>1.0</v>
      </c>
      <c r="L114" s="1">
        <v>1.0</v>
      </c>
      <c r="M114" s="2">
        <v>113.0</v>
      </c>
      <c r="N114" s="1" t="str">
        <f>match(M114,'Copy-pasted bracket 2025'!$G$3:$G$67,0)</f>
        <v>#N/A</v>
      </c>
      <c r="O114" s="1" t="str">
        <f t="array" ref="O114">index('Copy-pasted bracket 2025'!$E$3:$E$67,N114)</f>
        <v>#N/A</v>
      </c>
      <c r="P114" s="4" t="str">
        <f t="shared" si="3"/>
        <v>#NAME?</v>
      </c>
      <c r="Q114" s="1" t="s">
        <v>31</v>
      </c>
      <c r="R114" s="1" t="str">
        <f t="array" ref="R114">17-index('Copy-pasted bracket 2025'!$C$3:$C$67,N114)</f>
        <v>#N/A</v>
      </c>
      <c r="S114" s="1">
        <v>84.0</v>
      </c>
      <c r="T114" s="1" t="str">
        <f>MATCH(O114,womens_RPI_2024!K:K,)</f>
        <v>#N/A</v>
      </c>
      <c r="U114" s="1" t="str">
        <f t="array" ref="U114">NUMBERVALUE(RIGHT(INDEX(womens_RPI_2024!F:F,fivethirtyeight_ncaa_forecasts!T114),6))</f>
        <v>#NAME?</v>
      </c>
      <c r="V114" s="1" t="str">
        <f t="shared" si="4"/>
        <v>#N/A</v>
      </c>
      <c r="W114" s="1" t="str">
        <f>U114*womens_RPI_regression_v2!$D$1+womens_RPI_regression_v2!$E$1+V114*womens_RPI_regression_v2!$F$1+womens_RPI_regression_v2!$G$1</f>
        <v>#NAME?</v>
      </c>
    </row>
    <row r="115" ht="15.75" customHeight="1">
      <c r="A115" s="1" t="s">
        <v>28</v>
      </c>
      <c r="B115" s="3">
        <v>44997.0</v>
      </c>
      <c r="C115" s="1" t="str">
        <f t="shared" si="1"/>
        <v>#N/A</v>
      </c>
      <c r="D115" s="2" t="str">
        <f t="shared" si="2"/>
        <v>#N/A</v>
      </c>
      <c r="E115" s="1">
        <v>0.016102774</v>
      </c>
      <c r="F115" s="1">
        <v>0.00144741</v>
      </c>
      <c r="G115" s="6">
        <v>2.91E-5</v>
      </c>
      <c r="H115" s="6">
        <v>4.46E-7</v>
      </c>
      <c r="I115" s="6">
        <v>3.25E-9</v>
      </c>
      <c r="J115" s="6">
        <v>1.35E-10</v>
      </c>
      <c r="K115" s="1">
        <v>1.0</v>
      </c>
      <c r="L115" s="1">
        <v>1.0</v>
      </c>
      <c r="M115" s="2">
        <v>114.0</v>
      </c>
      <c r="N115" s="1" t="str">
        <f>match(M115,'Copy-pasted bracket 2025'!$G$3:$G$67,0)</f>
        <v>#N/A</v>
      </c>
      <c r="O115" s="1" t="str">
        <f t="array" ref="O115">index('Copy-pasted bracket 2025'!$E$3:$E$67,N115)</f>
        <v>#N/A</v>
      </c>
      <c r="P115" s="4" t="str">
        <f t="shared" si="3"/>
        <v>#NAME?</v>
      </c>
      <c r="Q115" s="1" t="s">
        <v>31</v>
      </c>
      <c r="R115" s="1" t="str">
        <f t="array" ref="R115">17-index('Copy-pasted bracket 2025'!$C$3:$C$67,N115)</f>
        <v>#N/A</v>
      </c>
      <c r="S115" s="1">
        <v>86.0</v>
      </c>
      <c r="T115" s="1" t="str">
        <f>MATCH(O115,womens_RPI_2024!K:K,)</f>
        <v>#N/A</v>
      </c>
      <c r="U115" s="1" t="str">
        <f t="array" ref="U115">NUMBERVALUE(RIGHT(INDEX(womens_RPI_2024!F:F,fivethirtyeight_ncaa_forecasts!T115),6))</f>
        <v>#NAME?</v>
      </c>
      <c r="V115" s="1" t="str">
        <f t="shared" si="4"/>
        <v>#N/A</v>
      </c>
      <c r="W115" s="1" t="str">
        <f>U115*womens_RPI_regression_v2!$D$1+womens_RPI_regression_v2!$E$1+V115*womens_RPI_regression_v2!$F$1+womens_RPI_regression_v2!$G$1</f>
        <v>#NAME?</v>
      </c>
    </row>
    <row r="116" ht="15.75" customHeight="1">
      <c r="A116" s="1" t="s">
        <v>28</v>
      </c>
      <c r="B116" s="3">
        <v>44997.0</v>
      </c>
      <c r="C116" s="1" t="str">
        <f t="shared" si="1"/>
        <v>#N/A</v>
      </c>
      <c r="D116" s="2" t="str">
        <f t="shared" si="2"/>
        <v>#N/A</v>
      </c>
      <c r="E116" s="1">
        <v>0.518492574</v>
      </c>
      <c r="F116" s="1">
        <v>0.051076515</v>
      </c>
      <c r="G116" s="1">
        <v>0.022413861</v>
      </c>
      <c r="H116" s="1">
        <v>0.00352856</v>
      </c>
      <c r="I116" s="1">
        <v>2.73075E-4</v>
      </c>
      <c r="J116" s="6">
        <v>7.9E-5</v>
      </c>
      <c r="K116" s="1">
        <v>1.0</v>
      </c>
      <c r="L116" s="1">
        <v>1.0</v>
      </c>
      <c r="M116" s="2">
        <v>115.0</v>
      </c>
      <c r="N116" s="1" t="str">
        <f>match(M116,'Copy-pasted bracket 2025'!$G$3:$G$67,0)</f>
        <v>#N/A</v>
      </c>
      <c r="O116" s="1" t="str">
        <f t="array" ref="O116">index('Copy-pasted bracket 2025'!$E$3:$E$67,N116)</f>
        <v>#N/A</v>
      </c>
      <c r="P116" s="4" t="str">
        <f t="shared" si="3"/>
        <v>#NAME?</v>
      </c>
      <c r="Q116" s="1" t="s">
        <v>31</v>
      </c>
      <c r="R116" s="1" t="str">
        <f t="array" ref="R116">17-index('Copy-pasted bracket 2025'!$C$3:$C$67,N116)</f>
        <v>#N/A</v>
      </c>
      <c r="S116" s="1">
        <v>88.0</v>
      </c>
      <c r="T116" s="1" t="str">
        <f>MATCH(O116,womens_RPI_2024!K:K,)</f>
        <v>#N/A</v>
      </c>
      <c r="U116" s="1" t="str">
        <f t="array" ref="U116">NUMBERVALUE(RIGHT(INDEX(womens_RPI_2024!F:F,fivethirtyeight_ncaa_forecasts!T116),6))</f>
        <v>#NAME?</v>
      </c>
      <c r="V116" s="1" t="str">
        <f t="shared" si="4"/>
        <v>#N/A</v>
      </c>
      <c r="W116" s="1" t="str">
        <f>U116*womens_RPI_regression_v2!$D$1+womens_RPI_regression_v2!$E$1+V116*womens_RPI_regression_v2!$F$1+womens_RPI_regression_v2!$G$1</f>
        <v>#NAME?</v>
      </c>
    </row>
    <row r="117" ht="15.75" customHeight="1">
      <c r="A117" s="1" t="s">
        <v>28</v>
      </c>
      <c r="B117" s="3">
        <v>44997.0</v>
      </c>
      <c r="C117" s="1" t="str">
        <f t="shared" si="1"/>
        <v>#N/A</v>
      </c>
      <c r="D117" s="2" t="str">
        <f t="shared" si="2"/>
        <v>#N/A</v>
      </c>
      <c r="E117" s="1">
        <v>0.481507426</v>
      </c>
      <c r="F117" s="1">
        <v>0.044710971</v>
      </c>
      <c r="G117" s="1">
        <v>0.018582101</v>
      </c>
      <c r="H117" s="1">
        <v>0.002717103</v>
      </c>
      <c r="I117" s="1">
        <v>1.91478E-4</v>
      </c>
      <c r="J117" s="6">
        <v>5.16E-5</v>
      </c>
      <c r="K117" s="1">
        <v>1.0</v>
      </c>
      <c r="L117" s="1">
        <v>1.0</v>
      </c>
      <c r="M117" s="2">
        <v>116.0</v>
      </c>
      <c r="N117" s="1" t="str">
        <f>match(M117,'Copy-pasted bracket 2025'!$G$3:$G$67,0)</f>
        <v>#N/A</v>
      </c>
      <c r="O117" s="1" t="str">
        <f t="array" ref="O117">index('Copy-pasted bracket 2025'!$E$3:$E$67,N117)</f>
        <v>#N/A</v>
      </c>
      <c r="P117" s="4" t="str">
        <f t="shared" si="3"/>
        <v>#NAME?</v>
      </c>
      <c r="Q117" s="1" t="s">
        <v>31</v>
      </c>
      <c r="R117" s="1" t="str">
        <f t="array" ref="R117">17-index('Copy-pasted bracket 2025'!$C$3:$C$67,N117)</f>
        <v>#N/A</v>
      </c>
      <c r="S117" s="1">
        <v>90.0</v>
      </c>
      <c r="T117" s="1" t="str">
        <f>MATCH(O117,womens_RPI_2024!K:K,)</f>
        <v>#N/A</v>
      </c>
      <c r="U117" s="1" t="str">
        <f t="array" ref="U117">NUMBERVALUE(RIGHT(INDEX(womens_RPI_2024!F:F,fivethirtyeight_ncaa_forecasts!T117),6))</f>
        <v>#NAME?</v>
      </c>
      <c r="V117" s="1" t="str">
        <f t="shared" si="4"/>
        <v>#N/A</v>
      </c>
      <c r="W117" s="1" t="str">
        <f>U117*womens_RPI_regression_v2!$D$1+womens_RPI_regression_v2!$E$1+V117*womens_RPI_regression_v2!$F$1+womens_RPI_regression_v2!$G$1</f>
        <v>#NAME?</v>
      </c>
    </row>
    <row r="118" ht="15.75" customHeight="1">
      <c r="A118" s="1" t="s">
        <v>28</v>
      </c>
      <c r="B118" s="3">
        <v>44997.0</v>
      </c>
      <c r="C118" s="1" t="str">
        <f t="shared" si="1"/>
        <v>#N/A</v>
      </c>
      <c r="D118" s="2" t="str">
        <f t="shared" si="2"/>
        <v>#N/A</v>
      </c>
      <c r="E118" s="1">
        <v>0.996851867</v>
      </c>
      <c r="F118" s="1">
        <v>0.904005263</v>
      </c>
      <c r="G118" s="1">
        <v>0.695031237</v>
      </c>
      <c r="H118" s="1">
        <v>0.282325442</v>
      </c>
      <c r="I118" s="1">
        <v>0.055853132</v>
      </c>
      <c r="J118" s="1">
        <v>0.030580829</v>
      </c>
      <c r="K118" s="1">
        <v>1.0</v>
      </c>
      <c r="L118" s="1">
        <v>1.0</v>
      </c>
      <c r="M118" s="2">
        <v>117.0</v>
      </c>
      <c r="N118" s="1" t="str">
        <f>match(M118,'Copy-pasted bracket 2025'!$G$3:$G$67,0)</f>
        <v>#N/A</v>
      </c>
      <c r="O118" s="1" t="str">
        <f t="array" ref="O118">index('Copy-pasted bracket 2025'!$E$3:$E$67,N118)</f>
        <v>#N/A</v>
      </c>
      <c r="P118" s="4" t="str">
        <f t="shared" si="3"/>
        <v>#NAME?</v>
      </c>
      <c r="Q118" s="1" t="s">
        <v>31</v>
      </c>
      <c r="R118" s="1" t="str">
        <f t="array" ref="R118">17-index('Copy-pasted bracket 2025'!$C$3:$C$67,N118)</f>
        <v>#N/A</v>
      </c>
      <c r="S118" s="1">
        <v>92.0</v>
      </c>
      <c r="T118" s="1" t="str">
        <f>MATCH(O118,womens_RPI_2024!K:K,)</f>
        <v>#N/A</v>
      </c>
      <c r="U118" s="1" t="str">
        <f t="array" ref="U118">NUMBERVALUE(RIGHT(INDEX(womens_RPI_2024!F:F,fivethirtyeight_ncaa_forecasts!T118),6))</f>
        <v>#NAME?</v>
      </c>
      <c r="V118" s="1" t="str">
        <f t="shared" si="4"/>
        <v>#N/A</v>
      </c>
      <c r="W118" s="1" t="str">
        <f>U118*womens_RPI_regression_v2!$D$1+womens_RPI_regression_v2!$E$1+V118*womens_RPI_regression_v2!$F$1+womens_RPI_regression_v2!$G$1</f>
        <v>#NAME?</v>
      </c>
    </row>
    <row r="119" ht="15.75" customHeight="1">
      <c r="A119" s="1" t="s">
        <v>28</v>
      </c>
      <c r="B119" s="3">
        <v>44997.0</v>
      </c>
      <c r="C119" s="1" t="str">
        <f t="shared" si="1"/>
        <v>#N/A</v>
      </c>
      <c r="D119" s="2" t="str">
        <f t="shared" si="2"/>
        <v>#N/A</v>
      </c>
      <c r="E119" s="1">
        <v>0.003148133</v>
      </c>
      <c r="F119" s="1">
        <v>2.07252E-4</v>
      </c>
      <c r="G119" s="6">
        <v>1.13E-5</v>
      </c>
      <c r="H119" s="6">
        <v>1.6E-7</v>
      </c>
      <c r="I119" s="6">
        <v>1.39E-9</v>
      </c>
      <c r="J119" s="6">
        <v>6.8E-11</v>
      </c>
      <c r="K119" s="1">
        <v>1.0</v>
      </c>
      <c r="L119" s="1">
        <v>1.0</v>
      </c>
      <c r="M119" s="2">
        <v>118.0</v>
      </c>
      <c r="N119" s="1" t="str">
        <f>match(M119,'Copy-pasted bracket 2025'!$G$3:$G$67,0)</f>
        <v>#N/A</v>
      </c>
      <c r="O119" s="1" t="str">
        <f t="array" ref="O119">index('Copy-pasted bracket 2025'!$E$3:$E$67,N119)</f>
        <v>#N/A</v>
      </c>
      <c r="P119" s="4" t="str">
        <f t="shared" si="3"/>
        <v>#NAME?</v>
      </c>
      <c r="Q119" s="1" t="s">
        <v>31</v>
      </c>
      <c r="R119" s="1" t="str">
        <f t="array" ref="R119">17-index('Copy-pasted bracket 2025'!$C$3:$C$67,N119)</f>
        <v>#N/A</v>
      </c>
      <c r="S119" s="1">
        <v>94.0</v>
      </c>
      <c r="T119" s="1" t="str">
        <f>MATCH(O119,womens_RPI_2024!K:K,)</f>
        <v>#N/A</v>
      </c>
      <c r="U119" s="1" t="str">
        <f t="array" ref="U119">NUMBERVALUE(RIGHT(INDEX(womens_RPI_2024!F:F,fivethirtyeight_ncaa_forecasts!T119),6))</f>
        <v>#NAME?</v>
      </c>
      <c r="V119" s="1" t="str">
        <f t="shared" si="4"/>
        <v>#N/A</v>
      </c>
      <c r="W119" s="1" t="str">
        <f>U119*womens_RPI_regression_v2!$D$1+womens_RPI_regression_v2!$E$1+V119*womens_RPI_regression_v2!$F$1+womens_RPI_regression_v2!$G$1</f>
        <v>#NAME?</v>
      </c>
    </row>
    <row r="120" ht="15.75" customHeight="1">
      <c r="A120" s="1" t="s">
        <v>28</v>
      </c>
      <c r="B120" s="3">
        <v>44997.0</v>
      </c>
      <c r="C120" s="1" t="str">
        <f t="shared" si="1"/>
        <v>#N/A</v>
      </c>
      <c r="D120" s="2" t="str">
        <f t="shared" si="2"/>
        <v>#N/A</v>
      </c>
      <c r="E120" s="1">
        <v>0.996053013</v>
      </c>
      <c r="F120" s="1">
        <v>0.902686563</v>
      </c>
      <c r="G120" s="1">
        <v>0.525505127</v>
      </c>
      <c r="H120" s="1">
        <v>0.25424292</v>
      </c>
      <c r="I120" s="1">
        <v>0.116929835</v>
      </c>
      <c r="J120" s="1">
        <v>0.023107618</v>
      </c>
      <c r="K120" s="1">
        <v>1.0</v>
      </c>
      <c r="L120" s="1">
        <v>1.0</v>
      </c>
      <c r="M120" s="2">
        <v>119.0</v>
      </c>
      <c r="N120" s="1" t="str">
        <f>match(M120,'Copy-pasted bracket 2025'!$G$3:$G$67,0)</f>
        <v>#N/A</v>
      </c>
      <c r="O120" s="1" t="str">
        <f t="array" ref="O120">index('Copy-pasted bracket 2025'!$E$3:$E$67,N120)</f>
        <v>#N/A</v>
      </c>
      <c r="P120" s="4" t="str">
        <f t="shared" si="3"/>
        <v>#NAME?</v>
      </c>
      <c r="Q120" s="1" t="s">
        <v>32</v>
      </c>
      <c r="R120" s="1" t="str">
        <f t="array" ref="R120">17-index('Copy-pasted bracket 2025'!$C$3:$C$67,N120)</f>
        <v>#N/A</v>
      </c>
      <c r="S120" s="1">
        <v>96.0</v>
      </c>
      <c r="T120" s="1" t="str">
        <f>MATCH(O120,womens_RPI_2024!K:K,)</f>
        <v>#N/A</v>
      </c>
      <c r="U120" s="1" t="str">
        <f t="array" ref="U120">NUMBERVALUE(RIGHT(INDEX(womens_RPI_2024!F:F,fivethirtyeight_ncaa_forecasts!T120),6))</f>
        <v>#NAME?</v>
      </c>
      <c r="V120" s="1" t="str">
        <f t="shared" si="4"/>
        <v>#N/A</v>
      </c>
      <c r="W120" s="1" t="str">
        <f>U120*womens_RPI_regression_v2!$D$1+womens_RPI_regression_v2!$E$1+V120*womens_RPI_regression_v2!$F$1+womens_RPI_regression_v2!$G$1</f>
        <v>#NAME?</v>
      </c>
    </row>
    <row r="121" ht="15.75" customHeight="1">
      <c r="A121" s="1" t="s">
        <v>28</v>
      </c>
      <c r="B121" s="3">
        <v>44997.0</v>
      </c>
      <c r="C121" s="1" t="str">
        <f t="shared" si="1"/>
        <v>#N/A</v>
      </c>
      <c r="D121" s="2" t="str">
        <f t="shared" si="2"/>
        <v>#N/A</v>
      </c>
      <c r="E121" s="1">
        <v>0.003946987</v>
      </c>
      <c r="F121" s="1">
        <v>3.11824E-4</v>
      </c>
      <c r="G121" s="6">
        <v>7.37E-6</v>
      </c>
      <c r="H121" s="6">
        <v>1.64E-7</v>
      </c>
      <c r="I121" s="6">
        <v>4.57E-9</v>
      </c>
      <c r="J121" s="6">
        <v>4.3E-11</v>
      </c>
      <c r="K121" s="1">
        <v>1.0</v>
      </c>
      <c r="L121" s="1">
        <v>1.0</v>
      </c>
      <c r="M121" s="2">
        <v>120.0</v>
      </c>
      <c r="N121" s="1" t="str">
        <f>match(M121,'Copy-pasted bracket 2025'!$G$3:$G$67,0)</f>
        <v>#N/A</v>
      </c>
      <c r="O121" s="1" t="str">
        <f t="array" ref="O121">index('Copy-pasted bracket 2025'!$E$3:$E$67,N121)</f>
        <v>#N/A</v>
      </c>
      <c r="P121" s="4" t="str">
        <f t="shared" si="3"/>
        <v>#NAME?</v>
      </c>
      <c r="Q121" s="1" t="s">
        <v>32</v>
      </c>
      <c r="R121" s="1" t="str">
        <f t="array" ref="R121">17-index('Copy-pasted bracket 2025'!$C$3:$C$67,N121)</f>
        <v>#N/A</v>
      </c>
      <c r="S121" s="1">
        <v>98.0</v>
      </c>
      <c r="T121" s="1" t="str">
        <f>MATCH(O121,womens_RPI_2024!K:K,)</f>
        <v>#N/A</v>
      </c>
      <c r="U121" s="1" t="str">
        <f t="array" ref="U121">NUMBERVALUE(RIGHT(INDEX(womens_RPI_2024!F:F,fivethirtyeight_ncaa_forecasts!T121),6))</f>
        <v>#NAME?</v>
      </c>
      <c r="V121" s="1" t="str">
        <f t="shared" si="4"/>
        <v>#N/A</v>
      </c>
      <c r="W121" s="1" t="str">
        <f>U121*womens_RPI_regression_v2!$D$1+womens_RPI_regression_v2!$E$1+V121*womens_RPI_regression_v2!$F$1+womens_RPI_regression_v2!$G$1</f>
        <v>#NAME?</v>
      </c>
    </row>
    <row r="122" ht="15.75" customHeight="1">
      <c r="A122" s="1" t="s">
        <v>28</v>
      </c>
      <c r="B122" s="3">
        <v>44997.0</v>
      </c>
      <c r="C122" s="1" t="str">
        <f t="shared" si="1"/>
        <v>#N/A</v>
      </c>
      <c r="D122" s="2" t="str">
        <f t="shared" si="2"/>
        <v>#N/A</v>
      </c>
      <c r="E122" s="1">
        <v>0.401915236</v>
      </c>
      <c r="F122" s="1">
        <v>0.03179182</v>
      </c>
      <c r="G122" s="1">
        <v>0.010025996</v>
      </c>
      <c r="H122" s="1">
        <v>0.002617461</v>
      </c>
      <c r="I122" s="1">
        <v>5.44314E-4</v>
      </c>
      <c r="J122" s="6">
        <v>4.18E-5</v>
      </c>
      <c r="K122" s="1">
        <v>1.0</v>
      </c>
      <c r="L122" s="1">
        <v>1.0</v>
      </c>
      <c r="M122" s="2">
        <v>121.0</v>
      </c>
      <c r="N122" s="1" t="str">
        <f>match(M122,'Copy-pasted bracket 2025'!$G$3:$G$67,0)</f>
        <v>#N/A</v>
      </c>
      <c r="O122" s="1" t="str">
        <f t="array" ref="O122">index('Copy-pasted bracket 2025'!$E$3:$E$67,N122)</f>
        <v>#N/A</v>
      </c>
      <c r="P122" s="4" t="str">
        <f t="shared" si="3"/>
        <v>#NAME?</v>
      </c>
      <c r="Q122" s="1" t="s">
        <v>32</v>
      </c>
      <c r="R122" s="1" t="str">
        <f t="array" ref="R122">17-index('Copy-pasted bracket 2025'!$C$3:$C$67,N122)</f>
        <v>#N/A</v>
      </c>
      <c r="S122" s="1">
        <v>100.0</v>
      </c>
      <c r="T122" s="1" t="str">
        <f>MATCH(O122,womens_RPI_2024!K:K,)</f>
        <v>#N/A</v>
      </c>
      <c r="U122" s="1" t="str">
        <f t="array" ref="U122">NUMBERVALUE(RIGHT(INDEX(womens_RPI_2024!F:F,fivethirtyeight_ncaa_forecasts!T122),6))</f>
        <v>#NAME?</v>
      </c>
      <c r="V122" s="1" t="str">
        <f t="shared" si="4"/>
        <v>#N/A</v>
      </c>
      <c r="W122" s="1" t="str">
        <f>U122*womens_RPI_regression_v2!$D$1+womens_RPI_regression_v2!$E$1+V122*womens_RPI_regression_v2!$F$1+womens_RPI_regression_v2!$G$1</f>
        <v>#NAME?</v>
      </c>
    </row>
    <row r="123" ht="15.75" customHeight="1">
      <c r="A123" s="1" t="s">
        <v>28</v>
      </c>
      <c r="B123" s="3">
        <v>44997.0</v>
      </c>
      <c r="C123" s="1" t="str">
        <f t="shared" si="1"/>
        <v>#N/A</v>
      </c>
      <c r="D123" s="2" t="str">
        <f t="shared" si="2"/>
        <v>#N/A</v>
      </c>
      <c r="E123" s="1">
        <v>0.598084764</v>
      </c>
      <c r="F123" s="1">
        <v>0.065209793</v>
      </c>
      <c r="G123" s="1">
        <v>0.021426899</v>
      </c>
      <c r="H123" s="1">
        <v>0.005812658</v>
      </c>
      <c r="I123" s="1">
        <v>0.001417999</v>
      </c>
      <c r="J123" s="1">
        <v>1.30171E-4</v>
      </c>
      <c r="K123" s="1">
        <v>1.0</v>
      </c>
      <c r="L123" s="1">
        <v>1.0</v>
      </c>
      <c r="M123" s="2">
        <v>122.0</v>
      </c>
      <c r="N123" s="1" t="str">
        <f>match(M123,'Copy-pasted bracket 2025'!$G$3:$G$67,0)</f>
        <v>#N/A</v>
      </c>
      <c r="O123" s="1" t="str">
        <f t="array" ref="O123">index('Copy-pasted bracket 2025'!$E$3:$E$67,N123)</f>
        <v>#N/A</v>
      </c>
      <c r="P123" s="4" t="str">
        <f t="shared" si="3"/>
        <v>#NAME?</v>
      </c>
      <c r="Q123" s="1" t="s">
        <v>32</v>
      </c>
      <c r="R123" s="1" t="str">
        <f t="array" ref="R123">17-index('Copy-pasted bracket 2025'!$C$3:$C$67,N123)</f>
        <v>#N/A</v>
      </c>
      <c r="S123" s="1">
        <v>102.0</v>
      </c>
      <c r="T123" s="1" t="str">
        <f>MATCH(O123,womens_RPI_2024!K:K,)</f>
        <v>#N/A</v>
      </c>
      <c r="U123" s="1" t="str">
        <f t="array" ref="U123">NUMBERVALUE(RIGHT(INDEX(womens_RPI_2024!F:F,fivethirtyeight_ncaa_forecasts!T123),6))</f>
        <v>#NAME?</v>
      </c>
      <c r="V123" s="1" t="str">
        <f t="shared" si="4"/>
        <v>#N/A</v>
      </c>
      <c r="W123" s="1" t="str">
        <f>U123*womens_RPI_regression_v2!$D$1+womens_RPI_regression_v2!$E$1+V123*womens_RPI_regression_v2!$F$1+womens_RPI_regression_v2!$G$1</f>
        <v>#NAME?</v>
      </c>
    </row>
    <row r="124" ht="15.75" customHeight="1">
      <c r="A124" s="1" t="s">
        <v>28</v>
      </c>
      <c r="B124" s="3">
        <v>44997.0</v>
      </c>
      <c r="C124" s="1" t="str">
        <f t="shared" si="1"/>
        <v>#N/A</v>
      </c>
      <c r="D124" s="2" t="str">
        <f t="shared" si="2"/>
        <v>#N/A</v>
      </c>
      <c r="E124" s="1">
        <v>0.836199596</v>
      </c>
      <c r="F124" s="1">
        <v>0.255135383</v>
      </c>
      <c r="G124" s="1">
        <v>0.111958321</v>
      </c>
      <c r="H124" s="1">
        <v>0.046159944</v>
      </c>
      <c r="I124" s="1">
        <v>0.017820401</v>
      </c>
      <c r="J124" s="1">
        <v>0.002823674</v>
      </c>
      <c r="K124" s="1">
        <v>1.0</v>
      </c>
      <c r="L124" s="1">
        <v>1.0</v>
      </c>
      <c r="M124" s="2">
        <v>123.0</v>
      </c>
      <c r="N124" s="1" t="str">
        <f>match(M124,'Copy-pasted bracket 2025'!$G$3:$G$67,0)</f>
        <v>#N/A</v>
      </c>
      <c r="O124" s="1" t="str">
        <f t="array" ref="O124">index('Copy-pasted bracket 2025'!$E$3:$E$67,N124)</f>
        <v>#N/A</v>
      </c>
      <c r="P124" s="4" t="str">
        <f t="shared" si="3"/>
        <v>#NAME?</v>
      </c>
      <c r="Q124" s="1" t="s">
        <v>32</v>
      </c>
      <c r="R124" s="1" t="str">
        <f t="array" ref="R124">17-index('Copy-pasted bracket 2025'!$C$3:$C$67,N124)</f>
        <v>#N/A</v>
      </c>
      <c r="S124" s="1">
        <v>104.0</v>
      </c>
      <c r="T124" s="1" t="str">
        <f>MATCH(O124,womens_RPI_2024!K:K,)</f>
        <v>#N/A</v>
      </c>
      <c r="U124" s="1" t="str">
        <f t="array" ref="U124">NUMBERVALUE(RIGHT(INDEX(womens_RPI_2024!F:F,fivethirtyeight_ncaa_forecasts!T124),6))</f>
        <v>#NAME?</v>
      </c>
      <c r="V124" s="1" t="str">
        <f t="shared" si="4"/>
        <v>#N/A</v>
      </c>
      <c r="W124" s="1" t="str">
        <f>U124*womens_RPI_regression_v2!$D$1+womens_RPI_regression_v2!$E$1+V124*womens_RPI_regression_v2!$F$1+womens_RPI_regression_v2!$G$1</f>
        <v>#NAME?</v>
      </c>
    </row>
    <row r="125" ht="15.75" customHeight="1">
      <c r="A125" s="1" t="s">
        <v>28</v>
      </c>
      <c r="B125" s="3">
        <v>44997.0</v>
      </c>
      <c r="C125" s="1" t="str">
        <f t="shared" si="1"/>
        <v>#N/A</v>
      </c>
      <c r="D125" s="2" t="str">
        <f t="shared" si="2"/>
        <v>#N/A</v>
      </c>
      <c r="E125" s="1">
        <v>0.163800404</v>
      </c>
      <c r="F125" s="1">
        <v>0.016233732</v>
      </c>
      <c r="G125" s="1">
        <v>0.002341736</v>
      </c>
      <c r="H125" s="1">
        <v>3.42904E-4</v>
      </c>
      <c r="I125" s="6">
        <v>4.96E-5</v>
      </c>
      <c r="J125" s="6">
        <v>2.56E-6</v>
      </c>
      <c r="K125" s="1">
        <v>0.0</v>
      </c>
      <c r="L125" s="1">
        <v>1.0</v>
      </c>
      <c r="M125" s="2">
        <v>124.0</v>
      </c>
      <c r="N125" s="1" t="str">
        <f>match(M125,'Copy-pasted bracket 2025'!$G$3:$G$67,0)</f>
        <v>#N/A</v>
      </c>
      <c r="O125" s="1" t="str">
        <f t="array" ref="O125">index('Copy-pasted bracket 2025'!$E$3:$E$67,N125)</f>
        <v>#N/A</v>
      </c>
      <c r="P125" s="4" t="str">
        <f t="shared" si="3"/>
        <v>#NAME?</v>
      </c>
      <c r="Q125" s="1" t="s">
        <v>32</v>
      </c>
      <c r="R125" s="1" t="str">
        <f t="array" ref="R125">17-index('Copy-pasted bracket 2025'!$C$3:$C$67,N125)</f>
        <v>#N/A</v>
      </c>
      <c r="S125" s="1">
        <v>106.0</v>
      </c>
      <c r="T125" s="1" t="str">
        <f>MATCH(O125,womens_RPI_2024!K:K,)</f>
        <v>#N/A</v>
      </c>
      <c r="U125" s="1" t="str">
        <f t="array" ref="U125">NUMBERVALUE(RIGHT(INDEX(womens_RPI_2024!F:F,fivethirtyeight_ncaa_forecasts!T125),6))</f>
        <v>#NAME?</v>
      </c>
      <c r="V125" s="1" t="str">
        <f t="shared" si="4"/>
        <v>#N/A</v>
      </c>
      <c r="W125" s="1" t="str">
        <f>U125*womens_RPI_regression_v2!$D$1+womens_RPI_regression_v2!$E$1+V125*womens_RPI_regression_v2!$F$1+womens_RPI_regression_v2!$G$1</f>
        <v>#NAME?</v>
      </c>
    </row>
    <row r="126" ht="15.75" customHeight="1">
      <c r="A126" s="1" t="s">
        <v>28</v>
      </c>
      <c r="B126" s="3">
        <v>44997.0</v>
      </c>
      <c r="C126" s="1" t="str">
        <f t="shared" si="1"/>
        <v>#N/A</v>
      </c>
      <c r="D126" s="2" t="str">
        <f t="shared" si="2"/>
        <v>#N/A</v>
      </c>
      <c r="E126" s="1">
        <v>0.163800404</v>
      </c>
      <c r="F126" s="1">
        <v>0.016233732</v>
      </c>
      <c r="G126" s="1">
        <v>0.002341736</v>
      </c>
      <c r="H126" s="1">
        <v>3.42904E-4</v>
      </c>
      <c r="I126" s="6">
        <v>4.96E-5</v>
      </c>
      <c r="J126" s="6">
        <v>2.56E-6</v>
      </c>
      <c r="K126" s="1">
        <v>0.0</v>
      </c>
      <c r="L126" s="1">
        <v>1.0</v>
      </c>
      <c r="M126" s="2">
        <v>125.0</v>
      </c>
      <c r="N126" s="1" t="str">
        <f>match(M126,'Copy-pasted bracket 2025'!$G$3:$G$67,0)</f>
        <v>#N/A</v>
      </c>
      <c r="O126" s="1" t="str">
        <f t="array" ref="O126">index('Copy-pasted bracket 2025'!$E$3:$E$67,N126)</f>
        <v>#N/A</v>
      </c>
      <c r="P126" s="4" t="str">
        <f t="shared" si="3"/>
        <v>#NAME?</v>
      </c>
      <c r="Q126" s="1" t="s">
        <v>32</v>
      </c>
      <c r="R126" s="1" t="str">
        <f t="array" ref="R126">17-index('Copy-pasted bracket 2025'!$C$3:$C$67,N126)</f>
        <v>#N/A</v>
      </c>
      <c r="S126" s="1">
        <v>107.0</v>
      </c>
      <c r="T126" s="1" t="str">
        <f>MATCH(O126,womens_RPI_2024!K:K,)</f>
        <v>#N/A</v>
      </c>
      <c r="U126" s="1" t="str">
        <f t="array" ref="U126">NUMBERVALUE(RIGHT(INDEX(womens_RPI_2024!F:F,fivethirtyeight_ncaa_forecasts!T126),6))</f>
        <v>#NAME?</v>
      </c>
      <c r="V126" s="1" t="str">
        <f t="shared" si="4"/>
        <v>#N/A</v>
      </c>
      <c r="W126" s="1" t="str">
        <f>U126*womens_RPI_regression_v2!$D$1+womens_RPI_regression_v2!$E$1+V126*womens_RPI_regression_v2!$F$1+womens_RPI_regression_v2!$G$1</f>
        <v>#NAME?</v>
      </c>
    </row>
    <row r="127" ht="15.75" customHeight="1">
      <c r="A127" s="1" t="s">
        <v>28</v>
      </c>
      <c r="B127" s="3">
        <v>44997.0</v>
      </c>
      <c r="C127" s="1" t="str">
        <f t="shared" si="1"/>
        <v>#N/A</v>
      </c>
      <c r="D127" s="2" t="str">
        <f t="shared" si="2"/>
        <v>#N/A</v>
      </c>
      <c r="E127" s="1">
        <v>0.979890412</v>
      </c>
      <c r="F127" s="1">
        <v>0.72660352</v>
      </c>
      <c r="G127" s="1">
        <v>0.328622941</v>
      </c>
      <c r="H127" s="1">
        <v>0.138983167</v>
      </c>
      <c r="I127" s="1">
        <v>0.057242129</v>
      </c>
      <c r="J127" s="1">
        <v>0.009803346</v>
      </c>
      <c r="K127" s="1">
        <v>1.0</v>
      </c>
      <c r="L127" s="1">
        <v>1.0</v>
      </c>
      <c r="M127" s="2">
        <v>126.0</v>
      </c>
      <c r="N127" s="1" t="str">
        <f>match(M127,'Copy-pasted bracket 2025'!$G$3:$G$67,0)</f>
        <v>#N/A</v>
      </c>
      <c r="O127" s="1" t="str">
        <f t="array" ref="O127">index('Copy-pasted bracket 2025'!$E$3:$E$67,N127)</f>
        <v>#N/A</v>
      </c>
      <c r="P127" s="4" t="str">
        <f t="shared" si="3"/>
        <v>#NAME?</v>
      </c>
      <c r="Q127" s="1" t="s">
        <v>32</v>
      </c>
      <c r="R127" s="1" t="str">
        <f t="array" ref="R127">17-index('Copy-pasted bracket 2025'!$C$3:$C$67,N127)</f>
        <v>#N/A</v>
      </c>
      <c r="S127" s="1">
        <v>108.0</v>
      </c>
      <c r="T127" s="1" t="str">
        <f>MATCH(O127,womens_RPI_2024!K:K,)</f>
        <v>#N/A</v>
      </c>
      <c r="U127" s="1" t="str">
        <f t="array" ref="U127">NUMBERVALUE(RIGHT(INDEX(womens_RPI_2024!F:F,fivethirtyeight_ncaa_forecasts!T127),6))</f>
        <v>#NAME?</v>
      </c>
      <c r="V127" s="1" t="str">
        <f t="shared" si="4"/>
        <v>#N/A</v>
      </c>
      <c r="W127" s="1" t="str">
        <f>U127*womens_RPI_regression_v2!$D$1+womens_RPI_regression_v2!$E$1+V127*womens_RPI_regression_v2!$F$1+womens_RPI_regression_v2!$G$1</f>
        <v>#NAME?</v>
      </c>
    </row>
    <row r="128" ht="15.75" customHeight="1">
      <c r="A128" s="1" t="s">
        <v>28</v>
      </c>
      <c r="B128" s="3">
        <v>44997.0</v>
      </c>
      <c r="C128" s="1" t="str">
        <f t="shared" si="1"/>
        <v>#N/A</v>
      </c>
      <c r="D128" s="2" t="str">
        <f t="shared" si="2"/>
        <v>#N/A</v>
      </c>
      <c r="E128" s="1">
        <v>0.020109588</v>
      </c>
      <c r="F128" s="1">
        <v>0.002027365</v>
      </c>
      <c r="G128" s="1">
        <v>1.11606E-4</v>
      </c>
      <c r="H128" s="6">
        <v>6.74E-6</v>
      </c>
      <c r="I128" s="6">
        <v>4.64E-7</v>
      </c>
      <c r="J128" s="6">
        <v>1.1E-8</v>
      </c>
      <c r="K128" s="1">
        <v>1.0</v>
      </c>
      <c r="L128" s="1">
        <v>1.0</v>
      </c>
      <c r="M128" s="2">
        <v>127.0</v>
      </c>
      <c r="N128" s="1" t="str">
        <f>match(M128,'Copy-pasted bracket 2025'!$G$3:$G$67,0)</f>
        <v>#N/A</v>
      </c>
      <c r="O128" s="1" t="str">
        <f t="array" ref="O128">index('Copy-pasted bracket 2025'!$E$3:$E$67,N128)</f>
        <v>#N/A</v>
      </c>
      <c r="P128" s="4" t="str">
        <f t="shared" si="3"/>
        <v>#NAME?</v>
      </c>
      <c r="Q128" s="1" t="s">
        <v>32</v>
      </c>
      <c r="R128" s="1" t="str">
        <f t="array" ref="R128">17-index('Copy-pasted bracket 2025'!$C$3:$C$67,N128)</f>
        <v>#N/A</v>
      </c>
      <c r="S128" s="1">
        <v>110.0</v>
      </c>
      <c r="T128" s="1" t="str">
        <f>MATCH(O128,womens_RPI_2024!K:K,)</f>
        <v>#N/A</v>
      </c>
      <c r="U128" s="1" t="str">
        <f t="array" ref="U128">NUMBERVALUE(RIGHT(INDEX(womens_RPI_2024!F:F,fivethirtyeight_ncaa_forecasts!T128),6))</f>
        <v>#NAME?</v>
      </c>
      <c r="V128" s="1" t="str">
        <f t="shared" si="4"/>
        <v>#N/A</v>
      </c>
      <c r="W128" s="1" t="str">
        <f>U128*womens_RPI_regression_v2!$D$1+womens_RPI_regression_v2!$E$1+V128*womens_RPI_regression_v2!$F$1+womens_RPI_regression_v2!$G$1</f>
        <v>#NAME?</v>
      </c>
    </row>
    <row r="129" ht="15.75" customHeight="1">
      <c r="A129" s="1" t="s">
        <v>28</v>
      </c>
      <c r="B129" s="3">
        <v>44997.0</v>
      </c>
      <c r="C129" s="1" t="str">
        <f t="shared" si="1"/>
        <v>#N/A</v>
      </c>
      <c r="D129" s="2" t="str">
        <f t="shared" si="2"/>
        <v>#N/A</v>
      </c>
      <c r="E129" s="1">
        <v>0.774007797</v>
      </c>
      <c r="F129" s="1">
        <v>0.276435025</v>
      </c>
      <c r="G129" s="1">
        <v>0.072197107</v>
      </c>
      <c r="H129" s="1">
        <v>0.026614552</v>
      </c>
      <c r="I129" s="1">
        <v>0.008384819</v>
      </c>
      <c r="J129" s="1">
        <v>0.00103453</v>
      </c>
      <c r="K129" s="1">
        <v>1.0</v>
      </c>
      <c r="L129" s="1">
        <v>1.0</v>
      </c>
      <c r="M129" s="2">
        <v>128.0</v>
      </c>
      <c r="N129" s="1" t="str">
        <f>match(M129,'Copy-pasted bracket 2025'!$G$3:$G$67,0)</f>
        <v>#N/A</v>
      </c>
      <c r="O129" s="1" t="str">
        <f t="array" ref="O129">index('Copy-pasted bracket 2025'!$E$3:$E$67,N129)</f>
        <v>#N/A</v>
      </c>
      <c r="P129" s="4" t="str">
        <f t="shared" si="3"/>
        <v>#NAME?</v>
      </c>
      <c r="Q129" s="1" t="s">
        <v>32</v>
      </c>
      <c r="R129" s="1" t="str">
        <f t="array" ref="R129">17-index('Copy-pasted bracket 2025'!$C$3:$C$67,N129)</f>
        <v>#N/A</v>
      </c>
      <c r="S129" s="1">
        <v>112.0</v>
      </c>
      <c r="T129" s="1" t="str">
        <f>MATCH(O129,womens_RPI_2024!K:K,)</f>
        <v>#N/A</v>
      </c>
      <c r="U129" s="1" t="str">
        <f t="array" ref="U129">NUMBERVALUE(RIGHT(INDEX(womens_RPI_2024!F:F,fivethirtyeight_ncaa_forecasts!T129),6))</f>
        <v>#NAME?</v>
      </c>
      <c r="V129" s="1" t="str">
        <f t="shared" si="4"/>
        <v>#N/A</v>
      </c>
      <c r="W129" s="1" t="str">
        <f>U129*womens_RPI_regression_v2!$D$1+womens_RPI_regression_v2!$E$1+V129*womens_RPI_regression_v2!$F$1+womens_RPI_regression_v2!$G$1</f>
        <v>#NAME?</v>
      </c>
    </row>
    <row r="130" ht="15.75" customHeight="1">
      <c r="A130" s="1" t="s">
        <v>28</v>
      </c>
      <c r="B130" s="3">
        <v>44997.0</v>
      </c>
      <c r="C130" s="1" t="str">
        <f t="shared" si="1"/>
        <v>#N/A</v>
      </c>
      <c r="D130" s="2" t="str">
        <f t="shared" si="2"/>
        <v>#N/A</v>
      </c>
      <c r="E130" s="1">
        <v>0.171568864</v>
      </c>
      <c r="F130" s="1">
        <v>0.032765577</v>
      </c>
      <c r="G130" s="1">
        <v>0.004281911</v>
      </c>
      <c r="H130" s="1">
        <v>8.79633E-4</v>
      </c>
      <c r="I130" s="1">
        <v>1.59297E-4</v>
      </c>
      <c r="J130" s="6">
        <v>1.05E-5</v>
      </c>
      <c r="K130" s="1">
        <v>0.0</v>
      </c>
      <c r="L130" s="1">
        <v>1.0</v>
      </c>
      <c r="M130" s="2">
        <v>129.0</v>
      </c>
      <c r="N130" s="1" t="str">
        <f>match(M130,'Copy-pasted bracket 2025'!$G$3:$G$67,0)</f>
        <v>#N/A</v>
      </c>
      <c r="O130" s="1" t="str">
        <f t="array" ref="O130">index('Copy-pasted bracket 2025'!$E$3:$E$67,N130)</f>
        <v>#N/A</v>
      </c>
      <c r="P130" s="4" t="str">
        <f t="shared" si="3"/>
        <v>#NAME?</v>
      </c>
      <c r="Q130" s="1" t="s">
        <v>32</v>
      </c>
      <c r="R130" s="1" t="str">
        <f t="array" ref="R130">17-index('Copy-pasted bracket 2025'!$C$3:$C$67,N130)</f>
        <v>#N/A</v>
      </c>
      <c r="S130" s="1">
        <v>114.0</v>
      </c>
      <c r="T130" s="1" t="str">
        <f>MATCH(O130,womens_RPI_2024!K:K,)</f>
        <v>#N/A</v>
      </c>
      <c r="U130" s="1" t="str">
        <f t="array" ref="U130">NUMBERVALUE(RIGHT(INDEX(womens_RPI_2024!F:F,fivethirtyeight_ncaa_forecasts!T130),6))</f>
        <v>#NAME?</v>
      </c>
      <c r="V130" s="1" t="str">
        <f t="shared" si="4"/>
        <v>#N/A</v>
      </c>
      <c r="W130" s="1" t="str">
        <f>U130*womens_RPI_regression_v2!$D$1+womens_RPI_regression_v2!$E$1+V130*womens_RPI_regression_v2!$F$1+womens_RPI_regression_v2!$G$1</f>
        <v>#NAME?</v>
      </c>
    </row>
    <row r="131" ht="15.75" customHeight="1">
      <c r="A131" s="1" t="s">
        <v>28</v>
      </c>
      <c r="B131" s="3">
        <v>44997.0</v>
      </c>
      <c r="C131" s="1" t="str">
        <f t="shared" si="1"/>
        <v>#N/A</v>
      </c>
      <c r="D131" s="2" t="str">
        <f t="shared" si="2"/>
        <v>#N/A</v>
      </c>
      <c r="E131" s="1">
        <v>0.171568864</v>
      </c>
      <c r="F131" s="1">
        <v>0.032765577</v>
      </c>
      <c r="G131" s="1">
        <v>0.004281911</v>
      </c>
      <c r="H131" s="1">
        <v>8.79633E-4</v>
      </c>
      <c r="I131" s="1">
        <v>1.59297E-4</v>
      </c>
      <c r="J131" s="6">
        <v>1.05E-5</v>
      </c>
      <c r="K131" s="1">
        <v>0.0</v>
      </c>
      <c r="L131" s="1">
        <v>1.0</v>
      </c>
      <c r="M131" s="2">
        <v>130.0</v>
      </c>
      <c r="N131" s="1" t="str">
        <f>match(M131,'Copy-pasted bracket 2025'!$G$3:$G$67,0)</f>
        <v>#N/A</v>
      </c>
      <c r="O131" s="1" t="str">
        <f t="array" ref="O131">index('Copy-pasted bracket 2025'!$E$3:$E$67,N131)</f>
        <v>#N/A</v>
      </c>
      <c r="P131" s="4" t="str">
        <f t="shared" si="3"/>
        <v>#NAME?</v>
      </c>
      <c r="Q131" s="1" t="s">
        <v>32</v>
      </c>
      <c r="R131" s="1" t="str">
        <f t="array" ref="R131">17-index('Copy-pasted bracket 2025'!$C$3:$C$67,N131)</f>
        <v>#N/A</v>
      </c>
      <c r="S131" s="1">
        <v>115.0</v>
      </c>
      <c r="T131" s="1" t="str">
        <f>MATCH(O131,womens_RPI_2024!K:K,)</f>
        <v>#N/A</v>
      </c>
      <c r="U131" s="1" t="str">
        <f t="array" ref="U131">NUMBERVALUE(RIGHT(INDEX(womens_RPI_2024!F:F,fivethirtyeight_ncaa_forecasts!T131),6))</f>
        <v>#NAME?</v>
      </c>
      <c r="V131" s="1" t="str">
        <f t="shared" si="4"/>
        <v>#N/A</v>
      </c>
      <c r="W131" s="1" t="str">
        <f>U131*womens_RPI_regression_v2!$D$1+womens_RPI_regression_v2!$E$1+V131*womens_RPI_regression_v2!$F$1+womens_RPI_regression_v2!$G$1</f>
        <v>#NAME?</v>
      </c>
    </row>
    <row r="132" ht="15.75" customHeight="1">
      <c r="A132" s="1" t="s">
        <v>28</v>
      </c>
      <c r="B132" s="3">
        <v>44997.0</v>
      </c>
      <c r="C132" s="1" t="str">
        <f t="shared" si="1"/>
        <v>#N/A</v>
      </c>
      <c r="D132" s="2" t="str">
        <f t="shared" si="2"/>
        <v>#N/A</v>
      </c>
      <c r="E132" s="1">
        <v>0.960588664</v>
      </c>
      <c r="F132" s="1">
        <v>0.678712305</v>
      </c>
      <c r="G132" s="1">
        <v>0.195571999</v>
      </c>
      <c r="H132" s="1">
        <v>0.077998891</v>
      </c>
      <c r="I132" s="1">
        <v>0.026176892</v>
      </c>
      <c r="J132" s="1">
        <v>0.003468122</v>
      </c>
      <c r="K132" s="1">
        <v>1.0</v>
      </c>
      <c r="L132" s="1">
        <v>1.0</v>
      </c>
      <c r="M132" s="2">
        <v>131.0</v>
      </c>
      <c r="N132" s="1" t="str">
        <f>match(M132,'Copy-pasted bracket 2025'!$G$3:$G$67,0)</f>
        <v>#N/A</v>
      </c>
      <c r="O132" s="1" t="str">
        <f t="array" ref="O132">index('Copy-pasted bracket 2025'!$E$3:$E$67,N132)</f>
        <v>#N/A</v>
      </c>
      <c r="P132" s="4" t="str">
        <f t="shared" si="3"/>
        <v>#NAME?</v>
      </c>
      <c r="Q132" s="1" t="s">
        <v>32</v>
      </c>
      <c r="R132" s="1" t="str">
        <f t="array" ref="R132">17-index('Copy-pasted bracket 2025'!$C$3:$C$67,N132)</f>
        <v>#N/A</v>
      </c>
      <c r="S132" s="1">
        <v>116.0</v>
      </c>
      <c r="T132" s="1" t="str">
        <f>MATCH(O132,womens_RPI_2024!K:K,)</f>
        <v>#N/A</v>
      </c>
      <c r="U132" s="1" t="str">
        <f t="array" ref="U132">NUMBERVALUE(RIGHT(INDEX(womens_RPI_2024!F:F,fivethirtyeight_ncaa_forecasts!T132),6))</f>
        <v>#NAME?</v>
      </c>
      <c r="V132" s="1" t="str">
        <f t="shared" si="4"/>
        <v>#N/A</v>
      </c>
      <c r="W132" s="1" t="str">
        <f>U132*womens_RPI_regression_v2!$D$1+womens_RPI_regression_v2!$E$1+V132*womens_RPI_regression_v2!$F$1+womens_RPI_regression_v2!$G$1</f>
        <v>#NAME?</v>
      </c>
    </row>
    <row r="133" ht="15.75" customHeight="1">
      <c r="A133" s="1" t="s">
        <v>28</v>
      </c>
      <c r="B133" s="3">
        <v>44997.0</v>
      </c>
      <c r="C133" s="1" t="str">
        <f t="shared" si="1"/>
        <v>#N/A</v>
      </c>
      <c r="D133" s="2" t="str">
        <f t="shared" si="2"/>
        <v>#N/A</v>
      </c>
      <c r="E133" s="1">
        <v>0.039411336</v>
      </c>
      <c r="F133" s="1">
        <v>0.005343136</v>
      </c>
      <c r="G133" s="1">
        <v>2.14639E-4</v>
      </c>
      <c r="H133" s="6">
        <v>1.55E-5</v>
      </c>
      <c r="I133" s="6">
        <v>1.04E-6</v>
      </c>
      <c r="J133" s="6">
        <v>2.41E-8</v>
      </c>
      <c r="K133" s="1">
        <v>1.0</v>
      </c>
      <c r="L133" s="1">
        <v>1.0</v>
      </c>
      <c r="M133" s="2">
        <v>132.0</v>
      </c>
      <c r="N133" s="1" t="str">
        <f>match(M133,'Copy-pasted bracket 2025'!$G$3:$G$67,0)</f>
        <v>#N/A</v>
      </c>
      <c r="O133" s="1" t="str">
        <f t="array" ref="O133">index('Copy-pasted bracket 2025'!$E$3:$E$67,N133)</f>
        <v>#N/A</v>
      </c>
      <c r="P133" s="4" t="str">
        <f t="shared" si="3"/>
        <v>#NAME?</v>
      </c>
      <c r="Q133" s="1" t="s">
        <v>32</v>
      </c>
      <c r="R133" s="1" t="str">
        <f t="array" ref="R133">17-index('Copy-pasted bracket 2025'!$C$3:$C$67,N133)</f>
        <v>#N/A</v>
      </c>
      <c r="S133" s="1">
        <v>118.0</v>
      </c>
      <c r="T133" s="1" t="str">
        <f>MATCH(O133,womens_RPI_2024!K:K,)</f>
        <v>#N/A</v>
      </c>
      <c r="U133" s="1" t="str">
        <f t="array" ref="U133">NUMBERVALUE(RIGHT(INDEX(womens_RPI_2024!F:F,fivethirtyeight_ncaa_forecasts!T133),6))</f>
        <v>#NAME?</v>
      </c>
      <c r="V133" s="1" t="str">
        <f t="shared" si="4"/>
        <v>#N/A</v>
      </c>
      <c r="W133" s="1" t="str">
        <f>U133*womens_RPI_regression_v2!$D$1+womens_RPI_regression_v2!$E$1+V133*womens_RPI_regression_v2!$F$1+womens_RPI_regression_v2!$G$1</f>
        <v>#NAME?</v>
      </c>
    </row>
    <row r="134" ht="15.75" customHeight="1">
      <c r="A134" s="1" t="s">
        <v>28</v>
      </c>
      <c r="B134" s="3">
        <v>44997.0</v>
      </c>
      <c r="C134" s="1" t="str">
        <f t="shared" si="1"/>
        <v>#N/A</v>
      </c>
      <c r="D134" s="2" t="str">
        <f t="shared" si="2"/>
        <v>#N/A</v>
      </c>
      <c r="E134" s="1">
        <v>0.610064917</v>
      </c>
      <c r="F134" s="1">
        <v>0.04538888</v>
      </c>
      <c r="G134" s="1">
        <v>0.019599184</v>
      </c>
      <c r="H134" s="1">
        <v>0.006126473</v>
      </c>
      <c r="I134" s="1">
        <v>0.002030122</v>
      </c>
      <c r="J134" s="1">
        <v>2.68042E-4</v>
      </c>
      <c r="K134" s="1">
        <v>1.0</v>
      </c>
      <c r="L134" s="1">
        <v>1.0</v>
      </c>
      <c r="M134" s="2">
        <v>133.0</v>
      </c>
      <c r="N134" s="1" t="str">
        <f>match(M134,'Copy-pasted bracket 2025'!$G$3:$G$67,0)</f>
        <v>#N/A</v>
      </c>
      <c r="O134" s="1" t="str">
        <f t="array" ref="O134">index('Copy-pasted bracket 2025'!$E$3:$E$67,N134)</f>
        <v>#N/A</v>
      </c>
      <c r="P134" s="4" t="str">
        <f t="shared" si="3"/>
        <v>#NAME?</v>
      </c>
      <c r="Q134" s="1" t="s">
        <v>32</v>
      </c>
      <c r="R134" s="1" t="str">
        <f t="array" ref="R134">17-index('Copy-pasted bracket 2025'!$C$3:$C$67,N134)</f>
        <v>#N/A</v>
      </c>
      <c r="S134" s="1">
        <v>120.0</v>
      </c>
      <c r="T134" s="1" t="str">
        <f>MATCH(O134,womens_RPI_2024!K:K,)</f>
        <v>#N/A</v>
      </c>
      <c r="U134" s="1" t="str">
        <f t="array" ref="U134">NUMBERVALUE(RIGHT(INDEX(womens_RPI_2024!F:F,fivethirtyeight_ncaa_forecasts!T134),6))</f>
        <v>#NAME?</v>
      </c>
      <c r="V134" s="1" t="str">
        <f t="shared" si="4"/>
        <v>#N/A</v>
      </c>
      <c r="W134" s="1" t="str">
        <f>U134*womens_RPI_regression_v2!$D$1+womens_RPI_regression_v2!$E$1+V134*womens_RPI_regression_v2!$F$1+womens_RPI_regression_v2!$G$1</f>
        <v>#NAME?</v>
      </c>
    </row>
    <row r="135" ht="15.75" customHeight="1">
      <c r="A135" s="1" t="s">
        <v>28</v>
      </c>
      <c r="B135" s="3">
        <v>44997.0</v>
      </c>
      <c r="C135" s="1" t="str">
        <f t="shared" si="1"/>
        <v>#N/A</v>
      </c>
      <c r="D135" s="2" t="str">
        <f t="shared" si="2"/>
        <v>#N/A</v>
      </c>
      <c r="E135" s="1">
        <v>0.389935083</v>
      </c>
      <c r="F135" s="1">
        <v>0.019844352</v>
      </c>
      <c r="G135" s="1">
        <v>0.006125728</v>
      </c>
      <c r="H135" s="1">
        <v>0.001323644</v>
      </c>
      <c r="I135" s="1">
        <v>2.70691E-4</v>
      </c>
      <c r="J135" s="6">
        <v>2.04E-5</v>
      </c>
      <c r="K135" s="1">
        <v>1.0</v>
      </c>
      <c r="L135" s="1">
        <v>1.0</v>
      </c>
      <c r="M135" s="2">
        <v>134.0</v>
      </c>
      <c r="N135" s="1" t="str">
        <f>match(M135,'Copy-pasted bracket 2025'!$G$3:$G$67,0)</f>
        <v>#N/A</v>
      </c>
      <c r="O135" s="1" t="str">
        <f t="array" ref="O135">index('Copy-pasted bracket 2025'!$E$3:$E$67,N135)</f>
        <v>#N/A</v>
      </c>
      <c r="P135" s="4" t="str">
        <f t="shared" si="3"/>
        <v>#NAME?</v>
      </c>
      <c r="Q135" s="1" t="s">
        <v>32</v>
      </c>
      <c r="R135" s="1" t="str">
        <f t="array" ref="R135">17-index('Copy-pasted bracket 2025'!$C$3:$C$67,N135)</f>
        <v>#N/A</v>
      </c>
      <c r="S135" s="1">
        <v>122.0</v>
      </c>
      <c r="T135" s="1" t="str">
        <f>MATCH(O135,womens_RPI_2024!K:K,)</f>
        <v>#N/A</v>
      </c>
      <c r="U135" s="1" t="str">
        <f t="array" ref="U135">NUMBERVALUE(RIGHT(INDEX(womens_RPI_2024!F:F,fivethirtyeight_ncaa_forecasts!T135),6))</f>
        <v>#NAME?</v>
      </c>
      <c r="V135" s="1" t="str">
        <f t="shared" si="4"/>
        <v>#N/A</v>
      </c>
      <c r="W135" s="1" t="str">
        <f>U135*womens_RPI_regression_v2!$D$1+womens_RPI_regression_v2!$E$1+V135*womens_RPI_regression_v2!$F$1+womens_RPI_regression_v2!$G$1</f>
        <v>#NAME?</v>
      </c>
    </row>
    <row r="136" ht="15.75" customHeight="1">
      <c r="A136" s="1" t="s">
        <v>28</v>
      </c>
      <c r="B136" s="3">
        <v>44997.0</v>
      </c>
      <c r="C136" s="1" t="str">
        <f t="shared" si="1"/>
        <v>#N/A</v>
      </c>
      <c r="D136" s="2" t="str">
        <f t="shared" si="2"/>
        <v>#N/A</v>
      </c>
      <c r="E136" s="1">
        <v>0.995901946</v>
      </c>
      <c r="F136" s="1">
        <v>0.934268982</v>
      </c>
      <c r="G136" s="1">
        <v>0.701409459</v>
      </c>
      <c r="H136" s="1">
        <v>0.438792992</v>
      </c>
      <c r="I136" s="1">
        <v>0.228814781</v>
      </c>
      <c r="J136" s="1">
        <v>0.053657551</v>
      </c>
      <c r="K136" s="1">
        <v>1.0</v>
      </c>
      <c r="L136" s="1">
        <v>1.0</v>
      </c>
      <c r="M136" s="2">
        <v>135.0</v>
      </c>
      <c r="N136" s="1" t="str">
        <f>match(M136,'Copy-pasted bracket 2025'!$G$3:$G$67,0)</f>
        <v>#N/A</v>
      </c>
      <c r="O136" s="1" t="str">
        <f t="array" ref="O136">index('Copy-pasted bracket 2025'!$E$3:$E$67,N136)</f>
        <v>#N/A</v>
      </c>
      <c r="P136" s="4" t="str">
        <f t="shared" si="3"/>
        <v>#NAME?</v>
      </c>
      <c r="Q136" s="1" t="s">
        <v>32</v>
      </c>
      <c r="R136" s="1" t="str">
        <f t="array" ref="R136">17-index('Copy-pasted bracket 2025'!$C$3:$C$67,N136)</f>
        <v>#N/A</v>
      </c>
      <c r="S136" s="1">
        <v>124.0</v>
      </c>
      <c r="T136" s="1" t="str">
        <f>MATCH(O136,womens_RPI_2024!K:K,)</f>
        <v>#N/A</v>
      </c>
      <c r="U136" s="1" t="str">
        <f t="array" ref="U136">NUMBERVALUE(RIGHT(INDEX(womens_RPI_2024!F:F,fivethirtyeight_ncaa_forecasts!T136),6))</f>
        <v>#NAME?</v>
      </c>
      <c r="V136" s="1" t="str">
        <f t="shared" si="4"/>
        <v>#N/A</v>
      </c>
      <c r="W136" s="1" t="str">
        <f>U136*womens_RPI_regression_v2!$D$1+womens_RPI_regression_v2!$E$1+V136*womens_RPI_regression_v2!$F$1+womens_RPI_regression_v2!$G$1</f>
        <v>#NAME?</v>
      </c>
    </row>
    <row r="137" ht="15.75" customHeight="1">
      <c r="A137" s="1" t="s">
        <v>28</v>
      </c>
      <c r="B137" s="3">
        <v>44997.0</v>
      </c>
      <c r="C137" s="1" t="str">
        <f t="shared" si="1"/>
        <v>#N/A</v>
      </c>
      <c r="D137" s="2" t="str">
        <f t="shared" si="2"/>
        <v>#N/A</v>
      </c>
      <c r="E137" s="1">
        <v>0.004098054</v>
      </c>
      <c r="F137" s="1">
        <v>4.97787E-4</v>
      </c>
      <c r="G137" s="6">
        <v>2.53E-5</v>
      </c>
      <c r="H137" s="6">
        <v>8.58E-7</v>
      </c>
      <c r="I137" s="6">
        <v>2.69E-8</v>
      </c>
      <c r="J137" s="6">
        <v>2.86E-10</v>
      </c>
      <c r="K137" s="1">
        <v>1.0</v>
      </c>
      <c r="L137" s="1">
        <v>1.0</v>
      </c>
      <c r="M137" s="2">
        <v>136.0</v>
      </c>
      <c r="N137" s="1" t="str">
        <f>match(M137,'Copy-pasted bracket 2025'!$G$3:$G$67,0)</f>
        <v>#N/A</v>
      </c>
      <c r="O137" s="1" t="str">
        <f t="array" ref="O137">index('Copy-pasted bracket 2025'!$E$3:$E$67,N137)</f>
        <v>#N/A</v>
      </c>
      <c r="P137" s="4" t="str">
        <f t="shared" si="3"/>
        <v>#NAME?</v>
      </c>
      <c r="Q137" s="1" t="s">
        <v>32</v>
      </c>
      <c r="R137" s="1" t="str">
        <f t="array" ref="R137">17-index('Copy-pasted bracket 2025'!$C$3:$C$67,N137)</f>
        <v>#N/A</v>
      </c>
      <c r="S137" s="1">
        <v>126.0</v>
      </c>
      <c r="T137" s="1" t="str">
        <f>MATCH(O137,womens_RPI_2024!K:K,)</f>
        <v>#N/A</v>
      </c>
      <c r="U137" s="1" t="str">
        <f t="array" ref="U137">NUMBERVALUE(RIGHT(INDEX(womens_RPI_2024!F:F,fivethirtyeight_ncaa_forecasts!T137),6))</f>
        <v>#NAME?</v>
      </c>
      <c r="V137" s="1" t="str">
        <f t="shared" si="4"/>
        <v>#N/A</v>
      </c>
      <c r="W137" s="1" t="str">
        <f>U137*womens_RPI_regression_v2!$D$1+womens_RPI_regression_v2!$E$1+V137*womens_RPI_regression_v2!$F$1+womens_RPI_regression_v2!$G$1</f>
        <v>#NAME?</v>
      </c>
    </row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0"/>
  </cols>
  <sheetData>
    <row r="1">
      <c r="B1" s="2"/>
      <c r="C1" s="7" t="s">
        <v>33</v>
      </c>
    </row>
    <row r="2">
      <c r="G2" s="2">
        <v>0.0</v>
      </c>
    </row>
    <row r="3">
      <c r="A3" s="8" t="s">
        <v>34</v>
      </c>
      <c r="B3" s="2">
        <f t="shared" ref="B3:B34" si="1">17-C3</f>
        <v>1</v>
      </c>
      <c r="C3" s="2">
        <v>16.0</v>
      </c>
      <c r="D3" s="1" t="str">
        <f t="shared" ref="D3:D34" si="2">find(C3,A3)</f>
        <v>#VALUE!</v>
      </c>
      <c r="E3" s="1" t="str">
        <f t="shared" ref="E3:E34" si="3">iferror(left(right(A3,len(A3)-1),D3-2),right(A3,len(A3)-1))</f>
        <v>Auburn</v>
      </c>
      <c r="G3" s="1">
        <f t="shared" ref="G3:G34" si="4">G35+1-0.5*ISERR(E35)</f>
        <v>1</v>
      </c>
    </row>
    <row r="4">
      <c r="A4" s="9" t="s">
        <v>35</v>
      </c>
      <c r="B4" s="2">
        <f t="shared" si="1"/>
        <v>8</v>
      </c>
      <c r="C4" s="2">
        <v>9.0</v>
      </c>
      <c r="D4" s="1">
        <f t="shared" si="2"/>
        <v>12</v>
      </c>
      <c r="E4" s="1" t="str">
        <f t="shared" si="3"/>
        <v>Louisville</v>
      </c>
      <c r="G4" s="1">
        <f t="shared" si="4"/>
        <v>4</v>
      </c>
    </row>
    <row r="5">
      <c r="A5" s="9" t="s">
        <v>36</v>
      </c>
      <c r="B5" s="2">
        <f t="shared" si="1"/>
        <v>5</v>
      </c>
      <c r="C5" s="2">
        <v>12.0</v>
      </c>
      <c r="D5" s="1">
        <f t="shared" si="2"/>
        <v>10</v>
      </c>
      <c r="E5" s="1" t="str">
        <f t="shared" si="3"/>
        <v>Michigan</v>
      </c>
      <c r="G5" s="1">
        <f t="shared" si="4"/>
        <v>6</v>
      </c>
    </row>
    <row r="6">
      <c r="A6" s="9" t="s">
        <v>37</v>
      </c>
      <c r="B6" s="2">
        <f t="shared" si="1"/>
        <v>4</v>
      </c>
      <c r="C6" s="2">
        <v>13.0</v>
      </c>
      <c r="D6" s="1">
        <f t="shared" si="2"/>
        <v>11</v>
      </c>
      <c r="E6" s="1" t="str">
        <f t="shared" si="3"/>
        <v>Texas A&amp;M</v>
      </c>
      <c r="G6" s="1">
        <f t="shared" si="4"/>
        <v>8</v>
      </c>
    </row>
    <row r="7">
      <c r="A7" s="9" t="s">
        <v>38</v>
      </c>
      <c r="B7" s="2">
        <f t="shared" si="1"/>
        <v>6</v>
      </c>
      <c r="C7" s="2">
        <v>11.0</v>
      </c>
      <c r="D7" s="1" t="str">
        <f t="shared" si="2"/>
        <v>#VALUE!</v>
      </c>
      <c r="E7" s="1" t="str">
        <f t="shared" si="3"/>
        <v>Ole Miss</v>
      </c>
      <c r="G7" s="1">
        <f t="shared" si="4"/>
        <v>10</v>
      </c>
    </row>
    <row r="8">
      <c r="A8" s="9" t="s">
        <v>39</v>
      </c>
      <c r="B8" s="2">
        <f t="shared" si="1"/>
        <v>3</v>
      </c>
      <c r="C8" s="2">
        <v>14.0</v>
      </c>
      <c r="D8" s="1">
        <f t="shared" si="2"/>
        <v>10</v>
      </c>
      <c r="E8" s="1" t="str">
        <f t="shared" si="3"/>
        <v>Iowa St.</v>
      </c>
      <c r="G8" s="1">
        <f t="shared" si="4"/>
        <v>13</v>
      </c>
    </row>
    <row r="9">
      <c r="A9" s="9" t="s">
        <v>40</v>
      </c>
      <c r="B9" s="2">
        <f t="shared" si="1"/>
        <v>7</v>
      </c>
      <c r="C9" s="2">
        <v>10.0</v>
      </c>
      <c r="D9" s="1">
        <f t="shared" si="2"/>
        <v>11</v>
      </c>
      <c r="E9" s="1" t="str">
        <f t="shared" si="3"/>
        <v>Marquette</v>
      </c>
      <c r="G9" s="1">
        <f t="shared" si="4"/>
        <v>15</v>
      </c>
    </row>
    <row r="10">
      <c r="A10" s="9" t="s">
        <v>41</v>
      </c>
      <c r="B10" s="2">
        <f t="shared" si="1"/>
        <v>2</v>
      </c>
      <c r="C10" s="2">
        <v>15.0</v>
      </c>
      <c r="D10" s="1">
        <f t="shared" si="2"/>
        <v>14</v>
      </c>
      <c r="E10" s="1" t="str">
        <f t="shared" si="3"/>
        <v>Michigan St.</v>
      </c>
      <c r="G10" s="1">
        <f t="shared" si="4"/>
        <v>17</v>
      </c>
    </row>
    <row r="11">
      <c r="A11" s="8" t="s">
        <v>42</v>
      </c>
      <c r="B11" s="2">
        <f t="shared" si="1"/>
        <v>1</v>
      </c>
      <c r="C11" s="2">
        <v>16.0</v>
      </c>
      <c r="D11" s="1" t="str">
        <f t="shared" si="2"/>
        <v>#VALUE!</v>
      </c>
      <c r="E11" s="1" t="str">
        <f t="shared" si="3"/>
        <v>Duke</v>
      </c>
      <c r="G11" s="1">
        <f t="shared" si="4"/>
        <v>19</v>
      </c>
    </row>
    <row r="12">
      <c r="A12" s="8" t="s">
        <v>43</v>
      </c>
      <c r="B12" s="2">
        <f t="shared" si="1"/>
        <v>8</v>
      </c>
      <c r="C12" s="2">
        <v>9.0</v>
      </c>
      <c r="D12" s="1">
        <f t="shared" si="2"/>
        <v>17</v>
      </c>
      <c r="E12" s="1" t="str">
        <f t="shared" si="3"/>
        <v>Mississippi St.</v>
      </c>
      <c r="G12" s="1">
        <f t="shared" si="4"/>
        <v>22</v>
      </c>
    </row>
    <row r="13">
      <c r="A13" s="9" t="s">
        <v>44</v>
      </c>
      <c r="B13" s="2">
        <f t="shared" si="1"/>
        <v>5</v>
      </c>
      <c r="C13" s="2">
        <v>12.0</v>
      </c>
      <c r="D13" s="1">
        <f t="shared" si="2"/>
        <v>8</v>
      </c>
      <c r="E13" s="1" t="str">
        <f t="shared" si="3"/>
        <v>Oregon</v>
      </c>
      <c r="G13" s="1">
        <f t="shared" si="4"/>
        <v>24</v>
      </c>
    </row>
    <row r="14">
      <c r="A14" s="9" t="s">
        <v>45</v>
      </c>
      <c r="B14" s="2">
        <f t="shared" si="1"/>
        <v>4</v>
      </c>
      <c r="C14" s="2">
        <v>13.0</v>
      </c>
      <c r="D14" s="1">
        <f t="shared" si="2"/>
        <v>9</v>
      </c>
      <c r="E14" s="1" t="str">
        <f t="shared" si="3"/>
        <v>Arizona</v>
      </c>
      <c r="G14" s="1">
        <f t="shared" si="4"/>
        <v>26</v>
      </c>
    </row>
    <row r="15">
      <c r="A15" s="9" t="s">
        <v>46</v>
      </c>
      <c r="B15" s="2">
        <f t="shared" si="1"/>
        <v>6</v>
      </c>
      <c r="C15" s="2">
        <v>11.0</v>
      </c>
      <c r="D15" s="1">
        <f t="shared" si="2"/>
        <v>5</v>
      </c>
      <c r="E15" s="1" t="str">
        <f t="shared" si="3"/>
        <v>BYU</v>
      </c>
      <c r="G15" s="1">
        <f t="shared" si="4"/>
        <v>28</v>
      </c>
    </row>
    <row r="16">
      <c r="A16" s="9" t="s">
        <v>47</v>
      </c>
      <c r="B16" s="2">
        <f t="shared" si="1"/>
        <v>3</v>
      </c>
      <c r="C16" s="2">
        <v>14.0</v>
      </c>
      <c r="D16" s="1">
        <f t="shared" si="2"/>
        <v>11</v>
      </c>
      <c r="E16" s="1" t="str">
        <f t="shared" si="3"/>
        <v>Wisconsin</v>
      </c>
      <c r="G16" s="1">
        <f t="shared" si="4"/>
        <v>30</v>
      </c>
    </row>
    <row r="17">
      <c r="A17" s="9" t="s">
        <v>48</v>
      </c>
      <c r="B17" s="2">
        <f t="shared" si="1"/>
        <v>7</v>
      </c>
      <c r="C17" s="2">
        <v>10.0</v>
      </c>
      <c r="D17" s="1">
        <f t="shared" si="2"/>
        <v>14</v>
      </c>
      <c r="E17" s="1" t="str">
        <f t="shared" si="3"/>
        <v>Saint Mary's</v>
      </c>
      <c r="G17" s="1">
        <f t="shared" si="4"/>
        <v>32</v>
      </c>
    </row>
    <row r="18">
      <c r="A18" s="9" t="s">
        <v>49</v>
      </c>
      <c r="B18" s="2">
        <f t="shared" si="1"/>
        <v>2</v>
      </c>
      <c r="C18" s="2">
        <v>15.0</v>
      </c>
      <c r="D18" s="1">
        <f t="shared" si="2"/>
        <v>9</v>
      </c>
      <c r="E18" s="1" t="str">
        <f t="shared" si="3"/>
        <v>Alabama</v>
      </c>
      <c r="G18" s="1">
        <f t="shared" si="4"/>
        <v>34</v>
      </c>
    </row>
    <row r="19">
      <c r="A19" s="9" t="s">
        <v>50</v>
      </c>
      <c r="B19" s="2">
        <f t="shared" si="1"/>
        <v>1</v>
      </c>
      <c r="C19" s="2">
        <v>16.0</v>
      </c>
      <c r="D19" s="1">
        <f t="shared" si="2"/>
        <v>9</v>
      </c>
      <c r="E19" s="1" t="str">
        <f t="shared" si="3"/>
        <v>Florida</v>
      </c>
      <c r="G19" s="1">
        <f t="shared" si="4"/>
        <v>36</v>
      </c>
    </row>
    <row r="20">
      <c r="A20" s="9" t="s">
        <v>51</v>
      </c>
      <c r="B20" s="2">
        <f t="shared" si="1"/>
        <v>8</v>
      </c>
      <c r="C20" s="2">
        <v>9.0</v>
      </c>
      <c r="D20" s="1">
        <f t="shared" si="2"/>
        <v>7</v>
      </c>
      <c r="E20" s="1" t="str">
        <f t="shared" si="3"/>
        <v>UConn</v>
      </c>
      <c r="G20" s="1">
        <f t="shared" si="4"/>
        <v>38</v>
      </c>
    </row>
    <row r="21">
      <c r="A21" s="9" t="s">
        <v>52</v>
      </c>
      <c r="B21" s="2">
        <f t="shared" si="1"/>
        <v>5</v>
      </c>
      <c r="C21" s="2">
        <v>12.0</v>
      </c>
      <c r="D21" s="1">
        <f t="shared" si="2"/>
        <v>9</v>
      </c>
      <c r="E21" s="1" t="str">
        <f t="shared" si="3"/>
        <v>Memphis</v>
      </c>
      <c r="G21" s="1">
        <f t="shared" si="4"/>
        <v>40</v>
      </c>
    </row>
    <row r="22">
      <c r="A22" s="9" t="s">
        <v>53</v>
      </c>
      <c r="B22" s="2">
        <f t="shared" si="1"/>
        <v>4</v>
      </c>
      <c r="C22" s="2">
        <v>13.0</v>
      </c>
      <c r="D22" s="1">
        <f t="shared" si="2"/>
        <v>10</v>
      </c>
      <c r="E22" s="1" t="str">
        <f t="shared" si="3"/>
        <v>Maryland</v>
      </c>
      <c r="G22" s="1">
        <f t="shared" si="4"/>
        <v>42</v>
      </c>
    </row>
    <row r="23">
      <c r="A23" s="9" t="s">
        <v>54</v>
      </c>
      <c r="B23" s="2">
        <f t="shared" si="1"/>
        <v>6</v>
      </c>
      <c r="C23" s="2">
        <v>11.0</v>
      </c>
      <c r="D23" s="1">
        <f t="shared" si="2"/>
        <v>10</v>
      </c>
      <c r="E23" s="1" t="str">
        <f t="shared" si="3"/>
        <v>Missouri</v>
      </c>
      <c r="G23" s="1">
        <f t="shared" si="4"/>
        <v>44</v>
      </c>
    </row>
    <row r="24">
      <c r="A24" s="9" t="s">
        <v>55</v>
      </c>
      <c r="B24" s="2">
        <f t="shared" si="1"/>
        <v>3</v>
      </c>
      <c r="C24" s="2">
        <v>14.0</v>
      </c>
      <c r="D24" s="1">
        <f t="shared" si="2"/>
        <v>12</v>
      </c>
      <c r="E24" s="1" t="str">
        <f t="shared" si="3"/>
        <v>Texas Tech</v>
      </c>
      <c r="G24" s="1">
        <f t="shared" si="4"/>
        <v>46</v>
      </c>
    </row>
    <row r="25">
      <c r="A25" s="9" t="s">
        <v>56</v>
      </c>
      <c r="B25" s="2">
        <f t="shared" si="1"/>
        <v>7</v>
      </c>
      <c r="C25" s="2">
        <v>10.0</v>
      </c>
      <c r="D25" s="1">
        <f t="shared" si="2"/>
        <v>8</v>
      </c>
      <c r="E25" s="1" t="str">
        <f t="shared" si="3"/>
        <v>Kansas</v>
      </c>
      <c r="G25" s="1">
        <f t="shared" si="4"/>
        <v>48</v>
      </c>
    </row>
    <row r="26">
      <c r="A26" s="9" t="s">
        <v>57</v>
      </c>
      <c r="B26" s="2">
        <f t="shared" si="1"/>
        <v>2</v>
      </c>
      <c r="C26" s="2">
        <v>15.0</v>
      </c>
      <c r="D26" s="1">
        <f t="shared" si="2"/>
        <v>12</v>
      </c>
      <c r="E26" s="1" t="str">
        <f t="shared" si="3"/>
        <v>St. John's</v>
      </c>
      <c r="G26" s="1">
        <f t="shared" si="4"/>
        <v>50</v>
      </c>
    </row>
    <row r="27">
      <c r="A27" s="9" t="s">
        <v>58</v>
      </c>
      <c r="B27" s="2">
        <f t="shared" si="1"/>
        <v>1</v>
      </c>
      <c r="C27" s="2">
        <v>16.0</v>
      </c>
      <c r="D27" s="1">
        <f t="shared" si="2"/>
        <v>9</v>
      </c>
      <c r="E27" s="1" t="str">
        <f t="shared" si="3"/>
        <v>Houston</v>
      </c>
      <c r="G27" s="1">
        <f t="shared" si="4"/>
        <v>52</v>
      </c>
    </row>
    <row r="28">
      <c r="A28" s="9" t="s">
        <v>59</v>
      </c>
      <c r="B28" s="2">
        <f t="shared" si="1"/>
        <v>8</v>
      </c>
      <c r="C28" s="2">
        <v>9.0</v>
      </c>
      <c r="D28" s="1">
        <f t="shared" si="2"/>
        <v>9</v>
      </c>
      <c r="E28" s="1" t="str">
        <f t="shared" si="3"/>
        <v>Gonzaga</v>
      </c>
      <c r="G28" s="1">
        <f t="shared" si="4"/>
        <v>54</v>
      </c>
    </row>
    <row r="29">
      <c r="A29" s="9" t="s">
        <v>60</v>
      </c>
      <c r="B29" s="2">
        <f t="shared" si="1"/>
        <v>5</v>
      </c>
      <c r="C29" s="2">
        <v>12.0</v>
      </c>
      <c r="D29" s="1">
        <f t="shared" si="2"/>
        <v>9</v>
      </c>
      <c r="E29" s="1" t="str">
        <f t="shared" si="3"/>
        <v>Clemson</v>
      </c>
      <c r="G29" s="1">
        <f t="shared" si="4"/>
        <v>56</v>
      </c>
    </row>
    <row r="30">
      <c r="A30" s="9" t="s">
        <v>61</v>
      </c>
      <c r="B30" s="2">
        <f t="shared" si="1"/>
        <v>4</v>
      </c>
      <c r="C30" s="2">
        <v>13.0</v>
      </c>
      <c r="D30" s="1">
        <f t="shared" si="2"/>
        <v>8</v>
      </c>
      <c r="E30" s="1" t="str">
        <f t="shared" si="3"/>
        <v>Purdue</v>
      </c>
      <c r="G30" s="1">
        <f t="shared" si="4"/>
        <v>58</v>
      </c>
    </row>
    <row r="31">
      <c r="A31" s="8" t="s">
        <v>62</v>
      </c>
      <c r="B31" s="2">
        <f t="shared" si="1"/>
        <v>6</v>
      </c>
      <c r="C31" s="2">
        <v>11.0</v>
      </c>
      <c r="D31" s="1" t="str">
        <f t="shared" si="2"/>
        <v>#VALUE!</v>
      </c>
      <c r="E31" s="1" t="str">
        <f t="shared" si="3"/>
        <v>Illinois</v>
      </c>
      <c r="G31" s="1">
        <f t="shared" si="4"/>
        <v>60</v>
      </c>
    </row>
    <row r="32">
      <c r="A32" s="8" t="s">
        <v>63</v>
      </c>
      <c r="B32" s="2">
        <f t="shared" si="1"/>
        <v>3</v>
      </c>
      <c r="C32" s="2">
        <v>14.0</v>
      </c>
      <c r="D32" s="1">
        <f t="shared" si="2"/>
        <v>10</v>
      </c>
      <c r="E32" s="1" t="str">
        <f t="shared" si="3"/>
        <v>Kentucky</v>
      </c>
      <c r="G32" s="1">
        <f t="shared" si="4"/>
        <v>63</v>
      </c>
    </row>
    <row r="33">
      <c r="A33" s="8" t="s">
        <v>64</v>
      </c>
      <c r="B33" s="2">
        <f t="shared" si="1"/>
        <v>7</v>
      </c>
      <c r="C33" s="2">
        <v>10.0</v>
      </c>
      <c r="D33" s="1">
        <f t="shared" si="2"/>
        <v>6</v>
      </c>
      <c r="E33" s="1" t="str">
        <f t="shared" si="3"/>
        <v>UCLA</v>
      </c>
      <c r="G33" s="1">
        <f t="shared" si="4"/>
        <v>65</v>
      </c>
    </row>
    <row r="34">
      <c r="A34" s="8" t="s">
        <v>65</v>
      </c>
      <c r="B34" s="2">
        <f t="shared" si="1"/>
        <v>2</v>
      </c>
      <c r="C34" s="2">
        <v>15.0</v>
      </c>
      <c r="D34" s="1">
        <f t="shared" si="2"/>
        <v>11</v>
      </c>
      <c r="E34" s="1" t="str">
        <f t="shared" si="3"/>
        <v>Tennessee</v>
      </c>
      <c r="G34" s="1">
        <f t="shared" si="4"/>
        <v>67</v>
      </c>
    </row>
    <row r="35">
      <c r="E35" s="2" t="s">
        <v>66</v>
      </c>
      <c r="G35" s="2">
        <v>0.0</v>
      </c>
      <c r="H35" s="1" t="b">
        <f t="shared" ref="H35:H67" si="5">ISERR(E35)</f>
        <v>0</v>
      </c>
      <c r="I35" s="1">
        <f t="shared" ref="I35:I67" si="6">H35*G35-1.5*H35</f>
        <v>0</v>
      </c>
    </row>
    <row r="36">
      <c r="B36" s="2">
        <f t="shared" ref="B36:B67" si="7">17-C36</f>
        <v>16</v>
      </c>
      <c r="C36" s="1">
        <f t="shared" ref="C36:C67" si="8">17-C3</f>
        <v>1</v>
      </c>
      <c r="E36" s="1" t="str">
        <f>right(A3,len(A3)-D3-1)</f>
        <v>#VALUE!</v>
      </c>
      <c r="G36" s="1">
        <f t="shared" ref="G36:G67" si="9">G3+1+ISERROR(E36)*1.5</f>
        <v>3.5</v>
      </c>
      <c r="H36" s="1" t="b">
        <f t="shared" si="5"/>
        <v>1</v>
      </c>
      <c r="I36" s="1">
        <f t="shared" si="6"/>
        <v>2</v>
      </c>
    </row>
    <row r="37">
      <c r="B37" s="2">
        <f t="shared" si="7"/>
        <v>9</v>
      </c>
      <c r="C37" s="1">
        <f t="shared" si="8"/>
        <v>8</v>
      </c>
      <c r="E37" s="1" t="str">
        <f>right(A4,len(A4)-D4)</f>
        <v>Creighton</v>
      </c>
      <c r="G37" s="1">
        <f t="shared" si="9"/>
        <v>5</v>
      </c>
      <c r="H37" s="1" t="b">
        <f t="shared" si="5"/>
        <v>0</v>
      </c>
      <c r="I37" s="1">
        <f t="shared" si="6"/>
        <v>0</v>
      </c>
    </row>
    <row r="38">
      <c r="B38" s="2">
        <f t="shared" si="7"/>
        <v>12</v>
      </c>
      <c r="C38" s="1">
        <f t="shared" si="8"/>
        <v>5</v>
      </c>
      <c r="E38" s="1" t="str">
        <f t="shared" ref="E38:E44" si="10">right(A5,len(A5)-D5-1)</f>
        <v>UC San Diego</v>
      </c>
      <c r="G38" s="1">
        <f t="shared" si="9"/>
        <v>7</v>
      </c>
      <c r="H38" s="1" t="b">
        <f t="shared" si="5"/>
        <v>0</v>
      </c>
      <c r="I38" s="1">
        <f t="shared" si="6"/>
        <v>0</v>
      </c>
    </row>
    <row r="39">
      <c r="B39" s="2">
        <f t="shared" si="7"/>
        <v>13</v>
      </c>
      <c r="C39" s="1">
        <f t="shared" si="8"/>
        <v>4</v>
      </c>
      <c r="E39" s="1" t="str">
        <f t="shared" si="10"/>
        <v>Yale</v>
      </c>
      <c r="G39" s="1">
        <f t="shared" si="9"/>
        <v>9</v>
      </c>
      <c r="H39" s="1" t="b">
        <f t="shared" si="5"/>
        <v>0</v>
      </c>
      <c r="I39" s="1">
        <f t="shared" si="6"/>
        <v>0</v>
      </c>
    </row>
    <row r="40">
      <c r="B40" s="2">
        <f t="shared" si="7"/>
        <v>11</v>
      </c>
      <c r="C40" s="1">
        <f t="shared" si="8"/>
        <v>6</v>
      </c>
      <c r="E40" s="1" t="str">
        <f t="shared" si="10"/>
        <v>#VALUE!</v>
      </c>
      <c r="G40" s="1">
        <f t="shared" si="9"/>
        <v>12.5</v>
      </c>
      <c r="H40" s="1" t="b">
        <f t="shared" si="5"/>
        <v>1</v>
      </c>
      <c r="I40" s="1">
        <f t="shared" si="6"/>
        <v>11</v>
      </c>
    </row>
    <row r="41">
      <c r="B41" s="2">
        <f t="shared" si="7"/>
        <v>14</v>
      </c>
      <c r="C41" s="1">
        <f t="shared" si="8"/>
        <v>3</v>
      </c>
      <c r="E41" s="1" t="str">
        <f t="shared" si="10"/>
        <v>Lipscomb</v>
      </c>
      <c r="G41" s="1">
        <f t="shared" si="9"/>
        <v>14</v>
      </c>
      <c r="H41" s="1" t="b">
        <f t="shared" si="5"/>
        <v>0</v>
      </c>
      <c r="I41" s="1">
        <f t="shared" si="6"/>
        <v>0</v>
      </c>
    </row>
    <row r="42">
      <c r="A42" s="10"/>
      <c r="B42" s="2">
        <f t="shared" si="7"/>
        <v>10</v>
      </c>
      <c r="C42" s="1">
        <f t="shared" si="8"/>
        <v>7</v>
      </c>
      <c r="E42" s="1" t="str">
        <f t="shared" si="10"/>
        <v>New Mexico</v>
      </c>
      <c r="G42" s="1">
        <f t="shared" si="9"/>
        <v>16</v>
      </c>
      <c r="H42" s="1" t="b">
        <f t="shared" si="5"/>
        <v>0</v>
      </c>
      <c r="I42" s="1">
        <f t="shared" si="6"/>
        <v>0</v>
      </c>
    </row>
    <row r="43">
      <c r="B43" s="2">
        <f t="shared" si="7"/>
        <v>15</v>
      </c>
      <c r="C43" s="1">
        <f t="shared" si="8"/>
        <v>2</v>
      </c>
      <c r="E43" s="1" t="str">
        <f t="shared" si="10"/>
        <v>Bryant</v>
      </c>
      <c r="G43" s="1">
        <f t="shared" si="9"/>
        <v>18</v>
      </c>
      <c r="H43" s="1" t="b">
        <f t="shared" si="5"/>
        <v>0</v>
      </c>
      <c r="I43" s="1">
        <f t="shared" si="6"/>
        <v>0</v>
      </c>
    </row>
    <row r="44">
      <c r="B44" s="2">
        <f t="shared" si="7"/>
        <v>16</v>
      </c>
      <c r="C44" s="1">
        <f t="shared" si="8"/>
        <v>1</v>
      </c>
      <c r="E44" s="1" t="str">
        <f t="shared" si="10"/>
        <v>#VALUE!</v>
      </c>
      <c r="G44" s="1">
        <f t="shared" si="9"/>
        <v>21.5</v>
      </c>
      <c r="H44" s="1" t="b">
        <f t="shared" si="5"/>
        <v>1</v>
      </c>
      <c r="I44" s="1">
        <f t="shared" si="6"/>
        <v>20</v>
      </c>
    </row>
    <row r="45">
      <c r="B45" s="2">
        <f t="shared" si="7"/>
        <v>9</v>
      </c>
      <c r="C45" s="1">
        <f t="shared" si="8"/>
        <v>8</v>
      </c>
      <c r="E45" s="1" t="str">
        <f>right(A12,len(A12)-D12)</f>
        <v>Baylor</v>
      </c>
      <c r="G45" s="1">
        <f t="shared" si="9"/>
        <v>23</v>
      </c>
      <c r="H45" s="1" t="b">
        <f t="shared" si="5"/>
        <v>0</v>
      </c>
      <c r="I45" s="1">
        <f t="shared" si="6"/>
        <v>0</v>
      </c>
    </row>
    <row r="46">
      <c r="B46" s="2">
        <f t="shared" si="7"/>
        <v>12</v>
      </c>
      <c r="C46" s="1">
        <f t="shared" si="8"/>
        <v>5</v>
      </c>
      <c r="E46" s="1" t="str">
        <f t="shared" ref="E46:E52" si="11">right(A13,len(A13)-D13-1)</f>
        <v>Liberty</v>
      </c>
      <c r="G46" s="1">
        <f t="shared" si="9"/>
        <v>25</v>
      </c>
      <c r="H46" s="1" t="b">
        <f t="shared" si="5"/>
        <v>0</v>
      </c>
      <c r="I46" s="1">
        <f t="shared" si="6"/>
        <v>0</v>
      </c>
    </row>
    <row r="47">
      <c r="B47" s="2">
        <f t="shared" si="7"/>
        <v>13</v>
      </c>
      <c r="C47" s="1">
        <f t="shared" si="8"/>
        <v>4</v>
      </c>
      <c r="E47" s="1" t="str">
        <f t="shared" si="11"/>
        <v>Akron</v>
      </c>
      <c r="G47" s="1">
        <f t="shared" si="9"/>
        <v>27</v>
      </c>
      <c r="H47" s="1" t="b">
        <f t="shared" si="5"/>
        <v>0</v>
      </c>
      <c r="I47" s="1">
        <f t="shared" si="6"/>
        <v>0</v>
      </c>
    </row>
    <row r="48">
      <c r="A48" s="10"/>
      <c r="B48" s="2">
        <f t="shared" si="7"/>
        <v>11</v>
      </c>
      <c r="C48" s="1">
        <f t="shared" si="8"/>
        <v>6</v>
      </c>
      <c r="E48" s="1" t="str">
        <f t="shared" si="11"/>
        <v>VCU</v>
      </c>
      <c r="G48" s="1">
        <f t="shared" si="9"/>
        <v>29</v>
      </c>
      <c r="H48" s="1" t="b">
        <f t="shared" si="5"/>
        <v>0</v>
      </c>
      <c r="I48" s="1">
        <f t="shared" si="6"/>
        <v>0</v>
      </c>
    </row>
    <row r="49">
      <c r="B49" s="2">
        <f t="shared" si="7"/>
        <v>14</v>
      </c>
      <c r="C49" s="1">
        <f t="shared" si="8"/>
        <v>3</v>
      </c>
      <c r="E49" s="1" t="str">
        <f t="shared" si="11"/>
        <v>Montana</v>
      </c>
      <c r="G49" s="1">
        <f t="shared" si="9"/>
        <v>31</v>
      </c>
      <c r="H49" s="1" t="b">
        <f t="shared" si="5"/>
        <v>0</v>
      </c>
      <c r="I49" s="1">
        <f t="shared" si="6"/>
        <v>0</v>
      </c>
    </row>
    <row r="50">
      <c r="B50" s="2">
        <f t="shared" si="7"/>
        <v>10</v>
      </c>
      <c r="C50" s="1">
        <f t="shared" si="8"/>
        <v>7</v>
      </c>
      <c r="E50" s="1" t="str">
        <f t="shared" si="11"/>
        <v>Vanderbilt</v>
      </c>
      <c r="G50" s="1">
        <f t="shared" si="9"/>
        <v>33</v>
      </c>
      <c r="H50" s="1" t="b">
        <f t="shared" si="5"/>
        <v>0</v>
      </c>
      <c r="I50" s="1">
        <f t="shared" si="6"/>
        <v>0</v>
      </c>
    </row>
    <row r="51">
      <c r="B51" s="2">
        <f t="shared" si="7"/>
        <v>15</v>
      </c>
      <c r="C51" s="1">
        <f t="shared" si="8"/>
        <v>2</v>
      </c>
      <c r="E51" s="1" t="str">
        <f t="shared" si="11"/>
        <v>Robert Morris</v>
      </c>
      <c r="G51" s="1">
        <f t="shared" si="9"/>
        <v>35</v>
      </c>
      <c r="H51" s="1" t="b">
        <f t="shared" si="5"/>
        <v>0</v>
      </c>
      <c r="I51" s="1">
        <f t="shared" si="6"/>
        <v>0</v>
      </c>
    </row>
    <row r="52">
      <c r="B52" s="2">
        <f t="shared" si="7"/>
        <v>16</v>
      </c>
      <c r="C52" s="1">
        <f t="shared" si="8"/>
        <v>1</v>
      </c>
      <c r="E52" s="1" t="str">
        <f t="shared" si="11"/>
        <v>Norfolk St.</v>
      </c>
      <c r="G52" s="1">
        <f t="shared" si="9"/>
        <v>37</v>
      </c>
      <c r="H52" s="1" t="b">
        <f t="shared" si="5"/>
        <v>0</v>
      </c>
      <c r="I52" s="1">
        <f t="shared" si="6"/>
        <v>0</v>
      </c>
    </row>
    <row r="53">
      <c r="B53" s="2">
        <f t="shared" si="7"/>
        <v>9</v>
      </c>
      <c r="C53" s="1">
        <f t="shared" si="8"/>
        <v>8</v>
      </c>
      <c r="E53" s="1" t="str">
        <f>right(A20,len(A20)-D20)</f>
        <v>Oklahoma</v>
      </c>
      <c r="G53" s="1">
        <f t="shared" si="9"/>
        <v>39</v>
      </c>
      <c r="H53" s="1" t="b">
        <f t="shared" si="5"/>
        <v>0</v>
      </c>
      <c r="I53" s="1">
        <f t="shared" si="6"/>
        <v>0</v>
      </c>
    </row>
    <row r="54">
      <c r="A54" s="10"/>
      <c r="B54" s="2">
        <f t="shared" si="7"/>
        <v>12</v>
      </c>
      <c r="C54" s="1">
        <f t="shared" si="8"/>
        <v>5</v>
      </c>
      <c r="E54" s="1" t="str">
        <f t="shared" ref="E54:E60" si="12">right(A21,len(A21)-D21-1)</f>
        <v>Colorado St.</v>
      </c>
      <c r="G54" s="1">
        <f t="shared" si="9"/>
        <v>41</v>
      </c>
      <c r="H54" s="1" t="b">
        <f t="shared" si="5"/>
        <v>0</v>
      </c>
      <c r="I54" s="1">
        <f t="shared" si="6"/>
        <v>0</v>
      </c>
    </row>
    <row r="55">
      <c r="B55" s="2">
        <f t="shared" si="7"/>
        <v>13</v>
      </c>
      <c r="C55" s="1">
        <f t="shared" si="8"/>
        <v>4</v>
      </c>
      <c r="E55" s="1" t="str">
        <f t="shared" si="12"/>
        <v>Grand Canyon</v>
      </c>
      <c r="G55" s="1">
        <f t="shared" si="9"/>
        <v>43</v>
      </c>
      <c r="H55" s="1" t="b">
        <f t="shared" si="5"/>
        <v>0</v>
      </c>
      <c r="I55" s="1">
        <f t="shared" si="6"/>
        <v>0</v>
      </c>
    </row>
    <row r="56">
      <c r="B56" s="2">
        <f t="shared" si="7"/>
        <v>11</v>
      </c>
      <c r="C56" s="1">
        <f t="shared" si="8"/>
        <v>6</v>
      </c>
      <c r="E56" s="1" t="str">
        <f t="shared" si="12"/>
        <v>Drake</v>
      </c>
      <c r="G56" s="1">
        <f t="shared" si="9"/>
        <v>45</v>
      </c>
      <c r="H56" s="1" t="b">
        <f t="shared" si="5"/>
        <v>0</v>
      </c>
      <c r="I56" s="1">
        <f t="shared" si="6"/>
        <v>0</v>
      </c>
    </row>
    <row r="57">
      <c r="B57" s="2">
        <f t="shared" si="7"/>
        <v>14</v>
      </c>
      <c r="C57" s="1">
        <f t="shared" si="8"/>
        <v>3</v>
      </c>
      <c r="E57" s="1" t="str">
        <f t="shared" si="12"/>
        <v>UNC Wilmington</v>
      </c>
      <c r="G57" s="1">
        <f t="shared" si="9"/>
        <v>47</v>
      </c>
      <c r="H57" s="1" t="b">
        <f t="shared" si="5"/>
        <v>0</v>
      </c>
      <c r="I57" s="1">
        <f t="shared" si="6"/>
        <v>0</v>
      </c>
    </row>
    <row r="58">
      <c r="B58" s="2">
        <f t="shared" si="7"/>
        <v>10</v>
      </c>
      <c r="C58" s="1">
        <f t="shared" si="8"/>
        <v>7</v>
      </c>
      <c r="E58" s="1" t="str">
        <f t="shared" si="12"/>
        <v>Arkansas</v>
      </c>
      <c r="G58" s="1">
        <f t="shared" si="9"/>
        <v>49</v>
      </c>
      <c r="H58" s="1" t="b">
        <f t="shared" si="5"/>
        <v>0</v>
      </c>
      <c r="I58" s="1">
        <f t="shared" si="6"/>
        <v>0</v>
      </c>
    </row>
    <row r="59">
      <c r="B59" s="2">
        <f t="shared" si="7"/>
        <v>15</v>
      </c>
      <c r="C59" s="1">
        <f t="shared" si="8"/>
        <v>2</v>
      </c>
      <c r="E59" s="1" t="str">
        <f t="shared" si="12"/>
        <v>Omaha</v>
      </c>
      <c r="G59" s="1">
        <f t="shared" si="9"/>
        <v>51</v>
      </c>
      <c r="H59" s="1" t="b">
        <f t="shared" si="5"/>
        <v>0</v>
      </c>
      <c r="I59" s="1">
        <f t="shared" si="6"/>
        <v>0</v>
      </c>
    </row>
    <row r="60">
      <c r="A60" s="10"/>
      <c r="B60" s="2">
        <f t="shared" si="7"/>
        <v>16</v>
      </c>
      <c r="C60" s="1">
        <f t="shared" si="8"/>
        <v>1</v>
      </c>
      <c r="E60" s="1" t="str">
        <f t="shared" si="12"/>
        <v>SIU Edwardsville</v>
      </c>
      <c r="G60" s="1">
        <f t="shared" si="9"/>
        <v>53</v>
      </c>
      <c r="H60" s="1" t="b">
        <f t="shared" si="5"/>
        <v>0</v>
      </c>
      <c r="I60" s="1">
        <f t="shared" si="6"/>
        <v>0</v>
      </c>
    </row>
    <row r="61">
      <c r="B61" s="2">
        <f t="shared" si="7"/>
        <v>9</v>
      </c>
      <c r="C61" s="1">
        <f t="shared" si="8"/>
        <v>8</v>
      </c>
      <c r="E61" s="1" t="str">
        <f>right(A28,len(A28)-D28)</f>
        <v>Georgia</v>
      </c>
      <c r="G61" s="1">
        <f t="shared" si="9"/>
        <v>55</v>
      </c>
      <c r="H61" s="1" t="b">
        <f t="shared" si="5"/>
        <v>0</v>
      </c>
      <c r="I61" s="1">
        <f t="shared" si="6"/>
        <v>0</v>
      </c>
    </row>
    <row r="62">
      <c r="B62" s="2">
        <f t="shared" si="7"/>
        <v>12</v>
      </c>
      <c r="C62" s="1">
        <f t="shared" si="8"/>
        <v>5</v>
      </c>
      <c r="E62" s="1" t="str">
        <f t="shared" ref="E62:E67" si="13">right(A29,len(A29)-D29-1)</f>
        <v>McNeese</v>
      </c>
      <c r="G62" s="1">
        <f t="shared" si="9"/>
        <v>57</v>
      </c>
      <c r="H62" s="1" t="b">
        <f t="shared" si="5"/>
        <v>0</v>
      </c>
      <c r="I62" s="1">
        <f t="shared" si="6"/>
        <v>0</v>
      </c>
    </row>
    <row r="63">
      <c r="B63" s="2">
        <f t="shared" si="7"/>
        <v>13</v>
      </c>
      <c r="C63" s="1">
        <f t="shared" si="8"/>
        <v>4</v>
      </c>
      <c r="E63" s="1" t="str">
        <f t="shared" si="13"/>
        <v>High Point</v>
      </c>
      <c r="G63" s="1">
        <f t="shared" si="9"/>
        <v>59</v>
      </c>
      <c r="H63" s="1" t="b">
        <f t="shared" si="5"/>
        <v>0</v>
      </c>
      <c r="I63" s="1">
        <f t="shared" si="6"/>
        <v>0</v>
      </c>
    </row>
    <row r="64">
      <c r="B64" s="2">
        <f t="shared" si="7"/>
        <v>11</v>
      </c>
      <c r="C64" s="1">
        <f t="shared" si="8"/>
        <v>6</v>
      </c>
      <c r="E64" s="1" t="str">
        <f t="shared" si="13"/>
        <v>#VALUE!</v>
      </c>
      <c r="G64" s="1">
        <f t="shared" si="9"/>
        <v>62.5</v>
      </c>
      <c r="H64" s="1" t="b">
        <f t="shared" si="5"/>
        <v>1</v>
      </c>
      <c r="I64" s="1">
        <f t="shared" si="6"/>
        <v>61</v>
      </c>
    </row>
    <row r="65">
      <c r="B65" s="2">
        <f t="shared" si="7"/>
        <v>14</v>
      </c>
      <c r="C65" s="1">
        <f t="shared" si="8"/>
        <v>3</v>
      </c>
      <c r="E65" s="1" t="str">
        <f t="shared" si="13"/>
        <v>Troy</v>
      </c>
      <c r="G65" s="1">
        <f t="shared" si="9"/>
        <v>64</v>
      </c>
      <c r="H65" s="1" t="b">
        <f t="shared" si="5"/>
        <v>0</v>
      </c>
      <c r="I65" s="1">
        <f t="shared" si="6"/>
        <v>0</v>
      </c>
    </row>
    <row r="66">
      <c r="A66" s="10"/>
      <c r="B66" s="2">
        <f t="shared" si="7"/>
        <v>10</v>
      </c>
      <c r="C66" s="1">
        <f t="shared" si="8"/>
        <v>7</v>
      </c>
      <c r="E66" s="1" t="str">
        <f t="shared" si="13"/>
        <v>Utah St.</v>
      </c>
      <c r="G66" s="1">
        <f t="shared" si="9"/>
        <v>66</v>
      </c>
      <c r="H66" s="1" t="b">
        <f t="shared" si="5"/>
        <v>0</v>
      </c>
      <c r="I66" s="1">
        <f t="shared" si="6"/>
        <v>0</v>
      </c>
    </row>
    <row r="67">
      <c r="B67" s="2">
        <f t="shared" si="7"/>
        <v>15</v>
      </c>
      <c r="C67" s="1">
        <f t="shared" si="8"/>
        <v>2</v>
      </c>
      <c r="E67" s="1" t="str">
        <f t="shared" si="13"/>
        <v>Wofford</v>
      </c>
      <c r="G67" s="1">
        <f t="shared" si="9"/>
        <v>68</v>
      </c>
      <c r="H67" s="1" t="b">
        <f t="shared" si="5"/>
        <v>0</v>
      </c>
      <c r="I67" s="1">
        <f t="shared" si="6"/>
        <v>0</v>
      </c>
    </row>
    <row r="68">
      <c r="A68" s="8"/>
      <c r="B68" s="2"/>
      <c r="C68" s="2"/>
      <c r="G68" s="1">
        <f>IFERROR(__xludf.DUMMYFUNCTION("unique(I35:I67)"),0.0)</f>
        <v>0</v>
      </c>
    </row>
    <row r="69">
      <c r="A69" s="9" t="s">
        <v>67</v>
      </c>
      <c r="B69" s="2">
        <f t="shared" ref="B69:B76" si="14">C69</f>
        <v>16</v>
      </c>
      <c r="C69" s="2">
        <v>16.0</v>
      </c>
      <c r="D69" s="1">
        <f t="shared" ref="D69:D72" si="15">find(C69,A69,3)</f>
        <v>14</v>
      </c>
      <c r="E69" s="1" t="str">
        <f t="shared" ref="E69:E72" si="16">iferror(left(right(A69,len(A69)-2),D69-3),right(A69,len(A69)-1))</f>
        <v>Alabama St.</v>
      </c>
      <c r="G69" s="1">
        <f>IFERROR(__xludf.DUMMYFUNCTION("""COMPUTED_VALUE"""),2.0)</f>
        <v>2</v>
      </c>
    </row>
    <row r="70">
      <c r="A70" s="9" t="s">
        <v>68</v>
      </c>
      <c r="B70" s="2">
        <f t="shared" si="14"/>
        <v>11</v>
      </c>
      <c r="C70" s="2">
        <v>11.0</v>
      </c>
      <c r="D70" s="1">
        <f t="shared" si="15"/>
        <v>16</v>
      </c>
      <c r="E70" s="1" t="str">
        <f t="shared" si="16"/>
        <v>San Diego St.</v>
      </c>
      <c r="G70" s="1">
        <f>IFERROR(__xludf.DUMMYFUNCTION("""COMPUTED_VALUE"""),11.0)</f>
        <v>11</v>
      </c>
    </row>
    <row r="71">
      <c r="A71" s="9" t="s">
        <v>69</v>
      </c>
      <c r="B71" s="2">
        <f t="shared" si="14"/>
        <v>16</v>
      </c>
      <c r="C71" s="2">
        <v>16.0</v>
      </c>
      <c r="D71" s="1">
        <f t="shared" si="15"/>
        <v>11</v>
      </c>
      <c r="E71" s="1" t="str">
        <f t="shared" si="16"/>
        <v>American</v>
      </c>
      <c r="G71" s="1">
        <f>IFERROR(__xludf.DUMMYFUNCTION("""COMPUTED_VALUE"""),20.0)</f>
        <v>20</v>
      </c>
    </row>
    <row r="72">
      <c r="A72" s="9" t="s">
        <v>70</v>
      </c>
      <c r="B72" s="2">
        <f t="shared" si="14"/>
        <v>11</v>
      </c>
      <c r="C72" s="2">
        <v>11.0</v>
      </c>
      <c r="D72" s="1">
        <f t="shared" si="15"/>
        <v>8</v>
      </c>
      <c r="E72" s="1" t="str">
        <f t="shared" si="16"/>
        <v>Texas</v>
      </c>
      <c r="G72" s="1">
        <f>IFERROR(__xludf.DUMMYFUNCTION("""COMPUTED_VALUE"""),61.0)</f>
        <v>61</v>
      </c>
    </row>
    <row r="73">
      <c r="A73" s="11"/>
      <c r="B73" s="2">
        <f t="shared" si="14"/>
        <v>16</v>
      </c>
      <c r="C73" s="1">
        <f t="shared" ref="C73:C76" si="17">C69</f>
        <v>16</v>
      </c>
      <c r="E73" s="1" t="str">
        <f t="shared" ref="E73:E76" si="18">right(A69,len(A69)-D69-1)</f>
        <v>Saint Francis U</v>
      </c>
      <c r="G73" s="1">
        <f t="shared" ref="G73:G76" si="19">G69+1</f>
        <v>3</v>
      </c>
    </row>
    <row r="74">
      <c r="B74" s="2">
        <f t="shared" si="14"/>
        <v>11</v>
      </c>
      <c r="C74" s="1">
        <f t="shared" si="17"/>
        <v>11</v>
      </c>
      <c r="E74" s="1" t="str">
        <f t="shared" si="18"/>
        <v>North Carolina</v>
      </c>
      <c r="G74" s="1">
        <f t="shared" si="19"/>
        <v>12</v>
      </c>
    </row>
    <row r="75">
      <c r="B75" s="2">
        <f t="shared" si="14"/>
        <v>16</v>
      </c>
      <c r="C75" s="1">
        <f t="shared" si="17"/>
        <v>16</v>
      </c>
      <c r="E75" s="1" t="str">
        <f t="shared" si="18"/>
        <v>Mount St. Mary's</v>
      </c>
      <c r="G75" s="1">
        <f t="shared" si="19"/>
        <v>21</v>
      </c>
    </row>
    <row r="76">
      <c r="B76" s="2">
        <f t="shared" si="14"/>
        <v>11</v>
      </c>
      <c r="C76" s="1">
        <f t="shared" si="17"/>
        <v>11</v>
      </c>
      <c r="E76" s="1" t="str">
        <f t="shared" si="18"/>
        <v>Xavier</v>
      </c>
      <c r="G76" s="1">
        <f t="shared" si="19"/>
        <v>62</v>
      </c>
    </row>
    <row r="79">
      <c r="A79" s="10"/>
    </row>
    <row r="85">
      <c r="A85" s="10"/>
    </row>
    <row r="91">
      <c r="A91" s="10"/>
    </row>
    <row r="97">
      <c r="A97" s="10"/>
    </row>
    <row r="103">
      <c r="A103" s="10"/>
    </row>
    <row r="109">
      <c r="A109" s="10"/>
    </row>
    <row r="115">
      <c r="A115" s="10"/>
    </row>
    <row r="121">
      <c r="A121" s="10"/>
    </row>
    <row r="127">
      <c r="A127" s="10"/>
    </row>
    <row r="133">
      <c r="A133" s="10"/>
    </row>
    <row r="139">
      <c r="A139" s="10"/>
    </row>
    <row r="145">
      <c r="A145" s="10"/>
    </row>
    <row r="151">
      <c r="A151" s="10"/>
    </row>
    <row r="157">
      <c r="A157" s="10"/>
    </row>
    <row r="163">
      <c r="A163" s="10"/>
    </row>
    <row r="169">
      <c r="A169" s="10"/>
    </row>
    <row r="175">
      <c r="A175" s="10"/>
    </row>
    <row r="181">
      <c r="A181" s="10"/>
    </row>
  </sheetData>
  <hyperlinks>
    <hyperlink r:id="rId1" ref="C1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3"/>
    <hyperlink r:id="rId10" ref="A14"/>
    <hyperlink r:id="rId11" ref="A15"/>
    <hyperlink r:id="rId12" ref="A16"/>
    <hyperlink r:id="rId13" ref="A17"/>
    <hyperlink r:id="rId14" ref="A18"/>
    <hyperlink r:id="rId15" ref="A19"/>
    <hyperlink r:id="rId16" ref="A20"/>
    <hyperlink r:id="rId17" ref="A21"/>
    <hyperlink r:id="rId18" ref="A22"/>
    <hyperlink r:id="rId19" ref="A23"/>
    <hyperlink r:id="rId20" ref="A24"/>
    <hyperlink r:id="rId21" ref="A25"/>
    <hyperlink r:id="rId22" ref="A26"/>
    <hyperlink r:id="rId23" ref="A27"/>
    <hyperlink r:id="rId24" ref="A28"/>
    <hyperlink r:id="rId25" ref="A29"/>
    <hyperlink r:id="rId26" ref="A30"/>
    <hyperlink r:id="rId27" ref="A69"/>
    <hyperlink r:id="rId28" ref="A70"/>
    <hyperlink r:id="rId29" ref="A71"/>
    <hyperlink r:id="rId30" ref="A72"/>
  </hyperlinks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23.0"/>
    <col customWidth="1" min="4" max="26" width="8.71"/>
  </cols>
  <sheetData>
    <row r="1">
      <c r="B1" s="1" t="s">
        <v>71</v>
      </c>
      <c r="D1" s="1" t="s">
        <v>20</v>
      </c>
      <c r="G1" s="1">
        <v>124.7</v>
      </c>
      <c r="H1" s="1">
        <v>9.03</v>
      </c>
    </row>
    <row r="2">
      <c r="A2" s="1" t="s">
        <v>72</v>
      </c>
      <c r="B2" s="1">
        <v>92.57</v>
      </c>
      <c r="C2" s="1" t="s">
        <v>73</v>
      </c>
      <c r="D2" s="1" t="s">
        <v>74</v>
      </c>
      <c r="E2" s="1" t="str">
        <f t="shared" ref="E2:E44" si="1">NUMBERVALUE(RIGHT(D2,6))</f>
        <v>#NAME?</v>
      </c>
      <c r="F2" s="1">
        <f t="shared" ref="F2:F44" si="2">B2</f>
        <v>92.57</v>
      </c>
    </row>
    <row r="3">
      <c r="A3" s="1" t="s">
        <v>75</v>
      </c>
      <c r="B3" s="1">
        <v>89.0</v>
      </c>
      <c r="C3" s="1" t="s">
        <v>76</v>
      </c>
      <c r="D3" s="1" t="s">
        <v>77</v>
      </c>
      <c r="E3" s="1" t="str">
        <f t="shared" si="1"/>
        <v>#NAME?</v>
      </c>
      <c r="F3" s="1">
        <f t="shared" si="2"/>
        <v>89</v>
      </c>
    </row>
    <row r="4">
      <c r="A4" s="1" t="s">
        <v>78</v>
      </c>
      <c r="B4" s="1">
        <v>80.34</v>
      </c>
      <c r="C4" s="1" t="s">
        <v>79</v>
      </c>
      <c r="D4" s="1" t="s">
        <v>80</v>
      </c>
      <c r="E4" s="1" t="str">
        <f t="shared" si="1"/>
        <v>#NAME?</v>
      </c>
      <c r="F4" s="1">
        <f t="shared" si="2"/>
        <v>80.34</v>
      </c>
    </row>
    <row r="5">
      <c r="A5" s="1" t="s">
        <v>81</v>
      </c>
      <c r="B5" s="1">
        <v>85.1</v>
      </c>
      <c r="C5" s="1" t="s">
        <v>82</v>
      </c>
      <c r="D5" s="1" t="s">
        <v>83</v>
      </c>
      <c r="E5" s="1" t="str">
        <f t="shared" si="1"/>
        <v>#NAME?</v>
      </c>
      <c r="F5" s="1">
        <f t="shared" si="2"/>
        <v>85.1</v>
      </c>
    </row>
    <row r="6">
      <c r="A6" s="1" t="s">
        <v>84</v>
      </c>
      <c r="B6" s="1">
        <v>84.87</v>
      </c>
      <c r="C6" s="1" t="s">
        <v>85</v>
      </c>
      <c r="D6" s="1" t="s">
        <v>86</v>
      </c>
      <c r="E6" s="1" t="str">
        <f t="shared" si="1"/>
        <v>#NAME?</v>
      </c>
      <c r="F6" s="1">
        <f t="shared" si="2"/>
        <v>84.87</v>
      </c>
    </row>
    <row r="7">
      <c r="A7" s="1" t="s">
        <v>87</v>
      </c>
      <c r="B7" s="1">
        <v>87.13</v>
      </c>
      <c r="C7" s="1" t="s">
        <v>88</v>
      </c>
      <c r="D7" s="1" t="s">
        <v>89</v>
      </c>
      <c r="E7" s="1" t="str">
        <f t="shared" si="1"/>
        <v>#NAME?</v>
      </c>
      <c r="F7" s="1">
        <f t="shared" si="2"/>
        <v>87.13</v>
      </c>
    </row>
    <row r="8">
      <c r="A8" s="1" t="s">
        <v>90</v>
      </c>
      <c r="B8" s="1">
        <v>82.59</v>
      </c>
      <c r="C8" s="1" t="s">
        <v>91</v>
      </c>
      <c r="D8" s="1" t="s">
        <v>92</v>
      </c>
      <c r="E8" s="1" t="str">
        <f t="shared" si="1"/>
        <v>#NAME?</v>
      </c>
      <c r="F8" s="1">
        <f t="shared" si="2"/>
        <v>82.59</v>
      </c>
    </row>
    <row r="9">
      <c r="A9" s="1" t="s">
        <v>93</v>
      </c>
      <c r="B9" s="1">
        <v>79.77</v>
      </c>
      <c r="C9" s="1" t="s">
        <v>94</v>
      </c>
      <c r="D9" s="1" t="s">
        <v>95</v>
      </c>
      <c r="E9" s="1" t="str">
        <f t="shared" si="1"/>
        <v>#NAME?</v>
      </c>
      <c r="F9" s="1">
        <f t="shared" si="2"/>
        <v>79.77</v>
      </c>
    </row>
    <row r="10">
      <c r="A10" s="1" t="s">
        <v>96</v>
      </c>
      <c r="B10" s="1">
        <v>89.24</v>
      </c>
      <c r="C10" s="1" t="s">
        <v>97</v>
      </c>
      <c r="D10" s="1" t="s">
        <v>98</v>
      </c>
      <c r="E10" s="1" t="str">
        <f t="shared" si="1"/>
        <v>#NAME?</v>
      </c>
      <c r="F10" s="1">
        <f t="shared" si="2"/>
        <v>89.24</v>
      </c>
    </row>
    <row r="11">
      <c r="A11" s="1" t="s">
        <v>99</v>
      </c>
      <c r="B11" s="1">
        <v>87.56</v>
      </c>
      <c r="C11" s="1" t="s">
        <v>100</v>
      </c>
      <c r="D11" s="1" t="s">
        <v>101</v>
      </c>
      <c r="E11" s="1" t="str">
        <f t="shared" si="1"/>
        <v>#NAME?</v>
      </c>
      <c r="F11" s="1">
        <f t="shared" si="2"/>
        <v>87.56</v>
      </c>
    </row>
    <row r="12">
      <c r="A12" s="1" t="s">
        <v>102</v>
      </c>
      <c r="B12" s="1">
        <v>81.18</v>
      </c>
      <c r="C12" s="1" t="s">
        <v>103</v>
      </c>
      <c r="D12" s="1" t="s">
        <v>101</v>
      </c>
      <c r="E12" s="1" t="str">
        <f t="shared" si="1"/>
        <v>#NAME?</v>
      </c>
      <c r="F12" s="1">
        <f t="shared" si="2"/>
        <v>81.18</v>
      </c>
    </row>
    <row r="13">
      <c r="A13" s="1" t="s">
        <v>104</v>
      </c>
      <c r="B13" s="1">
        <v>87.11</v>
      </c>
      <c r="C13" s="1" t="s">
        <v>105</v>
      </c>
      <c r="D13" s="1" t="s">
        <v>106</v>
      </c>
      <c r="E13" s="1" t="str">
        <f t="shared" si="1"/>
        <v>#NAME?</v>
      </c>
      <c r="F13" s="1">
        <f t="shared" si="2"/>
        <v>87.11</v>
      </c>
    </row>
    <row r="14">
      <c r="A14" s="1" t="s">
        <v>107</v>
      </c>
      <c r="B14" s="1">
        <v>82.57</v>
      </c>
      <c r="C14" s="1" t="s">
        <v>108</v>
      </c>
      <c r="D14" s="1" t="s">
        <v>109</v>
      </c>
      <c r="E14" s="1" t="str">
        <f t="shared" si="1"/>
        <v>#NAME?</v>
      </c>
      <c r="F14" s="1">
        <f t="shared" si="2"/>
        <v>82.57</v>
      </c>
    </row>
    <row r="15">
      <c r="A15" s="1" t="s">
        <v>110</v>
      </c>
      <c r="B15" s="1">
        <v>89.92</v>
      </c>
      <c r="C15" s="1" t="s">
        <v>111</v>
      </c>
      <c r="D15" s="1" t="s">
        <v>112</v>
      </c>
      <c r="E15" s="1" t="str">
        <f t="shared" si="1"/>
        <v>#NAME?</v>
      </c>
      <c r="F15" s="1">
        <f t="shared" si="2"/>
        <v>89.92</v>
      </c>
    </row>
    <row r="16">
      <c r="A16" s="1" t="s">
        <v>113</v>
      </c>
      <c r="B16" s="1">
        <v>93.22</v>
      </c>
      <c r="C16" s="1" t="s">
        <v>114</v>
      </c>
      <c r="D16" s="1" t="s">
        <v>115</v>
      </c>
      <c r="E16" s="1" t="str">
        <f t="shared" si="1"/>
        <v>#NAME?</v>
      </c>
      <c r="F16" s="1">
        <f t="shared" si="2"/>
        <v>93.22</v>
      </c>
    </row>
    <row r="17">
      <c r="A17" s="1" t="s">
        <v>116</v>
      </c>
      <c r="B17" s="1">
        <v>85.81</v>
      </c>
      <c r="C17" s="1" t="s">
        <v>117</v>
      </c>
      <c r="D17" s="1" t="s">
        <v>118</v>
      </c>
      <c r="E17" s="1" t="str">
        <f t="shared" si="1"/>
        <v>#NAME?</v>
      </c>
      <c r="F17" s="1">
        <f t="shared" si="2"/>
        <v>85.81</v>
      </c>
    </row>
    <row r="18">
      <c r="A18" s="1" t="s">
        <v>119</v>
      </c>
      <c r="B18" s="1">
        <v>89.62</v>
      </c>
      <c r="C18" s="1" t="s">
        <v>120</v>
      </c>
      <c r="D18" s="1" t="s">
        <v>121</v>
      </c>
      <c r="E18" s="1" t="str">
        <f t="shared" si="1"/>
        <v>#NAME?</v>
      </c>
      <c r="F18" s="1">
        <f t="shared" si="2"/>
        <v>89.62</v>
      </c>
    </row>
    <row r="19">
      <c r="A19" s="1" t="s">
        <v>122</v>
      </c>
      <c r="B19" s="1">
        <v>84.45</v>
      </c>
      <c r="C19" s="1" t="s">
        <v>123</v>
      </c>
      <c r="D19" s="1" t="s">
        <v>124</v>
      </c>
      <c r="E19" s="1" t="str">
        <f t="shared" si="1"/>
        <v>#NAME?</v>
      </c>
      <c r="F19" s="1">
        <f t="shared" si="2"/>
        <v>84.45</v>
      </c>
    </row>
    <row r="20">
      <c r="A20" s="1" t="s">
        <v>125</v>
      </c>
      <c r="B20" s="1">
        <v>79.37</v>
      </c>
      <c r="C20" s="1" t="s">
        <v>126</v>
      </c>
      <c r="D20" s="1" t="s">
        <v>127</v>
      </c>
      <c r="E20" s="1" t="str">
        <f t="shared" si="1"/>
        <v>#NAME?</v>
      </c>
      <c r="F20" s="1">
        <f t="shared" si="2"/>
        <v>79.37</v>
      </c>
    </row>
    <row r="21" ht="15.75" customHeight="1">
      <c r="A21" s="1" t="s">
        <v>128</v>
      </c>
      <c r="B21" s="1">
        <v>86.01</v>
      </c>
      <c r="C21" s="1" t="s">
        <v>129</v>
      </c>
      <c r="D21" s="1" t="s">
        <v>130</v>
      </c>
      <c r="E21" s="1" t="str">
        <f t="shared" si="1"/>
        <v>#NAME?</v>
      </c>
      <c r="F21" s="1">
        <f t="shared" si="2"/>
        <v>86.01</v>
      </c>
    </row>
    <row r="22" ht="15.75" customHeight="1">
      <c r="A22" s="1" t="s">
        <v>131</v>
      </c>
      <c r="B22" s="1">
        <v>76.35</v>
      </c>
      <c r="C22" s="1" t="s">
        <v>132</v>
      </c>
      <c r="D22" s="1" t="s">
        <v>133</v>
      </c>
      <c r="E22" s="1" t="str">
        <f t="shared" si="1"/>
        <v>#NAME?</v>
      </c>
      <c r="F22" s="1">
        <f t="shared" si="2"/>
        <v>76.35</v>
      </c>
    </row>
    <row r="23" ht="15.75" customHeight="1">
      <c r="A23" s="1" t="s">
        <v>134</v>
      </c>
      <c r="B23" s="1">
        <v>87.6</v>
      </c>
      <c r="C23" s="1" t="s">
        <v>135</v>
      </c>
      <c r="D23" s="1" t="s">
        <v>136</v>
      </c>
      <c r="E23" s="1" t="str">
        <f t="shared" si="1"/>
        <v>#NAME?</v>
      </c>
      <c r="F23" s="1">
        <f t="shared" si="2"/>
        <v>87.6</v>
      </c>
    </row>
    <row r="24" ht="15.75" customHeight="1">
      <c r="A24" s="1" t="s">
        <v>137</v>
      </c>
      <c r="B24" s="1">
        <v>84.93</v>
      </c>
      <c r="C24" s="1" t="s">
        <v>138</v>
      </c>
      <c r="D24" s="1" t="s">
        <v>139</v>
      </c>
      <c r="E24" s="1" t="str">
        <f t="shared" si="1"/>
        <v>#NAME?</v>
      </c>
      <c r="F24" s="1">
        <f t="shared" si="2"/>
        <v>84.93</v>
      </c>
    </row>
    <row r="25" ht="15.75" customHeight="1">
      <c r="A25" s="1" t="s">
        <v>140</v>
      </c>
      <c r="B25" s="1">
        <v>83.6</v>
      </c>
      <c r="C25" s="1" t="s">
        <v>141</v>
      </c>
      <c r="D25" s="1" t="s">
        <v>142</v>
      </c>
      <c r="E25" s="1" t="str">
        <f t="shared" si="1"/>
        <v>#NAME?</v>
      </c>
      <c r="F25" s="1">
        <f t="shared" si="2"/>
        <v>83.6</v>
      </c>
    </row>
    <row r="26" ht="15.75" customHeight="1">
      <c r="A26" s="1" t="s">
        <v>143</v>
      </c>
      <c r="B26" s="1">
        <v>83.82</v>
      </c>
      <c r="C26" s="1" t="s">
        <v>144</v>
      </c>
      <c r="D26" s="1" t="s">
        <v>130</v>
      </c>
      <c r="E26" s="1" t="str">
        <f t="shared" si="1"/>
        <v>#NAME?</v>
      </c>
      <c r="F26" s="1">
        <f t="shared" si="2"/>
        <v>83.82</v>
      </c>
    </row>
    <row r="27" ht="15.75" customHeight="1">
      <c r="A27" s="1" t="s">
        <v>145</v>
      </c>
      <c r="B27" s="1">
        <v>81.85</v>
      </c>
      <c r="C27" s="1" t="s">
        <v>146</v>
      </c>
      <c r="D27" s="1" t="s">
        <v>147</v>
      </c>
      <c r="E27" s="1" t="str">
        <f t="shared" si="1"/>
        <v>#NAME?</v>
      </c>
      <c r="F27" s="1">
        <f t="shared" si="2"/>
        <v>81.85</v>
      </c>
    </row>
    <row r="28" ht="15.75" customHeight="1">
      <c r="A28" s="1" t="s">
        <v>148</v>
      </c>
      <c r="B28" s="1">
        <v>81.39</v>
      </c>
      <c r="C28" s="1" t="s">
        <v>149</v>
      </c>
      <c r="D28" s="1" t="s">
        <v>150</v>
      </c>
      <c r="E28" s="1" t="str">
        <f t="shared" si="1"/>
        <v>#NAME?</v>
      </c>
      <c r="F28" s="1">
        <f t="shared" si="2"/>
        <v>81.39</v>
      </c>
    </row>
    <row r="29" ht="15.75" customHeight="1">
      <c r="A29" s="1" t="s">
        <v>151</v>
      </c>
      <c r="B29" s="1">
        <v>79.59</v>
      </c>
      <c r="C29" s="1" t="s">
        <v>152</v>
      </c>
      <c r="D29" s="1" t="s">
        <v>153</v>
      </c>
      <c r="E29" s="1" t="str">
        <f t="shared" si="1"/>
        <v>#NAME?</v>
      </c>
      <c r="F29" s="1">
        <f t="shared" si="2"/>
        <v>79.59</v>
      </c>
    </row>
    <row r="30" ht="15.75" customHeight="1">
      <c r="A30" s="1" t="s">
        <v>154</v>
      </c>
      <c r="B30" s="1">
        <v>81.44</v>
      </c>
      <c r="C30" s="1" t="s">
        <v>155</v>
      </c>
      <c r="D30" s="1" t="s">
        <v>156</v>
      </c>
      <c r="E30" s="1" t="str">
        <f t="shared" si="1"/>
        <v>#NAME?</v>
      </c>
      <c r="F30" s="1">
        <f t="shared" si="2"/>
        <v>81.44</v>
      </c>
    </row>
    <row r="31" ht="15.75" customHeight="1">
      <c r="A31" s="1" t="s">
        <v>157</v>
      </c>
      <c r="B31" s="1">
        <v>79.19</v>
      </c>
      <c r="C31" s="1" t="s">
        <v>158</v>
      </c>
      <c r="D31" s="1" t="s">
        <v>159</v>
      </c>
      <c r="E31" s="1" t="str">
        <f t="shared" si="1"/>
        <v>#NAME?</v>
      </c>
      <c r="F31" s="1">
        <f t="shared" si="2"/>
        <v>79.19</v>
      </c>
    </row>
    <row r="32" ht="15.75" customHeight="1">
      <c r="A32" s="1" t="s">
        <v>160</v>
      </c>
      <c r="B32" s="1">
        <v>82.78</v>
      </c>
      <c r="C32" s="1" t="s">
        <v>161</v>
      </c>
      <c r="D32" s="1" t="s">
        <v>162</v>
      </c>
      <c r="E32" s="1" t="str">
        <f t="shared" si="1"/>
        <v>#NAME?</v>
      </c>
      <c r="F32" s="1">
        <f t="shared" si="2"/>
        <v>82.78</v>
      </c>
    </row>
    <row r="33" ht="15.75" customHeight="1">
      <c r="A33" s="1" t="s">
        <v>163</v>
      </c>
      <c r="B33" s="1">
        <v>79.66</v>
      </c>
      <c r="C33" s="1" t="s">
        <v>164</v>
      </c>
      <c r="D33" s="1" t="s">
        <v>165</v>
      </c>
      <c r="E33" s="1" t="str">
        <f t="shared" si="1"/>
        <v>#NAME?</v>
      </c>
      <c r="F33" s="1">
        <f t="shared" si="2"/>
        <v>79.66</v>
      </c>
    </row>
    <row r="34" ht="15.75" customHeight="1">
      <c r="A34" s="1" t="s">
        <v>166</v>
      </c>
      <c r="B34" s="1">
        <v>89.48</v>
      </c>
      <c r="C34" s="1" t="s">
        <v>167</v>
      </c>
      <c r="D34" s="1" t="s">
        <v>168</v>
      </c>
      <c r="E34" s="1" t="str">
        <f t="shared" si="1"/>
        <v>#NAME?</v>
      </c>
      <c r="F34" s="1">
        <f t="shared" si="2"/>
        <v>89.48</v>
      </c>
    </row>
    <row r="35" ht="15.75" customHeight="1">
      <c r="A35" s="1" t="s">
        <v>169</v>
      </c>
      <c r="B35" s="1">
        <v>85.91</v>
      </c>
      <c r="C35" s="1" t="s">
        <v>170</v>
      </c>
      <c r="D35" s="1" t="s">
        <v>171</v>
      </c>
      <c r="E35" s="1" t="str">
        <f t="shared" si="1"/>
        <v>#NAME?</v>
      </c>
      <c r="F35" s="1">
        <f t="shared" si="2"/>
        <v>85.91</v>
      </c>
    </row>
    <row r="36" ht="15.75" customHeight="1">
      <c r="A36" s="1" t="s">
        <v>172</v>
      </c>
      <c r="B36" s="1">
        <v>86.04</v>
      </c>
      <c r="C36" s="1" t="s">
        <v>173</v>
      </c>
      <c r="D36" s="1" t="s">
        <v>174</v>
      </c>
      <c r="E36" s="1" t="str">
        <f t="shared" si="1"/>
        <v>#NAME?</v>
      </c>
      <c r="F36" s="1">
        <f t="shared" si="2"/>
        <v>86.04</v>
      </c>
    </row>
    <row r="37" ht="15.75" customHeight="1">
      <c r="A37" s="1" t="s">
        <v>175</v>
      </c>
      <c r="B37" s="1">
        <v>86.87</v>
      </c>
      <c r="C37" s="1" t="s">
        <v>176</v>
      </c>
      <c r="D37" s="1" t="s">
        <v>177</v>
      </c>
      <c r="E37" s="1" t="str">
        <f t="shared" si="1"/>
        <v>#NAME?</v>
      </c>
      <c r="F37" s="1">
        <f t="shared" si="2"/>
        <v>86.87</v>
      </c>
    </row>
    <row r="38" ht="15.75" customHeight="1">
      <c r="A38" s="1" t="s">
        <v>178</v>
      </c>
      <c r="B38" s="1">
        <v>90.08</v>
      </c>
      <c r="C38" s="1" t="s">
        <v>179</v>
      </c>
      <c r="D38" s="1" t="s">
        <v>180</v>
      </c>
      <c r="E38" s="1" t="str">
        <f t="shared" si="1"/>
        <v>#NAME?</v>
      </c>
      <c r="F38" s="1">
        <f t="shared" si="2"/>
        <v>90.08</v>
      </c>
    </row>
    <row r="39" ht="15.75" customHeight="1">
      <c r="A39" s="1" t="s">
        <v>181</v>
      </c>
      <c r="B39" s="1">
        <v>85.13</v>
      </c>
      <c r="C39" s="1" t="s">
        <v>182</v>
      </c>
      <c r="D39" s="1" t="s">
        <v>183</v>
      </c>
      <c r="E39" s="1" t="str">
        <f t="shared" si="1"/>
        <v>#NAME?</v>
      </c>
      <c r="F39" s="1">
        <f t="shared" si="2"/>
        <v>85.13</v>
      </c>
    </row>
    <row r="40" ht="15.75" customHeight="1">
      <c r="A40" s="1" t="s">
        <v>184</v>
      </c>
      <c r="B40" s="1">
        <v>88.26</v>
      </c>
      <c r="C40" s="1" t="s">
        <v>185</v>
      </c>
      <c r="D40" s="1" t="s">
        <v>186</v>
      </c>
      <c r="E40" s="1" t="str">
        <f t="shared" si="1"/>
        <v>#NAME?</v>
      </c>
      <c r="F40" s="1">
        <f t="shared" si="2"/>
        <v>88.26</v>
      </c>
    </row>
    <row r="41" ht="15.75" customHeight="1">
      <c r="A41" s="1" t="s">
        <v>187</v>
      </c>
      <c r="B41" s="1">
        <v>83.48</v>
      </c>
      <c r="C41" s="1" t="s">
        <v>188</v>
      </c>
      <c r="D41" s="1" t="s">
        <v>189</v>
      </c>
      <c r="E41" s="1" t="str">
        <f t="shared" si="1"/>
        <v>#NAME?</v>
      </c>
      <c r="F41" s="1">
        <f t="shared" si="2"/>
        <v>83.48</v>
      </c>
    </row>
    <row r="42" ht="15.75" customHeight="1">
      <c r="A42" s="1" t="s">
        <v>190</v>
      </c>
      <c r="B42" s="1">
        <v>83.81</v>
      </c>
      <c r="C42" s="1" t="s">
        <v>191</v>
      </c>
      <c r="D42" s="1" t="s">
        <v>192</v>
      </c>
      <c r="E42" s="1" t="str">
        <f t="shared" si="1"/>
        <v>#NAME?</v>
      </c>
      <c r="F42" s="1">
        <f t="shared" si="2"/>
        <v>83.81</v>
      </c>
    </row>
    <row r="43" ht="15.75" customHeight="1">
      <c r="A43" s="1" t="s">
        <v>193</v>
      </c>
      <c r="B43" s="1">
        <v>81.65</v>
      </c>
      <c r="C43" s="1" t="s">
        <v>194</v>
      </c>
      <c r="D43" s="1" t="s">
        <v>195</v>
      </c>
      <c r="E43" s="1" t="str">
        <f t="shared" si="1"/>
        <v>#NAME?</v>
      </c>
      <c r="F43" s="1">
        <f t="shared" si="2"/>
        <v>81.65</v>
      </c>
    </row>
    <row r="44" ht="15.75" customHeight="1">
      <c r="A44" s="1" t="s">
        <v>196</v>
      </c>
      <c r="B44" s="1">
        <v>84.36</v>
      </c>
      <c r="C44" s="1" t="s">
        <v>197</v>
      </c>
      <c r="D44" s="1" t="s">
        <v>198</v>
      </c>
      <c r="E44" s="1" t="str">
        <f t="shared" si="1"/>
        <v>#NAME?</v>
      </c>
      <c r="F44" s="1">
        <f t="shared" si="2"/>
        <v>84.36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0.0"/>
    <col customWidth="1" min="3" max="3" width="16.43"/>
    <col customWidth="1" min="4" max="26" width="8.71"/>
  </cols>
  <sheetData>
    <row r="1">
      <c r="B1" s="1" t="s">
        <v>71</v>
      </c>
      <c r="D1" s="1" t="s">
        <v>20</v>
      </c>
      <c r="G1" s="1">
        <v>183.24</v>
      </c>
      <c r="H1" s="1">
        <v>-26.44</v>
      </c>
    </row>
    <row r="2">
      <c r="A2" s="1" t="s">
        <v>72</v>
      </c>
      <c r="B2" s="1">
        <v>82.91</v>
      </c>
      <c r="C2" s="1" t="s">
        <v>73</v>
      </c>
      <c r="D2" s="1" t="s">
        <v>199</v>
      </c>
      <c r="E2" s="1" t="str">
        <f t="shared" ref="E2:E42" si="1">NUMBERVALUE(RIGHT(D2,6))</f>
        <v>#NAME?</v>
      </c>
      <c r="F2" s="1">
        <f t="shared" ref="F2:F42" si="2">B2</f>
        <v>82.91</v>
      </c>
    </row>
    <row r="3">
      <c r="A3" s="1" t="s">
        <v>75</v>
      </c>
      <c r="B3" s="1">
        <v>87.05</v>
      </c>
      <c r="C3" s="1" t="s">
        <v>76</v>
      </c>
      <c r="D3" s="1" t="s">
        <v>200</v>
      </c>
      <c r="E3" s="1" t="str">
        <f t="shared" si="1"/>
        <v>#NAME?</v>
      </c>
      <c r="F3" s="1">
        <f t="shared" si="2"/>
        <v>87.05</v>
      </c>
    </row>
    <row r="4">
      <c r="A4" s="1" t="s">
        <v>87</v>
      </c>
      <c r="B4" s="1">
        <v>86.61</v>
      </c>
      <c r="C4" s="1" t="s">
        <v>88</v>
      </c>
      <c r="D4" s="1" t="s">
        <v>201</v>
      </c>
      <c r="E4" s="1" t="str">
        <f t="shared" si="1"/>
        <v>#NAME?</v>
      </c>
      <c r="F4" s="1">
        <f t="shared" si="2"/>
        <v>86.61</v>
      </c>
    </row>
    <row r="5">
      <c r="A5" s="1" t="s">
        <v>202</v>
      </c>
      <c r="B5" s="1">
        <v>87.25</v>
      </c>
      <c r="C5" s="1" t="s">
        <v>203</v>
      </c>
      <c r="D5" s="1" t="s">
        <v>204</v>
      </c>
      <c r="E5" s="1" t="str">
        <f t="shared" si="1"/>
        <v>#NAME?</v>
      </c>
      <c r="F5" s="1">
        <f t="shared" si="2"/>
        <v>87.25</v>
      </c>
    </row>
    <row r="6">
      <c r="A6" s="1" t="s">
        <v>96</v>
      </c>
      <c r="B6" s="1">
        <v>98.59</v>
      </c>
      <c r="C6" s="1" t="s">
        <v>97</v>
      </c>
      <c r="D6" s="1" t="s">
        <v>205</v>
      </c>
      <c r="E6" s="1" t="str">
        <f t="shared" si="1"/>
        <v>#NAME?</v>
      </c>
      <c r="F6" s="1">
        <f t="shared" si="2"/>
        <v>98.59</v>
      </c>
    </row>
    <row r="7">
      <c r="A7" s="1" t="s">
        <v>99</v>
      </c>
      <c r="B7" s="1">
        <v>88.66</v>
      </c>
      <c r="C7" s="1" t="s">
        <v>100</v>
      </c>
      <c r="D7" s="1" t="s">
        <v>206</v>
      </c>
      <c r="E7" s="1" t="str">
        <f t="shared" si="1"/>
        <v>#NAME?</v>
      </c>
      <c r="F7" s="1">
        <f t="shared" si="2"/>
        <v>88.66</v>
      </c>
    </row>
    <row r="8">
      <c r="A8" s="1" t="s">
        <v>104</v>
      </c>
      <c r="B8" s="1">
        <v>90.13</v>
      </c>
      <c r="C8" s="1" t="s">
        <v>105</v>
      </c>
      <c r="D8" s="1" t="s">
        <v>207</v>
      </c>
      <c r="E8" s="1" t="str">
        <f t="shared" si="1"/>
        <v>#NAME?</v>
      </c>
      <c r="F8" s="1">
        <f t="shared" si="2"/>
        <v>90.13</v>
      </c>
    </row>
    <row r="9">
      <c r="A9" s="1" t="s">
        <v>208</v>
      </c>
      <c r="B9" s="1">
        <v>82.94</v>
      </c>
      <c r="C9" s="1" t="s">
        <v>209</v>
      </c>
      <c r="D9" s="1" t="s">
        <v>210</v>
      </c>
      <c r="E9" s="1" t="str">
        <f t="shared" si="1"/>
        <v>#NAME?</v>
      </c>
      <c r="F9" s="1">
        <f t="shared" si="2"/>
        <v>82.94</v>
      </c>
    </row>
    <row r="10">
      <c r="A10" s="1" t="s">
        <v>211</v>
      </c>
      <c r="B10" s="1">
        <v>86.22</v>
      </c>
      <c r="C10" s="1" t="s">
        <v>212</v>
      </c>
      <c r="D10" s="1" t="s">
        <v>213</v>
      </c>
      <c r="E10" s="1" t="str">
        <f t="shared" si="1"/>
        <v>#NAME?</v>
      </c>
      <c r="F10" s="1">
        <f t="shared" si="2"/>
        <v>86.22</v>
      </c>
    </row>
    <row r="11">
      <c r="A11" s="1" t="s">
        <v>214</v>
      </c>
      <c r="B11" s="1">
        <v>85.4</v>
      </c>
      <c r="C11" s="1" t="s">
        <v>215</v>
      </c>
      <c r="D11" s="1" t="s">
        <v>216</v>
      </c>
      <c r="E11" s="1" t="str">
        <f t="shared" si="1"/>
        <v>#NAME?</v>
      </c>
      <c r="F11" s="1">
        <f t="shared" si="2"/>
        <v>85.4</v>
      </c>
    </row>
    <row r="12">
      <c r="A12" s="1" t="s">
        <v>110</v>
      </c>
      <c r="B12" s="1">
        <v>84.68</v>
      </c>
      <c r="C12" s="1" t="s">
        <v>111</v>
      </c>
      <c r="D12" s="1" t="s">
        <v>217</v>
      </c>
      <c r="E12" s="1" t="str">
        <f t="shared" si="1"/>
        <v>#NAME?</v>
      </c>
      <c r="F12" s="1">
        <f t="shared" si="2"/>
        <v>84.68</v>
      </c>
    </row>
    <row r="13">
      <c r="A13" s="1" t="s">
        <v>116</v>
      </c>
      <c r="B13" s="1">
        <v>98.7</v>
      </c>
      <c r="C13" s="1" t="s">
        <v>117</v>
      </c>
      <c r="D13" s="1" t="s">
        <v>218</v>
      </c>
      <c r="E13" s="1" t="str">
        <f t="shared" si="1"/>
        <v>#NAME?</v>
      </c>
      <c r="F13" s="1">
        <f t="shared" si="2"/>
        <v>98.7</v>
      </c>
    </row>
    <row r="14">
      <c r="A14" s="1" t="s">
        <v>219</v>
      </c>
      <c r="B14" s="1">
        <v>97.19</v>
      </c>
      <c r="C14" s="1" t="s">
        <v>220</v>
      </c>
      <c r="D14" s="1" t="s">
        <v>221</v>
      </c>
      <c r="E14" s="1" t="str">
        <f t="shared" si="1"/>
        <v>#NAME?</v>
      </c>
      <c r="F14" s="1">
        <f t="shared" si="2"/>
        <v>97.19</v>
      </c>
    </row>
    <row r="15">
      <c r="A15" s="1" t="s">
        <v>222</v>
      </c>
      <c r="B15" s="1">
        <v>91.57</v>
      </c>
      <c r="C15" s="1" t="s">
        <v>223</v>
      </c>
      <c r="D15" s="1" t="s">
        <v>224</v>
      </c>
      <c r="E15" s="1" t="str">
        <f t="shared" si="1"/>
        <v>#NAME?</v>
      </c>
      <c r="F15" s="1">
        <f t="shared" si="2"/>
        <v>91.57</v>
      </c>
    </row>
    <row r="16">
      <c r="A16" s="1" t="s">
        <v>225</v>
      </c>
      <c r="B16" s="1">
        <v>91.45</v>
      </c>
      <c r="C16" s="1" t="s">
        <v>226</v>
      </c>
      <c r="D16" s="1" t="s">
        <v>227</v>
      </c>
      <c r="E16" s="1" t="str">
        <f t="shared" si="1"/>
        <v>#NAME?</v>
      </c>
      <c r="F16" s="1">
        <f t="shared" si="2"/>
        <v>91.45</v>
      </c>
    </row>
    <row r="17">
      <c r="A17" s="1" t="s">
        <v>134</v>
      </c>
      <c r="B17" s="1">
        <v>82.79</v>
      </c>
      <c r="C17" s="1" t="s">
        <v>135</v>
      </c>
      <c r="D17" s="1" t="s">
        <v>228</v>
      </c>
      <c r="E17" s="1" t="str">
        <f t="shared" si="1"/>
        <v>#NAME?</v>
      </c>
      <c r="F17" s="1">
        <f t="shared" si="2"/>
        <v>82.79</v>
      </c>
    </row>
    <row r="18">
      <c r="A18" s="1" t="s">
        <v>229</v>
      </c>
      <c r="B18" s="1">
        <v>93.6</v>
      </c>
      <c r="C18" s="1" t="s">
        <v>230</v>
      </c>
      <c r="D18" s="1" t="s">
        <v>231</v>
      </c>
      <c r="E18" s="1" t="str">
        <f t="shared" si="1"/>
        <v>#NAME?</v>
      </c>
      <c r="F18" s="1">
        <f t="shared" si="2"/>
        <v>93.6</v>
      </c>
    </row>
    <row r="19">
      <c r="A19" s="1" t="s">
        <v>140</v>
      </c>
      <c r="B19" s="1">
        <v>83.49</v>
      </c>
      <c r="C19" s="1" t="s">
        <v>141</v>
      </c>
      <c r="D19" s="1" t="s">
        <v>232</v>
      </c>
      <c r="E19" s="1" t="str">
        <f t="shared" si="1"/>
        <v>#NAME?</v>
      </c>
      <c r="F19" s="1">
        <f t="shared" si="2"/>
        <v>83.49</v>
      </c>
    </row>
    <row r="20">
      <c r="A20" s="1" t="s">
        <v>233</v>
      </c>
      <c r="B20" s="1">
        <v>87.77</v>
      </c>
      <c r="C20" s="1" t="s">
        <v>234</v>
      </c>
      <c r="D20" s="1" t="s">
        <v>235</v>
      </c>
      <c r="E20" s="1" t="str">
        <f t="shared" si="1"/>
        <v>#NAME?</v>
      </c>
      <c r="F20" s="1">
        <f t="shared" si="2"/>
        <v>87.77</v>
      </c>
    </row>
    <row r="21" ht="15.75" customHeight="1">
      <c r="A21" s="1" t="s">
        <v>236</v>
      </c>
      <c r="B21" s="1">
        <v>82.91</v>
      </c>
      <c r="C21" s="1" t="s">
        <v>237</v>
      </c>
      <c r="D21" s="1" t="s">
        <v>238</v>
      </c>
      <c r="E21" s="1" t="str">
        <f t="shared" si="1"/>
        <v>#NAME?</v>
      </c>
      <c r="F21" s="1">
        <f t="shared" si="2"/>
        <v>82.91</v>
      </c>
    </row>
    <row r="22" ht="15.75" customHeight="1">
      <c r="A22" s="1" t="s">
        <v>239</v>
      </c>
      <c r="B22" s="1">
        <v>87.34</v>
      </c>
      <c r="C22" s="1" t="s">
        <v>240</v>
      </c>
      <c r="D22" s="1" t="s">
        <v>241</v>
      </c>
      <c r="E22" s="1" t="str">
        <f t="shared" si="1"/>
        <v>#NAME?</v>
      </c>
      <c r="F22" s="1">
        <f t="shared" si="2"/>
        <v>87.34</v>
      </c>
    </row>
    <row r="23" ht="15.75" customHeight="1">
      <c r="A23" s="1" t="s">
        <v>242</v>
      </c>
      <c r="B23" s="1">
        <v>89.69</v>
      </c>
      <c r="C23" s="1" t="s">
        <v>243</v>
      </c>
      <c r="D23" s="1" t="s">
        <v>244</v>
      </c>
      <c r="E23" s="1" t="str">
        <f t="shared" si="1"/>
        <v>#NAME?</v>
      </c>
      <c r="F23" s="1">
        <f t="shared" si="2"/>
        <v>89.69</v>
      </c>
    </row>
    <row r="24" ht="15.75" customHeight="1">
      <c r="A24" s="1" t="s">
        <v>154</v>
      </c>
      <c r="B24" s="1">
        <v>89.4</v>
      </c>
      <c r="C24" s="1" t="s">
        <v>155</v>
      </c>
      <c r="D24" s="1" t="s">
        <v>245</v>
      </c>
      <c r="E24" s="1" t="str">
        <f t="shared" si="1"/>
        <v>#NAME?</v>
      </c>
      <c r="F24" s="1">
        <f t="shared" si="2"/>
        <v>89.4</v>
      </c>
    </row>
    <row r="25" ht="15.75" customHeight="1">
      <c r="A25" s="1" t="s">
        <v>246</v>
      </c>
      <c r="B25" s="1">
        <v>93.82</v>
      </c>
      <c r="C25" s="1" t="s">
        <v>247</v>
      </c>
      <c r="D25" s="1" t="s">
        <v>248</v>
      </c>
      <c r="E25" s="1" t="str">
        <f t="shared" si="1"/>
        <v>#NAME?</v>
      </c>
      <c r="F25" s="1">
        <f t="shared" si="2"/>
        <v>93.82</v>
      </c>
    </row>
    <row r="26" ht="15.75" customHeight="1">
      <c r="A26" s="1" t="s">
        <v>249</v>
      </c>
      <c r="B26" s="1">
        <v>91.03</v>
      </c>
      <c r="C26" s="1" t="s">
        <v>250</v>
      </c>
      <c r="D26" s="1" t="s">
        <v>251</v>
      </c>
      <c r="E26" s="1" t="str">
        <f t="shared" si="1"/>
        <v>#NAME?</v>
      </c>
      <c r="F26" s="1">
        <f t="shared" si="2"/>
        <v>91.03</v>
      </c>
    </row>
    <row r="27" ht="15.75" customHeight="1">
      <c r="A27" s="1" t="s">
        <v>252</v>
      </c>
      <c r="B27" s="1">
        <v>87.9</v>
      </c>
      <c r="C27" s="1" t="s">
        <v>253</v>
      </c>
      <c r="D27" s="1" t="s">
        <v>254</v>
      </c>
      <c r="E27" s="1" t="str">
        <f t="shared" si="1"/>
        <v>#NAME?</v>
      </c>
      <c r="F27" s="1">
        <f t="shared" si="2"/>
        <v>87.9</v>
      </c>
    </row>
    <row r="28" ht="15.75" customHeight="1">
      <c r="A28" s="1" t="s">
        <v>255</v>
      </c>
      <c r="B28" s="1">
        <v>83.17</v>
      </c>
      <c r="C28" s="1" t="s">
        <v>256</v>
      </c>
      <c r="D28" s="1" t="s">
        <v>257</v>
      </c>
      <c r="E28" s="1" t="str">
        <f t="shared" si="1"/>
        <v>#NAME?</v>
      </c>
      <c r="F28" s="1">
        <f t="shared" si="2"/>
        <v>83.17</v>
      </c>
    </row>
    <row r="29" ht="15.75" customHeight="1">
      <c r="A29" s="1" t="s">
        <v>258</v>
      </c>
      <c r="B29" s="1">
        <v>77.99</v>
      </c>
      <c r="C29" s="1" t="s">
        <v>259</v>
      </c>
      <c r="D29" s="1" t="s">
        <v>260</v>
      </c>
      <c r="E29" s="1" t="str">
        <f t="shared" si="1"/>
        <v>#NAME?</v>
      </c>
      <c r="F29" s="1">
        <f t="shared" si="2"/>
        <v>77.99</v>
      </c>
    </row>
    <row r="30" ht="15.75" customHeight="1">
      <c r="A30" s="1" t="s">
        <v>261</v>
      </c>
      <c r="B30" s="1">
        <v>83.69</v>
      </c>
      <c r="C30" s="1" t="s">
        <v>262</v>
      </c>
      <c r="D30" s="1" t="s">
        <v>142</v>
      </c>
      <c r="E30" s="1" t="str">
        <f t="shared" si="1"/>
        <v>#NAME?</v>
      </c>
      <c r="F30" s="1">
        <f t="shared" si="2"/>
        <v>83.69</v>
      </c>
    </row>
    <row r="31" ht="15.75" customHeight="1">
      <c r="A31" s="1" t="s">
        <v>263</v>
      </c>
      <c r="B31" s="1">
        <v>110.03</v>
      </c>
      <c r="C31" s="1" t="s">
        <v>264</v>
      </c>
      <c r="D31" s="1" t="s">
        <v>265</v>
      </c>
      <c r="E31" s="1" t="str">
        <f t="shared" si="1"/>
        <v>#NAME?</v>
      </c>
      <c r="F31" s="1">
        <f t="shared" si="2"/>
        <v>110.03</v>
      </c>
    </row>
    <row r="32" ht="15.75" customHeight="1">
      <c r="A32" s="1" t="s">
        <v>266</v>
      </c>
      <c r="B32" s="1">
        <v>85.75</v>
      </c>
      <c r="C32" s="1" t="s">
        <v>267</v>
      </c>
      <c r="D32" s="1" t="s">
        <v>268</v>
      </c>
      <c r="E32" s="1" t="str">
        <f t="shared" si="1"/>
        <v>#NAME?</v>
      </c>
      <c r="F32" s="1">
        <f t="shared" si="2"/>
        <v>85.75</v>
      </c>
    </row>
    <row r="33" ht="15.75" customHeight="1">
      <c r="A33" s="1" t="s">
        <v>269</v>
      </c>
      <c r="B33" s="1">
        <v>83.98</v>
      </c>
      <c r="C33" s="1" t="s">
        <v>270</v>
      </c>
      <c r="D33" s="1" t="s">
        <v>271</v>
      </c>
      <c r="E33" s="1" t="str">
        <f t="shared" si="1"/>
        <v>#NAME?</v>
      </c>
      <c r="F33" s="1">
        <f t="shared" si="2"/>
        <v>83.98</v>
      </c>
    </row>
    <row r="34" ht="15.75" customHeight="1">
      <c r="A34" s="1" t="s">
        <v>272</v>
      </c>
      <c r="B34" s="1">
        <v>100.55</v>
      </c>
      <c r="C34" s="1" t="s">
        <v>273</v>
      </c>
      <c r="D34" s="1" t="s">
        <v>231</v>
      </c>
      <c r="E34" s="1" t="str">
        <f t="shared" si="1"/>
        <v>#NAME?</v>
      </c>
      <c r="F34" s="1">
        <f t="shared" si="2"/>
        <v>100.55</v>
      </c>
    </row>
    <row r="35" ht="15.75" customHeight="1">
      <c r="A35" s="1" t="s">
        <v>175</v>
      </c>
      <c r="B35" s="1">
        <v>93.45</v>
      </c>
      <c r="C35" s="1" t="s">
        <v>176</v>
      </c>
      <c r="D35" s="1" t="s">
        <v>274</v>
      </c>
      <c r="E35" s="1" t="str">
        <f t="shared" si="1"/>
        <v>#NAME?</v>
      </c>
      <c r="F35" s="1">
        <f t="shared" si="2"/>
        <v>93.45</v>
      </c>
    </row>
    <row r="36" ht="15.75" customHeight="1">
      <c r="A36" s="1" t="s">
        <v>178</v>
      </c>
      <c r="B36" s="1">
        <v>94.62</v>
      </c>
      <c r="C36" s="1" t="s">
        <v>179</v>
      </c>
      <c r="D36" s="1" t="s">
        <v>275</v>
      </c>
      <c r="E36" s="1" t="str">
        <f t="shared" si="1"/>
        <v>#NAME?</v>
      </c>
      <c r="F36" s="1">
        <f t="shared" si="2"/>
        <v>94.62</v>
      </c>
    </row>
    <row r="37" ht="15.75" customHeight="1">
      <c r="A37" s="1" t="s">
        <v>276</v>
      </c>
      <c r="B37" s="1">
        <v>79.99</v>
      </c>
      <c r="C37" s="1" t="s">
        <v>277</v>
      </c>
      <c r="D37" s="1" t="s">
        <v>278</v>
      </c>
      <c r="E37" s="1" t="str">
        <f t="shared" si="1"/>
        <v>#NAME?</v>
      </c>
      <c r="F37" s="1">
        <f t="shared" si="2"/>
        <v>79.99</v>
      </c>
    </row>
    <row r="38" ht="15.75" customHeight="1">
      <c r="A38" s="1" t="s">
        <v>184</v>
      </c>
      <c r="B38" s="1">
        <v>88.67</v>
      </c>
      <c r="C38" s="1" t="s">
        <v>185</v>
      </c>
      <c r="D38" s="1" t="s">
        <v>279</v>
      </c>
      <c r="E38" s="1" t="str">
        <f t="shared" si="1"/>
        <v>#NAME?</v>
      </c>
      <c r="F38" s="1">
        <f t="shared" si="2"/>
        <v>88.67</v>
      </c>
    </row>
    <row r="39" ht="15.75" customHeight="1">
      <c r="A39" s="1" t="s">
        <v>280</v>
      </c>
      <c r="B39" s="1">
        <v>92.15</v>
      </c>
      <c r="C39" s="1" t="s">
        <v>281</v>
      </c>
      <c r="D39" s="1" t="s">
        <v>282</v>
      </c>
      <c r="E39" s="1" t="str">
        <f t="shared" si="1"/>
        <v>#NAME?</v>
      </c>
      <c r="F39" s="1">
        <f t="shared" si="2"/>
        <v>92.15</v>
      </c>
    </row>
    <row r="40" ht="15.75" customHeight="1">
      <c r="A40" s="1" t="s">
        <v>283</v>
      </c>
      <c r="B40" s="1">
        <v>88.55</v>
      </c>
      <c r="C40" s="1" t="s">
        <v>284</v>
      </c>
      <c r="D40" s="1" t="s">
        <v>121</v>
      </c>
      <c r="E40" s="1" t="str">
        <f t="shared" si="1"/>
        <v>#NAME?</v>
      </c>
      <c r="F40" s="1">
        <f t="shared" si="2"/>
        <v>88.55</v>
      </c>
    </row>
    <row r="41" ht="15.75" customHeight="1">
      <c r="A41" s="1" t="s">
        <v>285</v>
      </c>
      <c r="B41" s="1">
        <v>95.72</v>
      </c>
      <c r="C41" s="1" t="s">
        <v>286</v>
      </c>
      <c r="D41" s="1" t="s">
        <v>287</v>
      </c>
      <c r="E41" s="1" t="str">
        <f t="shared" si="1"/>
        <v>#NAME?</v>
      </c>
      <c r="F41" s="1">
        <f t="shared" si="2"/>
        <v>95.72</v>
      </c>
    </row>
    <row r="42" ht="15.75" customHeight="1">
      <c r="A42" s="1" t="s">
        <v>288</v>
      </c>
      <c r="B42" s="1">
        <v>86.55</v>
      </c>
      <c r="C42" s="1" t="s">
        <v>289</v>
      </c>
      <c r="D42" s="1" t="s">
        <v>290</v>
      </c>
      <c r="E42" s="1" t="str">
        <f t="shared" si="1"/>
        <v>#NAME?</v>
      </c>
      <c r="F42" s="1">
        <f t="shared" si="2"/>
        <v>86.55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6" width="8.71"/>
    <col customWidth="1" min="7" max="10" width="10.0"/>
    <col customWidth="1" min="11" max="11" width="23.86"/>
    <col customWidth="1" min="12" max="12" width="32.57"/>
    <col customWidth="1" min="13" max="32" width="8.71"/>
  </cols>
  <sheetData>
    <row r="1">
      <c r="B1" s="1" t="s">
        <v>71</v>
      </c>
      <c r="D1" s="1">
        <v>73.632</v>
      </c>
      <c r="E1" s="1">
        <v>40.489</v>
      </c>
      <c r="F1" s="1">
        <v>-0.6337997024447737</v>
      </c>
      <c r="G1" s="1">
        <v>5.573522148912219</v>
      </c>
      <c r="I1" s="4">
        <f>SUM(I2:I69)</f>
        <v>699.5663141</v>
      </c>
      <c r="J1" s="4"/>
      <c r="M1" s="1">
        <v>1.0</v>
      </c>
      <c r="O1" s="1">
        <v>1.0</v>
      </c>
      <c r="P1" s="1">
        <v>1.0</v>
      </c>
      <c r="Q1" s="1">
        <v>1.0</v>
      </c>
      <c r="R1" s="1">
        <v>1.0</v>
      </c>
      <c r="S1" s="1">
        <v>124.7</v>
      </c>
      <c r="T1" s="1">
        <v>9.03</v>
      </c>
    </row>
    <row r="2">
      <c r="A2" s="1" t="s">
        <v>113</v>
      </c>
      <c r="B2" s="1">
        <v>93.22</v>
      </c>
      <c r="C2" s="1">
        <f t="shared" ref="C2:C69" si="1">MATCH(A2,K:K,)</f>
        <v>4</v>
      </c>
      <c r="D2" s="1">
        <f t="array" ref="D2">INDEX(M:M,C2)</f>
        <v>0.6695</v>
      </c>
      <c r="E2" s="1">
        <f t="shared" ref="E2:E69" si="2">B2</f>
        <v>93.22</v>
      </c>
      <c r="F2" s="1">
        <v>1.0</v>
      </c>
      <c r="G2" s="4">
        <f t="shared" ref="G2:G69" si="3">D2*$D$1+$E$1</f>
        <v>89.785624</v>
      </c>
      <c r="H2" s="4">
        <f t="shared" ref="H2:H69" si="4">G2+F2*$F$1+$G$1</f>
        <v>94.72534645</v>
      </c>
      <c r="I2" s="4">
        <f t="shared" ref="I2:I69" si="5">(E2-H2)^2</f>
        <v>2.266067924</v>
      </c>
      <c r="J2" s="4"/>
      <c r="K2" s="1" t="s">
        <v>291</v>
      </c>
      <c r="L2" s="1" t="s">
        <v>292</v>
      </c>
      <c r="M2" s="1" t="s">
        <v>20</v>
      </c>
      <c r="N2" s="1" t="s">
        <v>293</v>
      </c>
      <c r="O2" s="1" t="s">
        <v>294</v>
      </c>
      <c r="P2" s="1" t="s">
        <v>295</v>
      </c>
      <c r="Q2" s="1" t="s">
        <v>296</v>
      </c>
      <c r="R2" s="1" t="s">
        <v>297</v>
      </c>
    </row>
    <row r="3">
      <c r="A3" s="1" t="s">
        <v>72</v>
      </c>
      <c r="B3" s="1">
        <v>92.57</v>
      </c>
      <c r="C3" s="1">
        <f t="shared" si="1"/>
        <v>8</v>
      </c>
      <c r="D3" s="1">
        <f t="array" ref="D3">INDEX(M:M,C3)</f>
        <v>0.6371</v>
      </c>
      <c r="E3" s="1">
        <f t="shared" si="2"/>
        <v>92.57</v>
      </c>
      <c r="F3" s="1">
        <v>1.0</v>
      </c>
      <c r="G3" s="4">
        <f t="shared" si="3"/>
        <v>87.3999472</v>
      </c>
      <c r="H3" s="4">
        <f t="shared" si="4"/>
        <v>92.33966965</v>
      </c>
      <c r="I3" s="4">
        <f t="shared" si="5"/>
        <v>0.05305207176</v>
      </c>
      <c r="J3" s="4"/>
      <c r="K3" s="1" t="s">
        <v>166</v>
      </c>
      <c r="L3" s="1" t="s">
        <v>298</v>
      </c>
      <c r="M3" s="1">
        <v>0.6824</v>
      </c>
      <c r="N3" s="1">
        <v>3.0</v>
      </c>
      <c r="O3" s="1">
        <v>0.6013</v>
      </c>
      <c r="P3" s="1">
        <v>0.9256</v>
      </c>
      <c r="Q3" s="1">
        <v>0.6229</v>
      </c>
      <c r="R3" s="1">
        <v>0.5581</v>
      </c>
      <c r="S3" s="1">
        <v>-0.025690138419147194</v>
      </c>
      <c r="T3" s="1" t="s">
        <v>298</v>
      </c>
    </row>
    <row r="4">
      <c r="A4" s="1" t="s">
        <v>178</v>
      </c>
      <c r="B4" s="1">
        <v>90.08</v>
      </c>
      <c r="C4" s="1">
        <f t="shared" si="1"/>
        <v>58</v>
      </c>
      <c r="D4" s="1">
        <f t="array" ref="D4">INDEX(M:M,C4)</f>
        <v>0.5803</v>
      </c>
      <c r="E4" s="1">
        <f t="shared" si="2"/>
        <v>90.08</v>
      </c>
      <c r="F4" s="1">
        <v>2.0</v>
      </c>
      <c r="G4" s="4">
        <f t="shared" si="3"/>
        <v>83.2176496</v>
      </c>
      <c r="H4" s="4">
        <f t="shared" si="4"/>
        <v>87.52357234</v>
      </c>
      <c r="I4" s="4">
        <f t="shared" si="5"/>
        <v>6.53532236</v>
      </c>
      <c r="J4" s="4"/>
      <c r="K4" s="1" t="s">
        <v>113</v>
      </c>
      <c r="L4" s="1" t="s">
        <v>299</v>
      </c>
      <c r="M4" s="1">
        <v>0.6695</v>
      </c>
      <c r="N4" s="1">
        <v>13.0</v>
      </c>
      <c r="O4" s="1">
        <v>0.5845</v>
      </c>
      <c r="P4" s="1">
        <v>0.9244</v>
      </c>
      <c r="Q4" s="1">
        <v>0.6004</v>
      </c>
      <c r="R4" s="1">
        <v>0.5527</v>
      </c>
      <c r="S4" s="1">
        <v>0.6782269700705138</v>
      </c>
      <c r="T4" s="1" t="s">
        <v>299</v>
      </c>
    </row>
    <row r="5">
      <c r="A5" s="1" t="s">
        <v>166</v>
      </c>
      <c r="B5" s="1">
        <v>89.48</v>
      </c>
      <c r="C5" s="1">
        <f t="shared" si="1"/>
        <v>3</v>
      </c>
      <c r="D5" s="1">
        <f t="array" ref="D5">INDEX(M:M,C5)</f>
        <v>0.6824</v>
      </c>
      <c r="E5" s="1">
        <f t="shared" si="2"/>
        <v>89.48</v>
      </c>
      <c r="F5" s="1">
        <v>1.0</v>
      </c>
      <c r="G5" s="4">
        <f t="shared" si="3"/>
        <v>90.7354768</v>
      </c>
      <c r="H5" s="4">
        <f t="shared" si="4"/>
        <v>95.67519925</v>
      </c>
      <c r="I5" s="4">
        <f t="shared" si="5"/>
        <v>38.3804937</v>
      </c>
      <c r="J5" s="4"/>
      <c r="K5" s="1" t="s">
        <v>172</v>
      </c>
      <c r="L5" s="1" t="s">
        <v>300</v>
      </c>
      <c r="M5" s="1">
        <v>0.6518</v>
      </c>
      <c r="N5" s="1">
        <v>4.0</v>
      </c>
      <c r="O5" s="1">
        <v>0.5976</v>
      </c>
      <c r="P5" s="1">
        <v>0.8142</v>
      </c>
      <c r="Q5" s="1">
        <v>0.6187</v>
      </c>
      <c r="R5" s="1">
        <v>0.5556</v>
      </c>
      <c r="S5" s="1">
        <v>1.5052925691354155</v>
      </c>
      <c r="T5" s="1" t="s">
        <v>300</v>
      </c>
    </row>
    <row r="6">
      <c r="A6" s="1" t="s">
        <v>119</v>
      </c>
      <c r="B6" s="1">
        <v>89.62</v>
      </c>
      <c r="C6" s="1">
        <f t="shared" si="1"/>
        <v>12</v>
      </c>
      <c r="D6" s="1">
        <f t="array" ref="D6">INDEX(M:M,C6)</f>
        <v>0.6287</v>
      </c>
      <c r="E6" s="1">
        <f t="shared" si="2"/>
        <v>89.62</v>
      </c>
      <c r="F6" s="1">
        <v>1.0</v>
      </c>
      <c r="G6" s="4">
        <f t="shared" si="3"/>
        <v>86.7814384</v>
      </c>
      <c r="H6" s="4">
        <f t="shared" si="4"/>
        <v>91.72116085</v>
      </c>
      <c r="I6" s="4">
        <f t="shared" si="5"/>
        <v>4.414876903</v>
      </c>
      <c r="J6" s="4"/>
      <c r="K6" s="1" t="s">
        <v>175</v>
      </c>
      <c r="L6" s="1" t="s">
        <v>301</v>
      </c>
      <c r="M6" s="1">
        <v>0.6452</v>
      </c>
      <c r="N6" s="1">
        <v>5.0</v>
      </c>
      <c r="O6" s="1">
        <v>0.5952</v>
      </c>
      <c r="P6" s="1">
        <v>0.7953</v>
      </c>
      <c r="Q6" s="1">
        <v>0.609</v>
      </c>
      <c r="R6" s="1">
        <v>0.5674</v>
      </c>
      <c r="S6" s="1">
        <v>2.237717202726916</v>
      </c>
      <c r="T6" s="1" t="s">
        <v>301</v>
      </c>
    </row>
    <row r="7">
      <c r="A7" s="1" t="s">
        <v>110</v>
      </c>
      <c r="B7" s="1">
        <v>89.92</v>
      </c>
      <c r="C7" s="1">
        <f t="shared" si="1"/>
        <v>43</v>
      </c>
      <c r="D7" s="1">
        <f t="array" ref="D7">INDEX(M:M,C7)</f>
        <v>0.5907</v>
      </c>
      <c r="E7" s="1">
        <f t="shared" si="2"/>
        <v>89.92</v>
      </c>
      <c r="F7" s="1">
        <v>3.0</v>
      </c>
      <c r="G7" s="4">
        <f t="shared" si="3"/>
        <v>83.9834224</v>
      </c>
      <c r="H7" s="4">
        <f t="shared" si="4"/>
        <v>87.65554544</v>
      </c>
      <c r="I7" s="4">
        <f t="shared" si="5"/>
        <v>5.127754447</v>
      </c>
      <c r="J7" s="4"/>
      <c r="K7" s="1" t="s">
        <v>302</v>
      </c>
      <c r="L7" s="1" t="s">
        <v>303</v>
      </c>
      <c r="M7" s="1">
        <v>0.64</v>
      </c>
      <c r="N7" s="1">
        <v>20.0</v>
      </c>
      <c r="O7" s="1">
        <v>0.5795</v>
      </c>
      <c r="P7" s="1">
        <v>0.8214</v>
      </c>
      <c r="Q7" s="1">
        <v>0.5973</v>
      </c>
      <c r="R7" s="1">
        <v>0.5439</v>
      </c>
      <c r="S7" s="1">
        <v>-2.4705705685897827</v>
      </c>
      <c r="T7" s="1" t="s">
        <v>303</v>
      </c>
    </row>
    <row r="8">
      <c r="A8" s="1" t="s">
        <v>75</v>
      </c>
      <c r="B8" s="1">
        <v>89.0</v>
      </c>
      <c r="C8" s="1">
        <f t="shared" si="1"/>
        <v>9</v>
      </c>
      <c r="D8" s="1">
        <f t="array" ref="D8">INDEX(M:M,C8)</f>
        <v>0.636</v>
      </c>
      <c r="E8" s="1">
        <f t="shared" si="2"/>
        <v>89</v>
      </c>
      <c r="F8" s="1">
        <v>2.0</v>
      </c>
      <c r="G8" s="4">
        <f t="shared" si="3"/>
        <v>87.318952</v>
      </c>
      <c r="H8" s="4">
        <f t="shared" si="4"/>
        <v>91.62487474</v>
      </c>
      <c r="I8" s="4">
        <f t="shared" si="5"/>
        <v>6.889967422</v>
      </c>
      <c r="J8" s="4"/>
      <c r="K8" s="1" t="s">
        <v>72</v>
      </c>
      <c r="L8" s="1" t="s">
        <v>301</v>
      </c>
      <c r="M8" s="1">
        <v>0.6371</v>
      </c>
      <c r="N8" s="1">
        <v>1.0</v>
      </c>
      <c r="O8" s="1">
        <v>0.6237</v>
      </c>
      <c r="P8" s="1">
        <v>0.6772</v>
      </c>
      <c r="Q8" s="1">
        <v>0.6529</v>
      </c>
      <c r="R8" s="1">
        <v>0.5655</v>
      </c>
      <c r="S8" s="1">
        <v>-3.1016152042809084</v>
      </c>
      <c r="T8" s="1" t="s">
        <v>304</v>
      </c>
    </row>
    <row r="9">
      <c r="A9" s="1" t="s">
        <v>184</v>
      </c>
      <c r="B9" s="1">
        <v>88.26</v>
      </c>
      <c r="C9" s="1">
        <f t="shared" si="1"/>
        <v>159</v>
      </c>
      <c r="D9" s="1">
        <f t="array" ref="D9">INDEX(M:M,C9)</f>
        <v>0.5158</v>
      </c>
      <c r="E9" s="1">
        <f t="shared" si="2"/>
        <v>88.26</v>
      </c>
      <c r="F9" s="1">
        <v>2.0</v>
      </c>
      <c r="G9" s="4">
        <f t="shared" si="3"/>
        <v>78.4683856</v>
      </c>
      <c r="H9" s="4">
        <f t="shared" si="4"/>
        <v>82.77430834</v>
      </c>
      <c r="I9" s="4">
        <f t="shared" si="5"/>
        <v>30.09281294</v>
      </c>
      <c r="J9" s="4"/>
      <c r="K9" s="1" t="s">
        <v>75</v>
      </c>
      <c r="L9" s="1" t="s">
        <v>304</v>
      </c>
      <c r="M9" s="1">
        <v>0.636</v>
      </c>
      <c r="N9" s="1">
        <v>11.0</v>
      </c>
      <c r="O9" s="1">
        <v>0.5852</v>
      </c>
      <c r="P9" s="1">
        <v>0.7886</v>
      </c>
      <c r="Q9" s="1">
        <v>0.6018</v>
      </c>
      <c r="R9" s="1">
        <v>0.5519</v>
      </c>
      <c r="S9" s="1">
        <v>2.557681065852794</v>
      </c>
      <c r="T9" s="1" t="s">
        <v>305</v>
      </c>
    </row>
    <row r="10">
      <c r="A10" s="1" t="s">
        <v>306</v>
      </c>
      <c r="B10" s="1">
        <v>89.24</v>
      </c>
      <c r="C10" s="1">
        <f t="shared" si="1"/>
        <v>13</v>
      </c>
      <c r="D10" s="1">
        <f t="array" ref="D10">INDEX(M:M,C10)</f>
        <v>0.6254</v>
      </c>
      <c r="E10" s="1">
        <f t="shared" si="2"/>
        <v>89.24</v>
      </c>
      <c r="F10" s="1">
        <v>4.0</v>
      </c>
      <c r="G10" s="4">
        <f t="shared" si="3"/>
        <v>86.5384528</v>
      </c>
      <c r="H10" s="4">
        <f t="shared" si="4"/>
        <v>89.57677614</v>
      </c>
      <c r="I10" s="4">
        <f t="shared" si="5"/>
        <v>0.1134181679</v>
      </c>
      <c r="J10" s="4"/>
      <c r="K10" s="1" t="s">
        <v>187</v>
      </c>
      <c r="L10" s="1" t="s">
        <v>300</v>
      </c>
      <c r="M10" s="1">
        <v>0.6338</v>
      </c>
      <c r="N10" s="1">
        <v>55.0</v>
      </c>
      <c r="O10" s="1">
        <v>0.5616</v>
      </c>
      <c r="P10" s="1">
        <v>0.8504</v>
      </c>
      <c r="Q10" s="1">
        <v>0.5641</v>
      </c>
      <c r="R10" s="1">
        <v>0.5565</v>
      </c>
      <c r="S10" s="1">
        <v>-1.3196726408536117</v>
      </c>
      <c r="T10" s="1" t="s">
        <v>307</v>
      </c>
    </row>
    <row r="11">
      <c r="A11" s="1" t="s">
        <v>134</v>
      </c>
      <c r="B11" s="1">
        <v>87.6</v>
      </c>
      <c r="C11" s="1">
        <f t="shared" si="1"/>
        <v>18</v>
      </c>
      <c r="D11" s="1">
        <f t="array" ref="D11">INDEX(M:M,C11)</f>
        <v>0.6168</v>
      </c>
      <c r="E11" s="1">
        <f t="shared" si="2"/>
        <v>87.6</v>
      </c>
      <c r="F11" s="1">
        <v>2.0</v>
      </c>
      <c r="G11" s="4">
        <f t="shared" si="3"/>
        <v>85.9052176</v>
      </c>
      <c r="H11" s="4">
        <f t="shared" si="4"/>
        <v>90.21114034</v>
      </c>
      <c r="I11" s="4">
        <f t="shared" si="5"/>
        <v>6.818053896</v>
      </c>
      <c r="J11" s="4"/>
      <c r="K11" s="1" t="s">
        <v>242</v>
      </c>
      <c r="L11" s="1" t="s">
        <v>305</v>
      </c>
      <c r="M11" s="1">
        <v>0.632</v>
      </c>
      <c r="N11" s="1">
        <v>17.0</v>
      </c>
      <c r="O11" s="1">
        <v>0.5806</v>
      </c>
      <c r="P11" s="1">
        <v>0.7863</v>
      </c>
      <c r="Q11" s="1">
        <v>0.5934</v>
      </c>
      <c r="R11" s="1">
        <v>0.5549</v>
      </c>
      <c r="S11" s="1">
        <v>1.9978607986210106</v>
      </c>
      <c r="T11" s="1" t="s">
        <v>308</v>
      </c>
    </row>
    <row r="12">
      <c r="A12" s="1" t="s">
        <v>87</v>
      </c>
      <c r="B12" s="1">
        <v>87.13</v>
      </c>
      <c r="C12" s="1">
        <f t="shared" si="1"/>
        <v>16</v>
      </c>
      <c r="D12" s="1">
        <f t="array" ref="D12">INDEX(M:M,C12)</f>
        <v>0.6191</v>
      </c>
      <c r="E12" s="1">
        <f t="shared" si="2"/>
        <v>87.13</v>
      </c>
      <c r="F12" s="1">
        <v>3.0</v>
      </c>
      <c r="G12" s="4">
        <f t="shared" si="3"/>
        <v>86.0745712</v>
      </c>
      <c r="H12" s="4">
        <f t="shared" si="4"/>
        <v>89.74669424</v>
      </c>
      <c r="I12" s="4">
        <f t="shared" si="5"/>
        <v>6.847088754</v>
      </c>
      <c r="J12" s="4"/>
      <c r="K12" s="1" t="s">
        <v>119</v>
      </c>
      <c r="L12" s="1" t="s">
        <v>299</v>
      </c>
      <c r="M12" s="1">
        <v>0.6287</v>
      </c>
      <c r="N12" s="1">
        <v>7.0</v>
      </c>
      <c r="O12" s="1">
        <v>0.5934</v>
      </c>
      <c r="P12" s="1">
        <v>0.7345</v>
      </c>
      <c r="Q12" s="1">
        <v>0.6086</v>
      </c>
      <c r="R12" s="1">
        <v>0.5629</v>
      </c>
      <c r="S12" s="1">
        <v>-0.1386640051437758</v>
      </c>
      <c r="T12" s="1" t="s">
        <v>309</v>
      </c>
    </row>
    <row r="13">
      <c r="A13" s="1" t="s">
        <v>99</v>
      </c>
      <c r="B13" s="1">
        <v>87.56</v>
      </c>
      <c r="C13" s="1">
        <f t="shared" si="1"/>
        <v>25</v>
      </c>
      <c r="D13" s="1">
        <f t="array" ref="D13">INDEX(M:M,C13)</f>
        <v>0.6048</v>
      </c>
      <c r="E13" s="1">
        <f t="shared" si="2"/>
        <v>87.56</v>
      </c>
      <c r="F13" s="1">
        <v>6.0</v>
      </c>
      <c r="G13" s="4">
        <f t="shared" si="3"/>
        <v>85.0216336</v>
      </c>
      <c r="H13" s="4">
        <f t="shared" si="4"/>
        <v>86.79235753</v>
      </c>
      <c r="I13" s="4">
        <f t="shared" si="5"/>
        <v>0.5892749552</v>
      </c>
      <c r="J13" s="4"/>
      <c r="K13" s="1" t="s">
        <v>310</v>
      </c>
      <c r="L13" s="1" t="s">
        <v>307</v>
      </c>
      <c r="M13" s="1">
        <v>0.6254</v>
      </c>
      <c r="N13" s="1">
        <v>118.0</v>
      </c>
      <c r="O13" s="1">
        <v>0.5273</v>
      </c>
      <c r="P13" s="1">
        <v>0.9196</v>
      </c>
      <c r="Q13" s="1">
        <v>0.5204</v>
      </c>
      <c r="R13" s="1">
        <v>0.5413</v>
      </c>
      <c r="S13" s="1">
        <v>-1.5859738723070467</v>
      </c>
      <c r="T13" s="1" t="s">
        <v>311</v>
      </c>
    </row>
    <row r="14">
      <c r="A14" s="1" t="s">
        <v>104</v>
      </c>
      <c r="B14" s="1">
        <v>87.11</v>
      </c>
      <c r="C14" s="1">
        <f t="shared" si="1"/>
        <v>28</v>
      </c>
      <c r="D14" s="1">
        <f t="array" ref="D14">INDEX(M:M,C14)</f>
        <v>0.6035</v>
      </c>
      <c r="E14" s="1">
        <f t="shared" si="2"/>
        <v>87.11</v>
      </c>
      <c r="F14" s="1">
        <v>5.0</v>
      </c>
      <c r="G14" s="4">
        <f t="shared" si="3"/>
        <v>84.925912</v>
      </c>
      <c r="H14" s="4">
        <f t="shared" si="4"/>
        <v>87.33043564</v>
      </c>
      <c r="I14" s="4">
        <f t="shared" si="5"/>
        <v>0.04859186992</v>
      </c>
      <c r="J14" s="4"/>
      <c r="K14" s="1" t="s">
        <v>84</v>
      </c>
      <c r="L14" s="1" t="s">
        <v>301</v>
      </c>
      <c r="M14" s="1">
        <v>0.6249</v>
      </c>
      <c r="N14" s="1">
        <v>23.0</v>
      </c>
      <c r="O14" s="1">
        <v>0.5768</v>
      </c>
      <c r="P14" s="1">
        <v>0.7692</v>
      </c>
      <c r="Q14" s="1">
        <v>0.5848</v>
      </c>
      <c r="R14" s="1">
        <v>0.5609</v>
      </c>
      <c r="S14" s="1">
        <v>-1.2197008015701327</v>
      </c>
      <c r="T14" s="1" t="s">
        <v>312</v>
      </c>
    </row>
    <row r="15">
      <c r="A15" s="1" t="s">
        <v>175</v>
      </c>
      <c r="B15" s="1">
        <v>86.87</v>
      </c>
      <c r="C15" s="1">
        <f t="shared" si="1"/>
        <v>6</v>
      </c>
      <c r="D15" s="1">
        <f t="array" ref="D15">INDEX(M:M,C15)</f>
        <v>0.6452</v>
      </c>
      <c r="E15" s="1">
        <f t="shared" si="2"/>
        <v>86.87</v>
      </c>
      <c r="F15" s="1">
        <v>4.0</v>
      </c>
      <c r="G15" s="4">
        <f t="shared" si="3"/>
        <v>87.9963664</v>
      </c>
      <c r="H15" s="4">
        <f t="shared" si="4"/>
        <v>91.03468974</v>
      </c>
      <c r="I15" s="4">
        <f t="shared" si="5"/>
        <v>17.34464062</v>
      </c>
      <c r="J15" s="4"/>
      <c r="K15" s="1" t="s">
        <v>313</v>
      </c>
      <c r="L15" s="1" t="s">
        <v>300</v>
      </c>
      <c r="M15" s="1">
        <v>0.6208</v>
      </c>
      <c r="N15" s="1">
        <v>6.0</v>
      </c>
      <c r="O15" s="1">
        <v>0.595</v>
      </c>
      <c r="P15" s="1">
        <v>0.6983</v>
      </c>
      <c r="Q15" s="1">
        <v>0.6131</v>
      </c>
      <c r="R15" s="1">
        <v>0.5589</v>
      </c>
      <c r="S15" s="1">
        <v>-2.803473604010403</v>
      </c>
      <c r="T15" s="1" t="s">
        <v>314</v>
      </c>
    </row>
    <row r="16">
      <c r="A16" s="1" t="s">
        <v>128</v>
      </c>
      <c r="B16" s="1">
        <v>86.01</v>
      </c>
      <c r="C16" s="1">
        <f t="shared" si="1"/>
        <v>40</v>
      </c>
      <c r="D16" s="1">
        <f t="array" ref="D16">INDEX(M:M,C16)</f>
        <v>0.5924</v>
      </c>
      <c r="E16" s="1">
        <f t="shared" si="2"/>
        <v>86.01</v>
      </c>
      <c r="F16" s="1">
        <v>6.0</v>
      </c>
      <c r="G16" s="4">
        <f t="shared" si="3"/>
        <v>84.1085968</v>
      </c>
      <c r="H16" s="4">
        <f t="shared" si="4"/>
        <v>85.87932073</v>
      </c>
      <c r="I16" s="4">
        <f t="shared" si="5"/>
        <v>0.0170770705</v>
      </c>
      <c r="J16" s="4"/>
      <c r="K16" s="1" t="s">
        <v>87</v>
      </c>
      <c r="L16" s="1" t="s">
        <v>299</v>
      </c>
      <c r="M16" s="1">
        <v>0.6191</v>
      </c>
      <c r="N16" s="1">
        <v>8.0</v>
      </c>
      <c r="O16" s="1">
        <v>0.5913</v>
      </c>
      <c r="P16" s="1">
        <v>0.7025</v>
      </c>
      <c r="Q16" s="1">
        <v>0.6072</v>
      </c>
      <c r="R16" s="1">
        <v>0.5594</v>
      </c>
      <c r="S16" s="1">
        <v>-4.938524797752934</v>
      </c>
      <c r="T16" s="1" t="s">
        <v>315</v>
      </c>
    </row>
    <row r="17">
      <c r="A17" s="1" t="s">
        <v>116</v>
      </c>
      <c r="B17" s="1">
        <v>85.81</v>
      </c>
      <c r="C17" s="1">
        <f t="shared" si="1"/>
        <v>92</v>
      </c>
      <c r="D17" s="1">
        <f t="array" ref="D17">INDEX(M:M,C17)</f>
        <v>0.5547</v>
      </c>
      <c r="E17" s="1">
        <f t="shared" si="2"/>
        <v>85.81</v>
      </c>
      <c r="F17" s="1">
        <v>4.0</v>
      </c>
      <c r="G17" s="4">
        <f t="shared" si="3"/>
        <v>81.3326704</v>
      </c>
      <c r="H17" s="4">
        <f t="shared" si="4"/>
        <v>84.37099374</v>
      </c>
      <c r="I17" s="4">
        <f t="shared" si="5"/>
        <v>2.070739019</v>
      </c>
      <c r="J17" s="4"/>
      <c r="K17" s="1" t="s">
        <v>222</v>
      </c>
      <c r="L17" s="1" t="s">
        <v>299</v>
      </c>
      <c r="M17" s="1">
        <v>0.6188</v>
      </c>
      <c r="N17" s="1">
        <v>65.0</v>
      </c>
      <c r="O17" s="1">
        <v>0.5566</v>
      </c>
      <c r="P17" s="1">
        <v>0.8053</v>
      </c>
      <c r="Q17" s="1">
        <v>0.5602</v>
      </c>
      <c r="R17" s="1">
        <v>0.5495</v>
      </c>
      <c r="S17" s="1">
        <v>-1.0006831975971917</v>
      </c>
      <c r="T17" s="1" t="s">
        <v>316</v>
      </c>
    </row>
    <row r="18">
      <c r="A18" s="1" t="s">
        <v>181</v>
      </c>
      <c r="B18" s="1">
        <v>85.13</v>
      </c>
      <c r="C18" s="1">
        <f t="shared" si="1"/>
        <v>90</v>
      </c>
      <c r="D18" s="1">
        <f t="array" ref="D18">INDEX(M:M,C18)</f>
        <v>0.5555</v>
      </c>
      <c r="E18" s="1">
        <f t="shared" si="2"/>
        <v>85.13</v>
      </c>
      <c r="F18" s="1">
        <v>7.0</v>
      </c>
      <c r="G18" s="4">
        <f t="shared" si="3"/>
        <v>81.391576</v>
      </c>
      <c r="H18" s="4">
        <f t="shared" si="4"/>
        <v>82.52850023</v>
      </c>
      <c r="I18" s="4">
        <f t="shared" si="5"/>
        <v>6.767801044</v>
      </c>
      <c r="J18" s="4"/>
      <c r="K18" s="1" t="s">
        <v>134</v>
      </c>
      <c r="L18" s="1" t="s">
        <v>307</v>
      </c>
      <c r="M18" s="1">
        <v>0.6168</v>
      </c>
      <c r="N18" s="1">
        <v>47.0</v>
      </c>
      <c r="O18" s="1">
        <v>0.5634</v>
      </c>
      <c r="P18" s="1">
        <v>0.7769</v>
      </c>
      <c r="Q18" s="1">
        <v>0.5694</v>
      </c>
      <c r="R18" s="1">
        <v>0.5516</v>
      </c>
      <c r="S18" s="1">
        <v>0.35479520292995137</v>
      </c>
      <c r="T18" s="1" t="s">
        <v>317</v>
      </c>
    </row>
    <row r="19">
      <c r="A19" s="1" t="s">
        <v>318</v>
      </c>
      <c r="B19" s="1">
        <v>85.41</v>
      </c>
      <c r="C19" s="1">
        <f t="shared" si="1"/>
        <v>76</v>
      </c>
      <c r="D19" s="1">
        <f t="array" ref="D19">INDEX(M:M,C19)</f>
        <v>0.5679</v>
      </c>
      <c r="E19" s="1">
        <f t="shared" si="2"/>
        <v>85.41</v>
      </c>
      <c r="F19" s="1">
        <v>6.0</v>
      </c>
      <c r="G19" s="4">
        <f t="shared" si="3"/>
        <v>82.3046128</v>
      </c>
      <c r="H19" s="4">
        <f t="shared" si="4"/>
        <v>84.07533673</v>
      </c>
      <c r="I19" s="4">
        <f t="shared" si="5"/>
        <v>1.781326033</v>
      </c>
      <c r="J19" s="4"/>
      <c r="K19" s="1" t="s">
        <v>261</v>
      </c>
      <c r="L19" s="1" t="s">
        <v>308</v>
      </c>
      <c r="M19" s="1">
        <v>0.616</v>
      </c>
      <c r="N19" s="1">
        <v>154.0</v>
      </c>
      <c r="O19" s="1">
        <v>0.5129</v>
      </c>
      <c r="P19" s="1">
        <v>0.925</v>
      </c>
      <c r="Q19" s="1">
        <v>0.5116</v>
      </c>
      <c r="R19" s="1">
        <v>0.5157</v>
      </c>
      <c r="S19" s="1">
        <v>-2.0334671969408578</v>
      </c>
      <c r="T19" s="1" t="s">
        <v>319</v>
      </c>
    </row>
    <row r="20">
      <c r="A20" s="1" t="s">
        <v>172</v>
      </c>
      <c r="B20" s="1">
        <v>86.04</v>
      </c>
      <c r="C20" s="1">
        <f t="shared" si="1"/>
        <v>5</v>
      </c>
      <c r="D20" s="1">
        <f t="array" ref="D20">INDEX(M:M,C20)</f>
        <v>0.6518</v>
      </c>
      <c r="E20" s="1">
        <f t="shared" si="2"/>
        <v>86.04</v>
      </c>
      <c r="F20" s="1">
        <v>5.0</v>
      </c>
      <c r="G20" s="4">
        <f t="shared" si="3"/>
        <v>88.4823376</v>
      </c>
      <c r="H20" s="4">
        <f t="shared" si="4"/>
        <v>90.88686124</v>
      </c>
      <c r="I20" s="4">
        <f t="shared" si="5"/>
        <v>23.49206385</v>
      </c>
      <c r="J20" s="4"/>
      <c r="K20" s="1" t="s">
        <v>320</v>
      </c>
      <c r="L20" s="1" t="s">
        <v>298</v>
      </c>
      <c r="M20" s="1">
        <v>0.6153</v>
      </c>
      <c r="N20" s="1">
        <v>36.0</v>
      </c>
      <c r="O20" s="1">
        <v>0.5684</v>
      </c>
      <c r="P20" s="1">
        <v>0.7563</v>
      </c>
      <c r="Q20" s="1">
        <v>0.5753</v>
      </c>
      <c r="R20" s="1">
        <v>0.5545</v>
      </c>
      <c r="S20" s="1">
        <v>3.4147535941642717</v>
      </c>
      <c r="T20" s="1" t="s">
        <v>321</v>
      </c>
    </row>
    <row r="21" ht="15.75" customHeight="1">
      <c r="A21" s="1" t="s">
        <v>222</v>
      </c>
      <c r="B21" s="1">
        <v>84.52</v>
      </c>
      <c r="C21" s="1">
        <f t="shared" si="1"/>
        <v>17</v>
      </c>
      <c r="D21" s="1">
        <f t="array" ref="D21">INDEX(M:M,C21)</f>
        <v>0.6188</v>
      </c>
      <c r="E21" s="1">
        <f t="shared" si="2"/>
        <v>84.52</v>
      </c>
      <c r="F21" s="1">
        <v>6.0</v>
      </c>
      <c r="G21" s="4">
        <f t="shared" si="3"/>
        <v>86.0524816</v>
      </c>
      <c r="H21" s="4">
        <f t="shared" si="4"/>
        <v>87.82320553</v>
      </c>
      <c r="I21" s="4">
        <f t="shared" si="5"/>
        <v>10.9111668</v>
      </c>
      <c r="J21" s="4"/>
      <c r="K21" s="1" t="s">
        <v>102</v>
      </c>
      <c r="L21" s="1" t="s">
        <v>309</v>
      </c>
      <c r="M21" s="1">
        <v>0.6149</v>
      </c>
      <c r="N21" s="1">
        <v>100.0</v>
      </c>
      <c r="O21" s="1">
        <v>0.5412</v>
      </c>
      <c r="P21" s="1">
        <v>0.8361</v>
      </c>
      <c r="Q21" s="1">
        <v>0.5488</v>
      </c>
      <c r="R21" s="1">
        <v>0.5261</v>
      </c>
      <c r="S21" s="1">
        <v>-1.438929596187975</v>
      </c>
      <c r="T21" s="1" t="s">
        <v>322</v>
      </c>
    </row>
    <row r="22" ht="15.75" customHeight="1">
      <c r="A22" s="1" t="s">
        <v>84</v>
      </c>
      <c r="B22" s="1">
        <v>84.87</v>
      </c>
      <c r="C22" s="1">
        <f t="shared" si="1"/>
        <v>14</v>
      </c>
      <c r="D22" s="1">
        <f t="array" ref="D22">INDEX(M:M,C22)</f>
        <v>0.6249</v>
      </c>
      <c r="E22" s="1">
        <f t="shared" si="2"/>
        <v>84.87</v>
      </c>
      <c r="F22" s="1">
        <v>9.0</v>
      </c>
      <c r="G22" s="4">
        <f t="shared" si="3"/>
        <v>86.5016368</v>
      </c>
      <c r="H22" s="4">
        <f t="shared" si="4"/>
        <v>86.37096163</v>
      </c>
      <c r="I22" s="4">
        <f t="shared" si="5"/>
        <v>2.252885805</v>
      </c>
      <c r="J22" s="4"/>
      <c r="K22" s="1" t="s">
        <v>107</v>
      </c>
      <c r="L22" s="1" t="s">
        <v>311</v>
      </c>
      <c r="M22" s="1">
        <v>0.6084</v>
      </c>
      <c r="N22" s="1">
        <v>73.0</v>
      </c>
      <c r="O22" s="1">
        <v>0.5523</v>
      </c>
      <c r="P22" s="1">
        <v>0.7769</v>
      </c>
      <c r="Q22" s="1">
        <v>0.5601</v>
      </c>
      <c r="R22" s="1">
        <v>0.5366</v>
      </c>
      <c r="S22" s="1">
        <v>-2.029572796181533</v>
      </c>
      <c r="T22" s="1" t="s">
        <v>323</v>
      </c>
    </row>
    <row r="23" ht="15.75" customHeight="1">
      <c r="A23" s="1" t="s">
        <v>196</v>
      </c>
      <c r="B23" s="1">
        <v>84.36</v>
      </c>
      <c r="C23" s="1">
        <f t="shared" si="1"/>
        <v>102</v>
      </c>
      <c r="D23" s="1">
        <f t="array" ref="D23">INDEX(M:M,C23)</f>
        <v>0.5492</v>
      </c>
      <c r="E23" s="1">
        <f t="shared" si="2"/>
        <v>84.36</v>
      </c>
      <c r="F23" s="1">
        <v>3.0</v>
      </c>
      <c r="G23" s="4">
        <f t="shared" si="3"/>
        <v>80.9276944</v>
      </c>
      <c r="H23" s="4">
        <f t="shared" si="4"/>
        <v>84.59981744</v>
      </c>
      <c r="I23" s="4">
        <f t="shared" si="5"/>
        <v>0.05751240528</v>
      </c>
      <c r="J23" s="4"/>
      <c r="K23" s="1" t="s">
        <v>324</v>
      </c>
      <c r="L23" s="1" t="s">
        <v>300</v>
      </c>
      <c r="M23" s="1">
        <v>0.6074</v>
      </c>
      <c r="N23" s="1">
        <v>30.0</v>
      </c>
      <c r="O23" s="1">
        <v>0.571</v>
      </c>
      <c r="P23" s="1">
        <v>0.7165</v>
      </c>
      <c r="Q23" s="1">
        <v>0.5784</v>
      </c>
      <c r="R23" s="1">
        <v>0.5563</v>
      </c>
      <c r="S23" s="1">
        <v>-1.0</v>
      </c>
      <c r="T23" s="1" t="s">
        <v>325</v>
      </c>
    </row>
    <row r="24" ht="15.75" customHeight="1">
      <c r="A24" s="1" t="s">
        <v>137</v>
      </c>
      <c r="B24" s="1">
        <v>84.93</v>
      </c>
      <c r="C24" s="1">
        <f t="shared" si="1"/>
        <v>57</v>
      </c>
      <c r="D24" s="1">
        <f t="array" ref="D24">INDEX(M:M,C24)</f>
        <v>0.5809</v>
      </c>
      <c r="E24" s="1">
        <f t="shared" si="2"/>
        <v>84.93</v>
      </c>
      <c r="F24" s="1">
        <v>8.0</v>
      </c>
      <c r="G24" s="4">
        <f t="shared" si="3"/>
        <v>83.2618288</v>
      </c>
      <c r="H24" s="4">
        <f t="shared" si="4"/>
        <v>83.76495333</v>
      </c>
      <c r="I24" s="4">
        <f t="shared" si="5"/>
        <v>1.357333745</v>
      </c>
      <c r="J24" s="4"/>
      <c r="K24" s="1" t="s">
        <v>90</v>
      </c>
      <c r="L24" s="1" t="s">
        <v>300</v>
      </c>
      <c r="M24" s="1">
        <v>0.6068</v>
      </c>
      <c r="N24" s="1">
        <v>25.0</v>
      </c>
      <c r="O24" s="1">
        <v>0.5739</v>
      </c>
      <c r="P24" s="1">
        <v>0.7054</v>
      </c>
      <c r="Q24" s="1">
        <v>0.5782</v>
      </c>
      <c r="R24" s="1">
        <v>0.5654</v>
      </c>
      <c r="S24" s="1">
        <v>-1.1</v>
      </c>
      <c r="T24" s="1" t="s">
        <v>326</v>
      </c>
    </row>
    <row r="25" ht="15.75" customHeight="1">
      <c r="A25" s="1" t="s">
        <v>122</v>
      </c>
      <c r="B25" s="1">
        <v>84.45</v>
      </c>
      <c r="C25" s="1">
        <f t="shared" si="1"/>
        <v>99</v>
      </c>
      <c r="D25" s="1">
        <f t="array" ref="D25">INDEX(M:M,C25)</f>
        <v>0.5503</v>
      </c>
      <c r="E25" s="1">
        <f t="shared" si="2"/>
        <v>84.45</v>
      </c>
      <c r="F25" s="1">
        <v>3.0</v>
      </c>
      <c r="G25" s="4">
        <f t="shared" si="3"/>
        <v>81.0086896</v>
      </c>
      <c r="H25" s="4">
        <f t="shared" si="4"/>
        <v>84.68081264</v>
      </c>
      <c r="I25" s="4">
        <f t="shared" si="5"/>
        <v>0.05327447551</v>
      </c>
      <c r="J25" s="4"/>
      <c r="K25" s="1" t="s">
        <v>99</v>
      </c>
      <c r="L25" s="1" t="s">
        <v>307</v>
      </c>
      <c r="M25" s="1">
        <v>0.6048</v>
      </c>
      <c r="N25" s="1">
        <v>46.0</v>
      </c>
      <c r="O25" s="1">
        <v>0.564</v>
      </c>
      <c r="P25" s="1">
        <v>0.7273</v>
      </c>
      <c r="Q25" s="1">
        <v>0.5696</v>
      </c>
      <c r="R25" s="1">
        <v>0.5529</v>
      </c>
      <c r="S25" s="1">
        <v>1.4228464110537917</v>
      </c>
      <c r="T25" s="1" t="s">
        <v>327</v>
      </c>
    </row>
    <row r="26" ht="15.75" customHeight="1">
      <c r="A26" s="1" t="s">
        <v>328</v>
      </c>
      <c r="B26" s="1">
        <v>85.91</v>
      </c>
      <c r="C26" s="1">
        <f t="shared" si="1"/>
        <v>52</v>
      </c>
      <c r="D26" s="1">
        <f t="array" ref="D26">INDEX(M:M,C26)</f>
        <v>0.5854</v>
      </c>
      <c r="E26" s="1">
        <f t="shared" si="2"/>
        <v>85.91</v>
      </c>
      <c r="F26" s="1">
        <v>5.0</v>
      </c>
      <c r="G26" s="4">
        <f t="shared" si="3"/>
        <v>83.5931728</v>
      </c>
      <c r="H26" s="4">
        <f t="shared" si="4"/>
        <v>85.99769644</v>
      </c>
      <c r="I26" s="4">
        <f t="shared" si="5"/>
        <v>0.007690665008</v>
      </c>
      <c r="J26" s="4"/>
      <c r="K26" s="1" t="s">
        <v>329</v>
      </c>
      <c r="L26" s="1" t="s">
        <v>305</v>
      </c>
      <c r="M26" s="1">
        <v>0.6045</v>
      </c>
      <c r="N26" s="1">
        <v>18.0</v>
      </c>
      <c r="O26" s="1">
        <v>0.5804</v>
      </c>
      <c r="P26" s="1">
        <v>0.6767</v>
      </c>
      <c r="Q26" s="1">
        <v>0.5917</v>
      </c>
      <c r="R26" s="1">
        <v>0.5578</v>
      </c>
      <c r="S26" s="1">
        <v>3.4323056425324396</v>
      </c>
      <c r="T26" s="1" t="s">
        <v>330</v>
      </c>
    </row>
    <row r="27" ht="15.75" customHeight="1">
      <c r="A27" s="1" t="s">
        <v>81</v>
      </c>
      <c r="B27" s="1">
        <v>85.1</v>
      </c>
      <c r="C27" s="1">
        <f t="shared" si="1"/>
        <v>132</v>
      </c>
      <c r="D27" s="1">
        <f t="array" ref="D27">INDEX(M:M,C27)</f>
        <v>0.5351</v>
      </c>
      <c r="E27" s="1">
        <f t="shared" si="2"/>
        <v>85.1</v>
      </c>
      <c r="F27" s="1">
        <v>8.0</v>
      </c>
      <c r="G27" s="4">
        <f t="shared" si="3"/>
        <v>79.8894832</v>
      </c>
      <c r="H27" s="4">
        <f t="shared" si="4"/>
        <v>80.39260773</v>
      </c>
      <c r="I27" s="4">
        <f t="shared" si="5"/>
        <v>22.15954199</v>
      </c>
      <c r="J27" s="4"/>
      <c r="K27" s="1" t="s">
        <v>331</v>
      </c>
      <c r="L27" s="1" t="s">
        <v>308</v>
      </c>
      <c r="M27" s="1">
        <v>0.6042</v>
      </c>
      <c r="N27" s="1">
        <v>78.0</v>
      </c>
      <c r="O27" s="1">
        <v>0.5492</v>
      </c>
      <c r="P27" s="1">
        <v>0.7692</v>
      </c>
      <c r="Q27" s="1">
        <v>0.5633</v>
      </c>
      <c r="R27" s="1">
        <v>0.5209</v>
      </c>
      <c r="S27" s="1">
        <v>3.7384240059983167</v>
      </c>
      <c r="T27" s="1" t="s">
        <v>332</v>
      </c>
    </row>
    <row r="28" ht="15.75" customHeight="1">
      <c r="A28" s="1" t="s">
        <v>190</v>
      </c>
      <c r="B28" s="1">
        <v>83.81</v>
      </c>
      <c r="C28" s="1">
        <f t="shared" si="1"/>
        <v>53</v>
      </c>
      <c r="D28" s="1">
        <f t="array" ref="D28">INDEX(M:M,C28)</f>
        <v>0.5838</v>
      </c>
      <c r="E28" s="1">
        <f t="shared" si="2"/>
        <v>83.81</v>
      </c>
      <c r="F28" s="1">
        <v>4.0</v>
      </c>
      <c r="G28" s="4">
        <f t="shared" si="3"/>
        <v>83.4753616</v>
      </c>
      <c r="H28" s="4">
        <f t="shared" si="4"/>
        <v>86.51368494</v>
      </c>
      <c r="I28" s="4">
        <f t="shared" si="5"/>
        <v>7.30991225</v>
      </c>
      <c r="J28" s="4"/>
      <c r="K28" s="1" t="s">
        <v>104</v>
      </c>
      <c r="L28" s="1" t="s">
        <v>305</v>
      </c>
      <c r="M28" s="1">
        <v>0.6035</v>
      </c>
      <c r="N28" s="1">
        <v>97.0</v>
      </c>
      <c r="O28" s="1">
        <v>0.5418</v>
      </c>
      <c r="P28" s="1">
        <v>0.7886</v>
      </c>
      <c r="Q28" s="1">
        <v>0.5352</v>
      </c>
      <c r="R28" s="1">
        <v>0.5552</v>
      </c>
      <c r="S28" s="1">
        <v>-1.5</v>
      </c>
      <c r="T28" s="1" t="s">
        <v>333</v>
      </c>
    </row>
    <row r="29" ht="15.75" customHeight="1">
      <c r="A29" s="1" t="s">
        <v>143</v>
      </c>
      <c r="B29" s="1">
        <v>83.82</v>
      </c>
      <c r="C29" s="1">
        <f t="shared" si="1"/>
        <v>65</v>
      </c>
      <c r="D29" s="1">
        <f t="array" ref="D29">INDEX(M:M,C29)</f>
        <v>0.573</v>
      </c>
      <c r="E29" s="1">
        <f t="shared" si="2"/>
        <v>83.82</v>
      </c>
      <c r="F29" s="1">
        <v>7.0</v>
      </c>
      <c r="G29" s="4">
        <f t="shared" si="3"/>
        <v>82.680136</v>
      </c>
      <c r="H29" s="4">
        <f t="shared" si="4"/>
        <v>83.81706023</v>
      </c>
      <c r="I29" s="4">
        <f t="shared" si="5"/>
        <v>0.000008642237077</v>
      </c>
      <c r="J29" s="4"/>
      <c r="K29" s="1" t="s">
        <v>151</v>
      </c>
      <c r="L29" s="1" t="s">
        <v>300</v>
      </c>
      <c r="M29" s="1">
        <v>0.6029</v>
      </c>
      <c r="N29" s="1">
        <v>104.0</v>
      </c>
      <c r="O29" s="1">
        <v>0.5402</v>
      </c>
      <c r="P29" s="1">
        <v>0.791</v>
      </c>
      <c r="Q29" s="1">
        <v>0.5314</v>
      </c>
      <c r="R29" s="1">
        <v>0.5578</v>
      </c>
      <c r="S29" s="1">
        <v>-1.6</v>
      </c>
      <c r="T29" s="1" t="s">
        <v>334</v>
      </c>
    </row>
    <row r="30" ht="15.75" customHeight="1">
      <c r="A30" s="1" t="s">
        <v>219</v>
      </c>
      <c r="B30" s="1">
        <v>84.44</v>
      </c>
      <c r="C30" s="1">
        <f t="shared" si="1"/>
        <v>72</v>
      </c>
      <c r="D30" s="1">
        <f t="array" ref="D30">INDEX(M:M,C30)</f>
        <v>0.5701</v>
      </c>
      <c r="E30" s="1">
        <f t="shared" si="2"/>
        <v>84.44</v>
      </c>
      <c r="F30" s="1">
        <v>8.0</v>
      </c>
      <c r="G30" s="4">
        <f t="shared" si="3"/>
        <v>82.4666032</v>
      </c>
      <c r="H30" s="4">
        <f t="shared" si="4"/>
        <v>82.96972773</v>
      </c>
      <c r="I30" s="4">
        <f t="shared" si="5"/>
        <v>2.16170055</v>
      </c>
      <c r="J30" s="4"/>
      <c r="K30" s="1" t="s">
        <v>335</v>
      </c>
      <c r="L30" s="1" t="s">
        <v>312</v>
      </c>
      <c r="M30" s="1">
        <v>0.6</v>
      </c>
      <c r="N30" s="1">
        <v>182.0</v>
      </c>
      <c r="O30" s="1">
        <v>0.5037</v>
      </c>
      <c r="P30" s="1">
        <v>0.8889</v>
      </c>
      <c r="Q30" s="1">
        <v>0.5005</v>
      </c>
      <c r="R30" s="1">
        <v>0.5101</v>
      </c>
      <c r="S30" s="1">
        <v>-2.442337612953445</v>
      </c>
      <c r="T30" s="1" t="s">
        <v>336</v>
      </c>
    </row>
    <row r="31" ht="15.75" customHeight="1">
      <c r="A31" s="1" t="s">
        <v>320</v>
      </c>
      <c r="B31" s="1">
        <v>84.54</v>
      </c>
      <c r="C31" s="1">
        <f t="shared" si="1"/>
        <v>20</v>
      </c>
      <c r="D31" s="1">
        <f t="array" ref="D31">INDEX(M:M,C31)</f>
        <v>0.6153</v>
      </c>
      <c r="E31" s="1">
        <f t="shared" si="2"/>
        <v>84.54</v>
      </c>
      <c r="F31" s="1">
        <v>9.0</v>
      </c>
      <c r="G31" s="4">
        <f t="shared" si="3"/>
        <v>85.7947696</v>
      </c>
      <c r="H31" s="4">
        <f t="shared" si="4"/>
        <v>85.66409443</v>
      </c>
      <c r="I31" s="4">
        <f t="shared" si="5"/>
        <v>1.263588281</v>
      </c>
      <c r="J31" s="4"/>
      <c r="K31" s="1" t="s">
        <v>145</v>
      </c>
      <c r="L31" s="1" t="s">
        <v>301</v>
      </c>
      <c r="M31" s="1">
        <v>0.5998</v>
      </c>
      <c r="N31" s="1">
        <v>14.0</v>
      </c>
      <c r="O31" s="1">
        <v>0.582</v>
      </c>
      <c r="P31" s="1">
        <v>0.6529</v>
      </c>
      <c r="Q31" s="1">
        <v>0.5934</v>
      </c>
      <c r="R31" s="1">
        <v>0.5593</v>
      </c>
      <c r="S31" s="1">
        <v>0.3346384104500721</v>
      </c>
      <c r="T31" s="1" t="s">
        <v>337</v>
      </c>
    </row>
    <row r="32" ht="15.75" customHeight="1">
      <c r="A32" s="1" t="s">
        <v>229</v>
      </c>
      <c r="B32" s="1">
        <v>84.5</v>
      </c>
      <c r="C32" s="1">
        <f t="shared" si="1"/>
        <v>136</v>
      </c>
      <c r="D32" s="1">
        <f t="array" ref="D32">INDEX(M:M,C32)</f>
        <v>0.5333</v>
      </c>
      <c r="E32" s="1">
        <f t="shared" si="2"/>
        <v>84.5</v>
      </c>
      <c r="F32" s="1">
        <v>8.0</v>
      </c>
      <c r="G32" s="4">
        <f t="shared" si="3"/>
        <v>79.7569456</v>
      </c>
      <c r="H32" s="4">
        <f t="shared" si="4"/>
        <v>80.26007013</v>
      </c>
      <c r="I32" s="4">
        <f t="shared" si="5"/>
        <v>17.97700531</v>
      </c>
      <c r="J32" s="4"/>
      <c r="K32" s="1" t="s">
        <v>263</v>
      </c>
      <c r="L32" s="1" t="s">
        <v>301</v>
      </c>
      <c r="M32" s="1">
        <v>0.5996</v>
      </c>
      <c r="N32" s="1">
        <v>122.0</v>
      </c>
      <c r="O32" s="1">
        <v>0.5255</v>
      </c>
      <c r="P32" s="1">
        <v>0.8217</v>
      </c>
      <c r="Q32" s="1">
        <v>0.5094</v>
      </c>
      <c r="R32" s="1">
        <v>0.5577</v>
      </c>
      <c r="S32" s="1">
        <v>1.1923333283117765</v>
      </c>
      <c r="T32" s="1" t="s">
        <v>338</v>
      </c>
    </row>
    <row r="33" ht="15.75" customHeight="1">
      <c r="A33" s="1" t="s">
        <v>339</v>
      </c>
      <c r="B33" s="1">
        <v>84.15</v>
      </c>
      <c r="C33" s="1">
        <f t="shared" si="1"/>
        <v>208</v>
      </c>
      <c r="D33" s="1">
        <f t="array" ref="D33">INDEX(M:M,C33)</f>
        <v>0.496</v>
      </c>
      <c r="E33" s="1">
        <f t="shared" si="2"/>
        <v>84.15</v>
      </c>
      <c r="F33" s="1">
        <v>9.0</v>
      </c>
      <c r="G33" s="4">
        <f t="shared" si="3"/>
        <v>77.010472</v>
      </c>
      <c r="H33" s="4">
        <f t="shared" si="4"/>
        <v>76.87979683</v>
      </c>
      <c r="I33" s="4">
        <f t="shared" si="5"/>
        <v>52.85585418</v>
      </c>
      <c r="J33" s="4"/>
      <c r="K33" s="1" t="s">
        <v>340</v>
      </c>
      <c r="L33" s="1" t="s">
        <v>309</v>
      </c>
      <c r="M33" s="1">
        <v>0.5988</v>
      </c>
      <c r="N33" s="1">
        <v>162.0</v>
      </c>
      <c r="O33" s="1">
        <v>0.5109</v>
      </c>
      <c r="P33" s="1">
        <v>0.8623</v>
      </c>
      <c r="Q33" s="1">
        <v>0.4987</v>
      </c>
      <c r="R33" s="1">
        <v>0.5353</v>
      </c>
      <c r="S33" s="1">
        <v>-2.0</v>
      </c>
      <c r="T33" s="1" t="s">
        <v>341</v>
      </c>
    </row>
    <row r="34" ht="15.75" customHeight="1">
      <c r="A34" s="1" t="s">
        <v>140</v>
      </c>
      <c r="B34" s="1">
        <v>83.6</v>
      </c>
      <c r="C34" s="1">
        <f t="shared" si="1"/>
        <v>142</v>
      </c>
      <c r="D34" s="1">
        <f t="array" ref="D34">INDEX(M:M,C34)</f>
        <v>0.5277</v>
      </c>
      <c r="E34" s="1">
        <f t="shared" si="2"/>
        <v>83.6</v>
      </c>
      <c r="F34" s="1">
        <v>5.0</v>
      </c>
      <c r="G34" s="4">
        <f t="shared" si="3"/>
        <v>79.3446064</v>
      </c>
      <c r="H34" s="4">
        <f t="shared" si="4"/>
        <v>81.74913004</v>
      </c>
      <c r="I34" s="4">
        <f t="shared" si="5"/>
        <v>3.425719621</v>
      </c>
      <c r="J34" s="4"/>
      <c r="K34" s="1" t="s">
        <v>342</v>
      </c>
      <c r="L34" s="1" t="s">
        <v>301</v>
      </c>
      <c r="M34" s="1">
        <v>0.5985</v>
      </c>
      <c r="N34" s="1">
        <v>40.0</v>
      </c>
      <c r="O34" s="1">
        <v>0.5662</v>
      </c>
      <c r="P34" s="1">
        <v>0.6957</v>
      </c>
      <c r="Q34" s="1">
        <v>0.5713</v>
      </c>
      <c r="R34" s="1">
        <v>0.5559</v>
      </c>
      <c r="S34" s="1">
        <v>3.5919568105085458</v>
      </c>
      <c r="T34" s="1" t="s">
        <v>343</v>
      </c>
    </row>
    <row r="35" ht="15.75" customHeight="1">
      <c r="A35" s="1" t="s">
        <v>187</v>
      </c>
      <c r="B35" s="1">
        <v>83.48</v>
      </c>
      <c r="C35" s="1">
        <f t="shared" si="1"/>
        <v>10</v>
      </c>
      <c r="D35" s="1">
        <f t="array" ref="D35">INDEX(M:M,C35)</f>
        <v>0.6338</v>
      </c>
      <c r="E35" s="1">
        <f t="shared" si="2"/>
        <v>83.48</v>
      </c>
      <c r="F35" s="1">
        <v>10.0</v>
      </c>
      <c r="G35" s="4">
        <f t="shared" si="3"/>
        <v>87.1569616</v>
      </c>
      <c r="H35" s="4">
        <f t="shared" si="4"/>
        <v>86.39248672</v>
      </c>
      <c r="I35" s="4">
        <f t="shared" si="5"/>
        <v>8.48257892</v>
      </c>
      <c r="J35" s="4"/>
      <c r="K35" s="1" t="s">
        <v>344</v>
      </c>
      <c r="L35" s="1" t="s">
        <v>305</v>
      </c>
      <c r="M35" s="1">
        <v>0.5978</v>
      </c>
      <c r="N35" s="1">
        <v>19.0</v>
      </c>
      <c r="O35" s="1">
        <v>0.5804</v>
      </c>
      <c r="P35" s="1">
        <v>0.65</v>
      </c>
      <c r="Q35" s="1">
        <v>0.5966</v>
      </c>
      <c r="R35" s="1">
        <v>0.548</v>
      </c>
      <c r="S35" s="1">
        <v>0.5310288098398314</v>
      </c>
      <c r="T35" s="1" t="s">
        <v>345</v>
      </c>
    </row>
    <row r="36" ht="15.75" customHeight="1">
      <c r="A36" s="1" t="s">
        <v>346</v>
      </c>
      <c r="B36" s="1">
        <v>82.77</v>
      </c>
      <c r="C36" s="1">
        <f t="shared" si="1"/>
        <v>96</v>
      </c>
      <c r="D36" s="1">
        <f t="array" ref="D36">INDEX(M:M,C36)</f>
        <v>0.553</v>
      </c>
      <c r="E36" s="1">
        <f t="shared" si="2"/>
        <v>82.77</v>
      </c>
      <c r="F36" s="1">
        <v>11.0</v>
      </c>
      <c r="G36" s="4">
        <f t="shared" si="3"/>
        <v>81.207496</v>
      </c>
      <c r="H36" s="4">
        <f t="shared" si="4"/>
        <v>79.80922142</v>
      </c>
      <c r="I36" s="4">
        <f t="shared" si="5"/>
        <v>8.766209788</v>
      </c>
      <c r="J36" s="4"/>
      <c r="K36" s="1" t="s">
        <v>288</v>
      </c>
      <c r="L36" s="1" t="s">
        <v>304</v>
      </c>
      <c r="M36" s="1">
        <v>0.5973</v>
      </c>
      <c r="N36" s="1">
        <v>106.0</v>
      </c>
      <c r="O36" s="1">
        <v>0.5386</v>
      </c>
      <c r="P36" s="1">
        <v>0.7734</v>
      </c>
      <c r="Q36" s="1">
        <v>0.5357</v>
      </c>
      <c r="R36" s="1">
        <v>0.5444</v>
      </c>
    </row>
    <row r="37" ht="15.75" customHeight="1">
      <c r="A37" s="1" t="s">
        <v>160</v>
      </c>
      <c r="B37" s="1">
        <v>82.78</v>
      </c>
      <c r="C37" s="1">
        <f t="shared" si="1"/>
        <v>149</v>
      </c>
      <c r="D37" s="1">
        <f t="array" ref="D37">INDEX(M:M,C37)</f>
        <v>0.5222</v>
      </c>
      <c r="E37" s="1">
        <f t="shared" si="2"/>
        <v>82.78</v>
      </c>
      <c r="F37" s="1">
        <v>10.0</v>
      </c>
      <c r="G37" s="4">
        <f t="shared" si="3"/>
        <v>78.9396304</v>
      </c>
      <c r="H37" s="4">
        <f t="shared" si="4"/>
        <v>78.17515552</v>
      </c>
      <c r="I37" s="4">
        <f t="shared" si="5"/>
        <v>21.20459264</v>
      </c>
      <c r="J37" s="4"/>
      <c r="K37" s="1" t="s">
        <v>347</v>
      </c>
      <c r="L37" s="1" t="s">
        <v>298</v>
      </c>
      <c r="M37" s="1">
        <v>0.5947</v>
      </c>
      <c r="N37" s="1">
        <v>10.0</v>
      </c>
      <c r="O37" s="1">
        <v>0.5901</v>
      </c>
      <c r="P37" s="1">
        <v>0.6087</v>
      </c>
      <c r="Q37" s="1">
        <v>0.6044</v>
      </c>
      <c r="R37" s="1">
        <v>0.5614</v>
      </c>
    </row>
    <row r="38" ht="15.75" customHeight="1">
      <c r="A38" s="1" t="s">
        <v>145</v>
      </c>
      <c r="B38" s="1">
        <v>81.85</v>
      </c>
      <c r="C38" s="1">
        <f t="shared" si="1"/>
        <v>31</v>
      </c>
      <c r="D38" s="1">
        <f t="array" ref="D38">INDEX(M:M,C38)</f>
        <v>0.5998</v>
      </c>
      <c r="E38" s="1">
        <f t="shared" si="2"/>
        <v>81.85</v>
      </c>
      <c r="F38" s="1">
        <v>11.0</v>
      </c>
      <c r="G38" s="4">
        <f t="shared" si="3"/>
        <v>84.6534736</v>
      </c>
      <c r="H38" s="4">
        <f t="shared" si="4"/>
        <v>83.25519902</v>
      </c>
      <c r="I38" s="4">
        <f t="shared" si="5"/>
        <v>1.974584291</v>
      </c>
      <c r="J38" s="4"/>
      <c r="K38" s="1" t="s">
        <v>348</v>
      </c>
      <c r="L38" s="1" t="s">
        <v>299</v>
      </c>
      <c r="M38" s="1">
        <v>0.5933</v>
      </c>
      <c r="N38" s="1">
        <v>74.0</v>
      </c>
      <c r="O38" s="1">
        <v>0.5522</v>
      </c>
      <c r="P38" s="1">
        <v>0.7168</v>
      </c>
      <c r="Q38" s="1">
        <v>0.5485</v>
      </c>
      <c r="R38" s="1">
        <v>0.5596</v>
      </c>
    </row>
    <row r="39" ht="15.75" customHeight="1">
      <c r="A39" s="1" t="s">
        <v>90</v>
      </c>
      <c r="B39" s="1">
        <v>82.59</v>
      </c>
      <c r="C39" s="1">
        <f t="shared" si="1"/>
        <v>24</v>
      </c>
      <c r="D39" s="1">
        <f t="array" ref="D39">INDEX(M:M,C39)</f>
        <v>0.6068</v>
      </c>
      <c r="E39" s="1">
        <f t="shared" si="2"/>
        <v>82.59</v>
      </c>
      <c r="F39" s="1">
        <v>10.0</v>
      </c>
      <c r="G39" s="4">
        <f t="shared" si="3"/>
        <v>85.1688976</v>
      </c>
      <c r="H39" s="4">
        <f t="shared" si="4"/>
        <v>84.40442272</v>
      </c>
      <c r="I39" s="4">
        <f t="shared" si="5"/>
        <v>3.292129823</v>
      </c>
      <c r="J39" s="4"/>
      <c r="K39" s="1" t="s">
        <v>349</v>
      </c>
      <c r="L39" s="1" t="s">
        <v>314</v>
      </c>
      <c r="M39" s="1">
        <v>0.593</v>
      </c>
      <c r="N39" s="1">
        <v>202.0</v>
      </c>
      <c r="O39" s="1">
        <v>0.4974</v>
      </c>
      <c r="P39" s="1">
        <v>0.88</v>
      </c>
      <c r="Q39" s="1">
        <v>0.4895</v>
      </c>
      <c r="R39" s="1">
        <v>0.5131</v>
      </c>
    </row>
    <row r="40" ht="15.75" customHeight="1">
      <c r="A40" s="1" t="s">
        <v>350</v>
      </c>
      <c r="B40" s="1">
        <v>83.04</v>
      </c>
      <c r="C40" s="1">
        <f t="shared" si="1"/>
        <v>150</v>
      </c>
      <c r="D40" s="1">
        <f t="array" ref="D40">INDEX(M:M,C40)</f>
        <v>0.5213</v>
      </c>
      <c r="E40" s="1">
        <f t="shared" si="2"/>
        <v>83.04</v>
      </c>
      <c r="F40" s="1">
        <v>10.0</v>
      </c>
      <c r="G40" s="4">
        <f t="shared" si="3"/>
        <v>78.8733616</v>
      </c>
      <c r="H40" s="4">
        <f t="shared" si="4"/>
        <v>78.10888672</v>
      </c>
      <c r="I40" s="4">
        <f t="shared" si="5"/>
        <v>24.31587814</v>
      </c>
      <c r="J40" s="4"/>
      <c r="K40" s="1" t="s">
        <v>128</v>
      </c>
      <c r="L40" s="1" t="s">
        <v>301</v>
      </c>
      <c r="M40" s="1">
        <v>0.5924</v>
      </c>
      <c r="N40" s="1">
        <v>51.0</v>
      </c>
      <c r="O40" s="1">
        <v>0.5618</v>
      </c>
      <c r="P40" s="1">
        <v>0.6842</v>
      </c>
      <c r="Q40" s="1">
        <v>0.5608</v>
      </c>
      <c r="R40" s="1">
        <v>0.5637</v>
      </c>
    </row>
    <row r="41" ht="15.75" customHeight="1">
      <c r="A41" s="1" t="s">
        <v>107</v>
      </c>
      <c r="B41" s="1">
        <v>82.57</v>
      </c>
      <c r="C41" s="1">
        <f t="shared" si="1"/>
        <v>22</v>
      </c>
      <c r="D41" s="1">
        <f t="array" ref="D41">INDEX(M:M,C41)</f>
        <v>0.6084</v>
      </c>
      <c r="E41" s="1">
        <f t="shared" si="2"/>
        <v>82.57</v>
      </c>
      <c r="F41" s="1">
        <v>9.0</v>
      </c>
      <c r="G41" s="4">
        <f t="shared" si="3"/>
        <v>85.2867088</v>
      </c>
      <c r="H41" s="4">
        <f t="shared" si="4"/>
        <v>85.15603363</v>
      </c>
      <c r="I41" s="4">
        <f t="shared" si="5"/>
        <v>6.68756992</v>
      </c>
      <c r="J41" s="4"/>
      <c r="K41" s="1" t="s">
        <v>269</v>
      </c>
      <c r="L41" s="1" t="s">
        <v>311</v>
      </c>
      <c r="M41" s="1">
        <v>0.5914</v>
      </c>
      <c r="N41" s="1">
        <v>134.0</v>
      </c>
      <c r="O41" s="1">
        <v>0.5197</v>
      </c>
      <c r="P41" s="1">
        <v>0.8067</v>
      </c>
      <c r="Q41" s="1">
        <v>0.5176</v>
      </c>
      <c r="R41" s="1">
        <v>0.5237</v>
      </c>
    </row>
    <row r="42" ht="15.75" customHeight="1">
      <c r="A42" s="1" t="s">
        <v>102</v>
      </c>
      <c r="B42" s="1">
        <v>81.18</v>
      </c>
      <c r="C42" s="1">
        <f t="shared" si="1"/>
        <v>21</v>
      </c>
      <c r="D42" s="1">
        <f t="array" ref="D42">INDEX(M:M,C42)</f>
        <v>0.6149</v>
      </c>
      <c r="E42" s="1">
        <f t="shared" si="2"/>
        <v>81.18</v>
      </c>
      <c r="F42" s="1">
        <v>12.0</v>
      </c>
      <c r="G42" s="4">
        <f t="shared" si="3"/>
        <v>85.7653168</v>
      </c>
      <c r="H42" s="4">
        <f t="shared" si="4"/>
        <v>83.73324252</v>
      </c>
      <c r="I42" s="4">
        <f t="shared" si="5"/>
        <v>6.519047364</v>
      </c>
      <c r="J42" s="4"/>
      <c r="K42" s="1" t="s">
        <v>351</v>
      </c>
      <c r="L42" s="1" t="s">
        <v>309</v>
      </c>
      <c r="M42" s="1">
        <v>0.5908</v>
      </c>
      <c r="N42" s="1">
        <v>62.0</v>
      </c>
      <c r="O42" s="1">
        <v>0.5579</v>
      </c>
      <c r="P42" s="1">
        <v>0.6894</v>
      </c>
      <c r="Q42" s="1">
        <v>0.5695</v>
      </c>
      <c r="R42" s="1">
        <v>0.5348</v>
      </c>
    </row>
    <row r="43" ht="15.75" customHeight="1">
      <c r="A43" s="1" t="s">
        <v>352</v>
      </c>
      <c r="B43" s="1">
        <v>82.24</v>
      </c>
      <c r="C43" s="1">
        <f t="shared" si="1"/>
        <v>60</v>
      </c>
      <c r="D43" s="1">
        <f t="array" ref="D43">INDEX(M:M,C43)</f>
        <v>0.5793</v>
      </c>
      <c r="E43" s="1">
        <f t="shared" si="2"/>
        <v>82.24</v>
      </c>
      <c r="F43" s="1">
        <v>7.0</v>
      </c>
      <c r="G43" s="4">
        <f t="shared" si="3"/>
        <v>83.1440176</v>
      </c>
      <c r="H43" s="4">
        <f t="shared" si="4"/>
        <v>84.28094183</v>
      </c>
      <c r="I43" s="4">
        <f t="shared" si="5"/>
        <v>4.165443561</v>
      </c>
      <c r="J43" s="4"/>
      <c r="K43" s="1" t="s">
        <v>110</v>
      </c>
      <c r="L43" s="1" t="s">
        <v>315</v>
      </c>
      <c r="M43" s="1">
        <v>0.5907</v>
      </c>
      <c r="N43" s="1">
        <v>121.0</v>
      </c>
      <c r="O43" s="1">
        <v>0.5267</v>
      </c>
      <c r="P43" s="1">
        <v>0.7826</v>
      </c>
      <c r="Q43" s="1">
        <v>0.5264</v>
      </c>
      <c r="R43" s="1">
        <v>0.5272</v>
      </c>
    </row>
    <row r="44" ht="15.75" customHeight="1">
      <c r="A44" s="1" t="s">
        <v>148</v>
      </c>
      <c r="B44" s="1">
        <v>81.39</v>
      </c>
      <c r="C44" s="1">
        <f t="shared" si="1"/>
        <v>246</v>
      </c>
      <c r="D44" s="1">
        <f t="array" ref="D44">INDEX(M:M,C44)</f>
        <v>0.4821</v>
      </c>
      <c r="E44" s="1">
        <f t="shared" si="2"/>
        <v>81.39</v>
      </c>
      <c r="F44" s="1">
        <v>7.0</v>
      </c>
      <c r="G44" s="4">
        <f t="shared" si="3"/>
        <v>75.9869872</v>
      </c>
      <c r="H44" s="4">
        <f t="shared" si="4"/>
        <v>77.12391143</v>
      </c>
      <c r="I44" s="4">
        <f t="shared" si="5"/>
        <v>18.19951167</v>
      </c>
      <c r="J44" s="4"/>
      <c r="K44" s="1" t="s">
        <v>353</v>
      </c>
      <c r="L44" s="1" t="s">
        <v>298</v>
      </c>
      <c r="M44" s="1">
        <v>0.5888</v>
      </c>
      <c r="N44" s="1">
        <v>71.0</v>
      </c>
      <c r="O44" s="1">
        <v>0.5541</v>
      </c>
      <c r="P44" s="1">
        <v>0.6931</v>
      </c>
      <c r="Q44" s="1">
        <v>0.5566</v>
      </c>
      <c r="R44" s="1">
        <v>0.549</v>
      </c>
    </row>
    <row r="45" ht="15.75" customHeight="1">
      <c r="A45" s="1" t="s">
        <v>354</v>
      </c>
      <c r="B45" s="1">
        <v>81.44</v>
      </c>
      <c r="C45" s="1">
        <f t="shared" si="1"/>
        <v>106</v>
      </c>
      <c r="D45" s="1">
        <f t="array" ref="D45">INDEX(M:M,C45)</f>
        <v>0.5472</v>
      </c>
      <c r="E45" s="1">
        <f t="shared" si="2"/>
        <v>81.44</v>
      </c>
      <c r="F45" s="1">
        <v>11.0</v>
      </c>
      <c r="G45" s="4">
        <f t="shared" si="3"/>
        <v>80.7804304</v>
      </c>
      <c r="H45" s="4">
        <f t="shared" si="4"/>
        <v>79.38215582</v>
      </c>
      <c r="I45" s="4">
        <f t="shared" si="5"/>
        <v>4.234722661</v>
      </c>
      <c r="J45" s="4"/>
      <c r="K45" s="1" t="s">
        <v>355</v>
      </c>
      <c r="L45" s="1" t="s">
        <v>301</v>
      </c>
      <c r="M45" s="1">
        <v>0.5887</v>
      </c>
      <c r="N45" s="1">
        <v>60.0</v>
      </c>
      <c r="O45" s="1">
        <v>0.5591</v>
      </c>
      <c r="P45" s="1">
        <v>0.6777</v>
      </c>
      <c r="Q45" s="1">
        <v>0.5648</v>
      </c>
      <c r="R45" s="1">
        <v>0.5476</v>
      </c>
    </row>
    <row r="46" ht="15.75" customHeight="1">
      <c r="A46" s="1" t="s">
        <v>356</v>
      </c>
      <c r="B46" s="1">
        <v>81.65</v>
      </c>
      <c r="C46" s="1">
        <f t="shared" si="1"/>
        <v>66</v>
      </c>
      <c r="D46" s="1">
        <f t="array" ref="D46">INDEX(M:M,C46)</f>
        <v>0.5726</v>
      </c>
      <c r="E46" s="1">
        <f t="shared" si="2"/>
        <v>81.65</v>
      </c>
      <c r="F46" s="1">
        <v>12.0</v>
      </c>
      <c r="G46" s="4">
        <f t="shared" si="3"/>
        <v>82.6506832</v>
      </c>
      <c r="H46" s="4">
        <f t="shared" si="4"/>
        <v>80.61860892</v>
      </c>
      <c r="I46" s="4">
        <f t="shared" si="5"/>
        <v>1.063767561</v>
      </c>
      <c r="J46" s="4"/>
      <c r="K46" s="1" t="s">
        <v>357</v>
      </c>
      <c r="L46" s="1" t="s">
        <v>303</v>
      </c>
      <c r="M46" s="1">
        <v>0.5868</v>
      </c>
      <c r="N46" s="1">
        <v>86.0</v>
      </c>
      <c r="O46" s="1">
        <v>0.545</v>
      </c>
      <c r="P46" s="1">
        <v>0.712</v>
      </c>
      <c r="Q46" s="1">
        <v>0.5455</v>
      </c>
      <c r="R46" s="1">
        <v>0.5441</v>
      </c>
    </row>
    <row r="47" ht="15.75" customHeight="1">
      <c r="A47" s="1" t="s">
        <v>78</v>
      </c>
      <c r="B47" s="1">
        <v>80.34</v>
      </c>
      <c r="C47" s="1">
        <f t="shared" si="1"/>
        <v>128</v>
      </c>
      <c r="D47" s="1">
        <f t="array" ref="D47">INDEX(M:M,C47)</f>
        <v>0.5364</v>
      </c>
      <c r="E47" s="1">
        <f t="shared" si="2"/>
        <v>80.34</v>
      </c>
      <c r="F47" s="1">
        <v>11.0</v>
      </c>
      <c r="G47" s="4">
        <f t="shared" si="3"/>
        <v>79.9852048</v>
      </c>
      <c r="H47" s="4">
        <f t="shared" si="4"/>
        <v>78.58693022</v>
      </c>
      <c r="I47" s="4">
        <f t="shared" si="5"/>
        <v>3.073253646</v>
      </c>
      <c r="J47" s="4"/>
      <c r="K47" s="1" t="s">
        <v>358</v>
      </c>
      <c r="L47" s="1" t="s">
        <v>316</v>
      </c>
      <c r="M47" s="1">
        <v>0.5862</v>
      </c>
      <c r="N47" s="1">
        <v>172.0</v>
      </c>
      <c r="O47" s="1">
        <v>0.5071</v>
      </c>
      <c r="P47" s="1">
        <v>0.8235</v>
      </c>
      <c r="Q47" s="1">
        <v>0.507</v>
      </c>
      <c r="R47" s="1">
        <v>0.5073</v>
      </c>
    </row>
    <row r="48" ht="15.75" customHeight="1">
      <c r="A48" s="1" t="s">
        <v>359</v>
      </c>
      <c r="B48" s="1">
        <v>79.77</v>
      </c>
      <c r="C48" s="1">
        <f t="shared" si="1"/>
        <v>82</v>
      </c>
      <c r="D48" s="1">
        <f t="array" ref="D48">INDEX(M:M,C48)</f>
        <v>0.5608</v>
      </c>
      <c r="E48" s="1">
        <f t="shared" si="2"/>
        <v>79.77</v>
      </c>
      <c r="F48" s="1">
        <v>12.0</v>
      </c>
      <c r="G48" s="4">
        <f t="shared" si="3"/>
        <v>81.7818256</v>
      </c>
      <c r="H48" s="4">
        <f t="shared" si="4"/>
        <v>79.74975132</v>
      </c>
      <c r="I48" s="4">
        <f t="shared" si="5"/>
        <v>0.000410009059</v>
      </c>
      <c r="J48" s="4"/>
      <c r="K48" s="1" t="s">
        <v>360</v>
      </c>
      <c r="L48" s="1" t="s">
        <v>317</v>
      </c>
      <c r="M48" s="1">
        <v>0.5862</v>
      </c>
      <c r="N48" s="1">
        <v>287.0</v>
      </c>
      <c r="O48" s="1">
        <v>0.4715</v>
      </c>
      <c r="P48" s="1">
        <v>0.9302</v>
      </c>
      <c r="Q48" s="1">
        <v>0.4617</v>
      </c>
      <c r="R48" s="1">
        <v>0.4912</v>
      </c>
    </row>
    <row r="49" ht="15.75" customHeight="1">
      <c r="A49" s="1" t="s">
        <v>163</v>
      </c>
      <c r="B49" s="1">
        <v>79.66</v>
      </c>
      <c r="C49" s="1">
        <f t="shared" si="1"/>
        <v>85</v>
      </c>
      <c r="D49" s="1">
        <f t="array" ref="D49">INDEX(M:M,C49)</f>
        <v>0.5596</v>
      </c>
      <c r="E49" s="1">
        <f t="shared" si="2"/>
        <v>79.66</v>
      </c>
      <c r="F49" s="1">
        <v>11.0</v>
      </c>
      <c r="G49" s="4">
        <f t="shared" si="3"/>
        <v>81.6934672</v>
      </c>
      <c r="H49" s="4">
        <f t="shared" si="4"/>
        <v>80.29519262</v>
      </c>
      <c r="I49" s="4">
        <f t="shared" si="5"/>
        <v>0.4034696671</v>
      </c>
      <c r="J49" s="4"/>
      <c r="K49" s="1" t="s">
        <v>202</v>
      </c>
      <c r="L49" s="1" t="s">
        <v>304</v>
      </c>
      <c r="M49" s="1">
        <v>0.5861</v>
      </c>
      <c r="N49" s="1">
        <v>67.0</v>
      </c>
      <c r="O49" s="1">
        <v>0.556</v>
      </c>
      <c r="P49" s="1">
        <v>0.6765</v>
      </c>
      <c r="Q49" s="1">
        <v>0.5587</v>
      </c>
      <c r="R49" s="1">
        <v>0.5507</v>
      </c>
    </row>
    <row r="50" ht="15.75" customHeight="1">
      <c r="A50" s="1" t="s">
        <v>125</v>
      </c>
      <c r="B50" s="1">
        <v>79.37</v>
      </c>
      <c r="C50" s="1">
        <f t="shared" si="1"/>
        <v>201</v>
      </c>
      <c r="D50" s="1">
        <f t="array" ref="D50">INDEX(M:M,C50)</f>
        <v>0.5004</v>
      </c>
      <c r="E50" s="1">
        <f t="shared" si="2"/>
        <v>79.37</v>
      </c>
      <c r="F50" s="1">
        <v>13.0</v>
      </c>
      <c r="G50" s="4">
        <f t="shared" si="3"/>
        <v>77.3344528</v>
      </c>
      <c r="H50" s="4">
        <f t="shared" si="4"/>
        <v>74.66857882</v>
      </c>
      <c r="I50" s="4">
        <f t="shared" si="5"/>
        <v>22.10336114</v>
      </c>
      <c r="J50" s="4"/>
      <c r="K50" s="1" t="s">
        <v>361</v>
      </c>
      <c r="L50" s="1" t="s">
        <v>319</v>
      </c>
      <c r="M50" s="1">
        <v>0.586</v>
      </c>
      <c r="N50" s="1">
        <v>156.0</v>
      </c>
      <c r="O50" s="1">
        <v>0.5125</v>
      </c>
      <c r="P50" s="1">
        <v>0.8065</v>
      </c>
      <c r="Q50" s="1">
        <v>0.5098</v>
      </c>
      <c r="R50" s="1">
        <v>0.5178</v>
      </c>
    </row>
    <row r="51" ht="15.75" customHeight="1">
      <c r="A51" s="1" t="s">
        <v>151</v>
      </c>
      <c r="B51" s="1">
        <v>79.59</v>
      </c>
      <c r="C51" s="1">
        <f t="shared" si="1"/>
        <v>29</v>
      </c>
      <c r="D51" s="1">
        <f t="array" ref="D51">INDEX(M:M,C51)</f>
        <v>0.6029</v>
      </c>
      <c r="E51" s="1">
        <f t="shared" si="2"/>
        <v>79.59</v>
      </c>
      <c r="F51" s="1">
        <v>11.0</v>
      </c>
      <c r="G51" s="4">
        <f t="shared" si="3"/>
        <v>84.8817328</v>
      </c>
      <c r="H51" s="4">
        <f t="shared" si="4"/>
        <v>83.48345822</v>
      </c>
      <c r="I51" s="4">
        <f t="shared" si="5"/>
        <v>15.15901693</v>
      </c>
      <c r="J51" s="4"/>
      <c r="K51" s="1" t="s">
        <v>362</v>
      </c>
      <c r="L51" s="1" t="s">
        <v>299</v>
      </c>
      <c r="M51" s="1">
        <v>0.5858</v>
      </c>
      <c r="N51" s="1">
        <v>69.0</v>
      </c>
      <c r="O51" s="1">
        <v>0.555</v>
      </c>
      <c r="P51" s="1">
        <v>0.6783</v>
      </c>
      <c r="Q51" s="1">
        <v>0.553</v>
      </c>
      <c r="R51" s="1">
        <v>0.5589</v>
      </c>
    </row>
    <row r="52" ht="15.75" customHeight="1">
      <c r="A52" s="1" t="s">
        <v>157</v>
      </c>
      <c r="B52" s="1">
        <v>79.19</v>
      </c>
      <c r="C52" s="1">
        <f t="shared" si="1"/>
        <v>288</v>
      </c>
      <c r="D52" s="1">
        <f t="array" ref="D52">INDEX(M:M,C52)</f>
        <v>0.4602</v>
      </c>
      <c r="E52" s="1">
        <f t="shared" si="2"/>
        <v>79.19</v>
      </c>
      <c r="F52" s="1">
        <v>12.0</v>
      </c>
      <c r="G52" s="4">
        <f t="shared" si="3"/>
        <v>74.3744464</v>
      </c>
      <c r="H52" s="4">
        <f t="shared" si="4"/>
        <v>72.34237212</v>
      </c>
      <c r="I52" s="4">
        <f t="shared" si="5"/>
        <v>46.89000759</v>
      </c>
      <c r="J52" s="4"/>
      <c r="K52" s="1" t="s">
        <v>328</v>
      </c>
      <c r="L52" s="1" t="s">
        <v>315</v>
      </c>
      <c r="M52" s="1">
        <v>0.5854</v>
      </c>
      <c r="N52" s="1">
        <v>103.0</v>
      </c>
      <c r="O52" s="1">
        <v>0.5409</v>
      </c>
      <c r="P52" s="1">
        <v>0.719</v>
      </c>
      <c r="Q52" s="1">
        <v>0.5421</v>
      </c>
      <c r="R52" s="1">
        <v>0.5385</v>
      </c>
    </row>
    <row r="53" ht="15.75" customHeight="1">
      <c r="A53" s="1" t="s">
        <v>363</v>
      </c>
      <c r="B53" s="1">
        <v>78.23</v>
      </c>
      <c r="C53" s="1">
        <f t="shared" si="1"/>
        <v>163</v>
      </c>
      <c r="D53" s="1">
        <f t="array" ref="D53">INDEX(M:M,C53)</f>
        <v>0.5134</v>
      </c>
      <c r="E53" s="1">
        <f t="shared" si="2"/>
        <v>78.23</v>
      </c>
      <c r="F53" s="1">
        <v>13.0</v>
      </c>
      <c r="G53" s="4">
        <f t="shared" si="3"/>
        <v>78.2916688</v>
      </c>
      <c r="H53" s="4">
        <f t="shared" si="4"/>
        <v>75.62579482</v>
      </c>
      <c r="I53" s="4">
        <f t="shared" si="5"/>
        <v>6.781884634</v>
      </c>
      <c r="J53" s="4"/>
      <c r="K53" s="1" t="s">
        <v>190</v>
      </c>
      <c r="L53" s="1" t="s">
        <v>305</v>
      </c>
      <c r="M53" s="1">
        <v>0.5838</v>
      </c>
      <c r="N53" s="1">
        <v>89.0</v>
      </c>
      <c r="O53" s="1">
        <v>0.5445</v>
      </c>
      <c r="P53" s="1">
        <v>0.7016</v>
      </c>
      <c r="Q53" s="1">
        <v>0.5413</v>
      </c>
      <c r="R53" s="1">
        <v>0.551</v>
      </c>
    </row>
    <row r="54" ht="15.75" customHeight="1">
      <c r="A54" s="1" t="s">
        <v>364</v>
      </c>
      <c r="B54" s="1">
        <v>79.63</v>
      </c>
      <c r="C54" s="1">
        <f t="shared" si="1"/>
        <v>234</v>
      </c>
      <c r="D54" s="1">
        <f t="array" ref="D54">INDEX(M:M,C54)</f>
        <v>0.4852</v>
      </c>
      <c r="E54" s="1">
        <f t="shared" si="2"/>
        <v>79.63</v>
      </c>
      <c r="F54" s="1">
        <v>13.0</v>
      </c>
      <c r="G54" s="4">
        <f t="shared" si="3"/>
        <v>76.2152464</v>
      </c>
      <c r="H54" s="4">
        <f t="shared" si="4"/>
        <v>73.54937242</v>
      </c>
      <c r="I54" s="4">
        <f t="shared" si="5"/>
        <v>36.9740318</v>
      </c>
      <c r="J54" s="4"/>
      <c r="K54" s="1" t="s">
        <v>365</v>
      </c>
      <c r="L54" s="1" t="s">
        <v>308</v>
      </c>
      <c r="M54" s="1">
        <v>0.5827</v>
      </c>
      <c r="N54" s="1">
        <v>186.0</v>
      </c>
      <c r="O54" s="1">
        <v>0.5023</v>
      </c>
      <c r="P54" s="1">
        <v>0.824</v>
      </c>
      <c r="Q54" s="1">
        <v>0.4916</v>
      </c>
      <c r="R54" s="1">
        <v>0.5237</v>
      </c>
    </row>
    <row r="55" ht="15.75" customHeight="1">
      <c r="A55" s="1" t="s">
        <v>366</v>
      </c>
      <c r="B55" s="1">
        <v>76.35</v>
      </c>
      <c r="C55" s="1">
        <f t="shared" si="1"/>
        <v>124</v>
      </c>
      <c r="D55" s="1">
        <f t="array" ref="D55">INDEX(M:M,C55)</f>
        <v>0.5377</v>
      </c>
      <c r="E55" s="1">
        <f t="shared" si="2"/>
        <v>76.35</v>
      </c>
      <c r="F55" s="1">
        <v>13.0</v>
      </c>
      <c r="G55" s="4">
        <f t="shared" si="3"/>
        <v>80.0809264</v>
      </c>
      <c r="H55" s="4">
        <f t="shared" si="4"/>
        <v>77.41505242</v>
      </c>
      <c r="I55" s="4">
        <f t="shared" si="5"/>
        <v>1.134336651</v>
      </c>
      <c r="J55" s="4"/>
      <c r="K55" s="1" t="s">
        <v>367</v>
      </c>
      <c r="L55" s="1" t="s">
        <v>321</v>
      </c>
      <c r="M55" s="1">
        <v>0.5822</v>
      </c>
      <c r="N55" s="1">
        <v>238.0</v>
      </c>
      <c r="O55" s="1">
        <v>0.4855</v>
      </c>
      <c r="P55" s="1">
        <v>0.8722</v>
      </c>
      <c r="Q55" s="1">
        <v>0.4721</v>
      </c>
      <c r="R55" s="1">
        <v>0.5124</v>
      </c>
    </row>
    <row r="56" ht="15.75" customHeight="1">
      <c r="A56" s="1" t="s">
        <v>358</v>
      </c>
      <c r="B56" s="1">
        <v>76.26</v>
      </c>
      <c r="C56" s="1">
        <f t="shared" si="1"/>
        <v>47</v>
      </c>
      <c r="D56" s="1">
        <f t="array" ref="D56">INDEX(M:M,C56)</f>
        <v>0.5862</v>
      </c>
      <c r="E56" s="1">
        <f t="shared" si="2"/>
        <v>76.26</v>
      </c>
      <c r="F56" s="1">
        <v>15.0</v>
      </c>
      <c r="G56" s="4">
        <f t="shared" si="3"/>
        <v>83.6520784</v>
      </c>
      <c r="H56" s="4">
        <f t="shared" si="4"/>
        <v>79.71860501</v>
      </c>
      <c r="I56" s="4">
        <f t="shared" si="5"/>
        <v>11.96194863</v>
      </c>
      <c r="J56" s="4"/>
      <c r="K56" s="1" t="s">
        <v>368</v>
      </c>
      <c r="L56" s="1" t="s">
        <v>303</v>
      </c>
      <c r="M56" s="1">
        <v>0.5816</v>
      </c>
      <c r="N56" s="1">
        <v>21.0</v>
      </c>
      <c r="O56" s="1">
        <v>0.5782</v>
      </c>
      <c r="P56" s="1">
        <v>0.592</v>
      </c>
      <c r="Q56" s="1">
        <v>0.5967</v>
      </c>
      <c r="R56" s="1">
        <v>0.5411</v>
      </c>
    </row>
    <row r="57" ht="15.75" customHeight="1">
      <c r="A57" s="1" t="s">
        <v>335</v>
      </c>
      <c r="B57" s="1">
        <v>75.9</v>
      </c>
      <c r="C57" s="1">
        <f t="shared" si="1"/>
        <v>30</v>
      </c>
      <c r="D57" s="1">
        <f t="array" ref="D57">INDEX(M:M,C57)</f>
        <v>0.6</v>
      </c>
      <c r="E57" s="1">
        <f t="shared" si="2"/>
        <v>75.9</v>
      </c>
      <c r="F57" s="1">
        <v>14.0</v>
      </c>
      <c r="G57" s="4">
        <f t="shared" si="3"/>
        <v>84.6682</v>
      </c>
      <c r="H57" s="4">
        <f t="shared" si="4"/>
        <v>81.36852631</v>
      </c>
      <c r="I57" s="4">
        <f t="shared" si="5"/>
        <v>29.90478005</v>
      </c>
      <c r="J57" s="4"/>
      <c r="K57" s="1" t="s">
        <v>137</v>
      </c>
      <c r="L57" s="1" t="s">
        <v>311</v>
      </c>
      <c r="M57" s="1">
        <v>0.5809</v>
      </c>
      <c r="N57" s="1">
        <v>117.0</v>
      </c>
      <c r="O57" s="1">
        <v>0.529</v>
      </c>
      <c r="P57" s="1">
        <v>0.7364</v>
      </c>
      <c r="Q57" s="1">
        <v>0.5206</v>
      </c>
      <c r="R57" s="1">
        <v>0.5457</v>
      </c>
    </row>
    <row r="58" ht="15.75" customHeight="1">
      <c r="A58" s="1" t="s">
        <v>369</v>
      </c>
      <c r="B58" s="1">
        <v>76.2</v>
      </c>
      <c r="C58" s="1">
        <f t="shared" si="1"/>
        <v>127</v>
      </c>
      <c r="D58" s="1">
        <f t="array" ref="D58">INDEX(M:M,C58)</f>
        <v>0.5368</v>
      </c>
      <c r="E58" s="1">
        <f t="shared" si="2"/>
        <v>76.2</v>
      </c>
      <c r="F58" s="1">
        <v>15.0</v>
      </c>
      <c r="G58" s="4">
        <f t="shared" si="3"/>
        <v>80.0146576</v>
      </c>
      <c r="H58" s="4">
        <f t="shared" si="4"/>
        <v>76.08118421</v>
      </c>
      <c r="I58" s="4">
        <f t="shared" si="5"/>
        <v>0.01411719142</v>
      </c>
      <c r="J58" s="4"/>
      <c r="K58" s="1" t="s">
        <v>178</v>
      </c>
      <c r="L58" s="1" t="s">
        <v>299</v>
      </c>
      <c r="M58" s="1">
        <v>0.5803</v>
      </c>
      <c r="N58" s="1">
        <v>35.0</v>
      </c>
      <c r="O58" s="1">
        <v>0.5684</v>
      </c>
      <c r="P58" s="1">
        <v>0.616</v>
      </c>
      <c r="Q58" s="1">
        <v>0.5743</v>
      </c>
      <c r="R58" s="1">
        <v>0.5566</v>
      </c>
    </row>
    <row r="59" ht="15.75" customHeight="1">
      <c r="A59" s="1" t="s">
        <v>370</v>
      </c>
      <c r="B59" s="1">
        <v>75.32</v>
      </c>
      <c r="C59" s="1">
        <f t="shared" si="1"/>
        <v>283</v>
      </c>
      <c r="D59" s="1">
        <f t="array" ref="D59">INDEX(M:M,C59)</f>
        <v>0.4645</v>
      </c>
      <c r="E59" s="1">
        <f t="shared" si="2"/>
        <v>75.32</v>
      </c>
      <c r="F59" s="1">
        <v>14.0</v>
      </c>
      <c r="G59" s="4">
        <f t="shared" si="3"/>
        <v>74.691064</v>
      </c>
      <c r="H59" s="4">
        <f t="shared" si="4"/>
        <v>71.39139031</v>
      </c>
      <c r="I59" s="4">
        <f t="shared" si="5"/>
        <v>15.43397406</v>
      </c>
      <c r="J59" s="4"/>
      <c r="K59" s="1" t="s">
        <v>371</v>
      </c>
      <c r="L59" s="1" t="s">
        <v>303</v>
      </c>
      <c r="M59" s="1">
        <v>0.5793</v>
      </c>
      <c r="N59" s="1">
        <v>143.0</v>
      </c>
      <c r="O59" s="1">
        <v>0.5164</v>
      </c>
      <c r="P59" s="1">
        <v>0.768</v>
      </c>
      <c r="Q59" s="1">
        <v>0.4993</v>
      </c>
      <c r="R59" s="1">
        <v>0.5505</v>
      </c>
    </row>
    <row r="60" ht="15.75" customHeight="1">
      <c r="A60" s="1" t="s">
        <v>372</v>
      </c>
      <c r="B60" s="1">
        <v>75.52</v>
      </c>
      <c r="C60" s="1">
        <f t="shared" si="1"/>
        <v>212</v>
      </c>
      <c r="D60" s="1">
        <f t="array" ref="D60">INDEX(M:M,C60)</f>
        <v>0.4953</v>
      </c>
      <c r="E60" s="1">
        <f t="shared" si="2"/>
        <v>75.52</v>
      </c>
      <c r="F60" s="1">
        <v>14.0</v>
      </c>
      <c r="G60" s="4">
        <f t="shared" si="3"/>
        <v>76.9589296</v>
      </c>
      <c r="H60" s="4">
        <f t="shared" si="4"/>
        <v>73.65925591</v>
      </c>
      <c r="I60" s="4">
        <f t="shared" si="5"/>
        <v>3.462368551</v>
      </c>
      <c r="J60" s="4"/>
      <c r="K60" s="1" t="s">
        <v>352</v>
      </c>
      <c r="L60" s="1" t="s">
        <v>298</v>
      </c>
      <c r="M60" s="1">
        <v>0.5793</v>
      </c>
      <c r="N60" s="1">
        <v>80.0</v>
      </c>
      <c r="O60" s="1">
        <v>0.5482</v>
      </c>
      <c r="P60" s="1">
        <v>0.6723</v>
      </c>
      <c r="Q60" s="1">
        <v>0.5407</v>
      </c>
      <c r="R60" s="1">
        <v>0.5634</v>
      </c>
    </row>
    <row r="61" ht="15.75" customHeight="1">
      <c r="A61" s="1" t="s">
        <v>261</v>
      </c>
      <c r="B61" s="1">
        <v>75.41</v>
      </c>
      <c r="C61" s="1">
        <f t="shared" si="1"/>
        <v>19</v>
      </c>
      <c r="D61" s="1">
        <f t="array" ref="D61">INDEX(M:M,C61)</f>
        <v>0.616</v>
      </c>
      <c r="E61" s="1">
        <f t="shared" si="2"/>
        <v>75.41</v>
      </c>
      <c r="F61" s="1">
        <v>15.0</v>
      </c>
      <c r="G61" s="4">
        <f t="shared" si="3"/>
        <v>85.846312</v>
      </c>
      <c r="H61" s="4">
        <f t="shared" si="4"/>
        <v>81.91283861</v>
      </c>
      <c r="I61" s="4">
        <f t="shared" si="5"/>
        <v>42.28691002</v>
      </c>
      <c r="J61" s="4"/>
      <c r="K61" s="1" t="s">
        <v>373</v>
      </c>
      <c r="L61" s="1" t="s">
        <v>322</v>
      </c>
      <c r="M61" s="1">
        <v>0.5787</v>
      </c>
      <c r="N61" s="1">
        <v>150.0</v>
      </c>
      <c r="O61" s="1">
        <v>0.5141</v>
      </c>
      <c r="P61" s="1">
        <v>0.7724</v>
      </c>
      <c r="Q61" s="1">
        <v>0.5081</v>
      </c>
      <c r="R61" s="1">
        <v>0.5261</v>
      </c>
    </row>
    <row r="62" ht="15.75" customHeight="1">
      <c r="A62" s="1" t="s">
        <v>374</v>
      </c>
      <c r="B62" s="1">
        <v>73.28</v>
      </c>
      <c r="C62" s="1">
        <f t="shared" si="1"/>
        <v>267</v>
      </c>
      <c r="D62" s="1">
        <f t="array" ref="D62">INDEX(M:M,C62)</f>
        <v>0.4729</v>
      </c>
      <c r="E62" s="1">
        <f t="shared" si="2"/>
        <v>73.28</v>
      </c>
      <c r="F62" s="1">
        <v>14.0</v>
      </c>
      <c r="G62" s="4">
        <f t="shared" si="3"/>
        <v>75.3095728</v>
      </c>
      <c r="H62" s="4">
        <f t="shared" si="4"/>
        <v>72.00989911</v>
      </c>
      <c r="I62" s="4">
        <f t="shared" si="5"/>
        <v>1.613156259</v>
      </c>
      <c r="J62" s="4"/>
      <c r="K62" s="1" t="s">
        <v>375</v>
      </c>
      <c r="L62" s="1" t="s">
        <v>300</v>
      </c>
      <c r="M62" s="1">
        <v>0.5777</v>
      </c>
      <c r="N62" s="1">
        <v>39.0</v>
      </c>
      <c r="O62" s="1">
        <v>0.5674</v>
      </c>
      <c r="P62" s="1">
        <v>0.6087</v>
      </c>
      <c r="Q62" s="1">
        <v>0.5677</v>
      </c>
      <c r="R62" s="1">
        <v>0.5668</v>
      </c>
    </row>
    <row r="63" ht="15.75" customHeight="1">
      <c r="A63" s="1" t="s">
        <v>376</v>
      </c>
      <c r="B63" s="1">
        <v>72.86</v>
      </c>
      <c r="C63" s="1">
        <f t="shared" si="1"/>
        <v>175</v>
      </c>
      <c r="D63" s="1">
        <f t="array" ref="D63">INDEX(M:M,C63)</f>
        <v>0.5086</v>
      </c>
      <c r="E63" s="1">
        <f t="shared" si="2"/>
        <v>72.86</v>
      </c>
      <c r="F63" s="1">
        <v>16.0</v>
      </c>
      <c r="G63" s="4">
        <f t="shared" si="3"/>
        <v>77.9382352</v>
      </c>
      <c r="H63" s="4">
        <f t="shared" si="4"/>
        <v>73.37096211</v>
      </c>
      <c r="I63" s="4">
        <f t="shared" si="5"/>
        <v>0.2610822776</v>
      </c>
      <c r="J63" s="4"/>
      <c r="K63" s="1" t="s">
        <v>377</v>
      </c>
      <c r="L63" s="1" t="s">
        <v>323</v>
      </c>
      <c r="M63" s="1">
        <v>0.5767</v>
      </c>
      <c r="N63" s="1">
        <v>140.0</v>
      </c>
      <c r="O63" s="1">
        <v>0.5169</v>
      </c>
      <c r="P63" s="1">
        <v>0.7561</v>
      </c>
      <c r="Q63" s="1">
        <v>0.5189</v>
      </c>
      <c r="R63" s="1">
        <v>0.5128</v>
      </c>
    </row>
    <row r="64" ht="15.75" customHeight="1">
      <c r="A64" s="1" t="s">
        <v>378</v>
      </c>
      <c r="B64" s="1">
        <v>73.02</v>
      </c>
      <c r="C64" s="1">
        <f t="shared" si="1"/>
        <v>100</v>
      </c>
      <c r="D64" s="1">
        <f t="array" ref="D64">INDEX(M:M,C64)</f>
        <v>0.5502</v>
      </c>
      <c r="E64" s="1">
        <f t="shared" si="2"/>
        <v>73.02</v>
      </c>
      <c r="F64" s="1">
        <v>15.0</v>
      </c>
      <c r="G64" s="4">
        <f t="shared" si="3"/>
        <v>81.0013264</v>
      </c>
      <c r="H64" s="4">
        <f t="shared" si="4"/>
        <v>77.06785301</v>
      </c>
      <c r="I64" s="4">
        <f t="shared" si="5"/>
        <v>16.38511401</v>
      </c>
      <c r="J64" s="4"/>
      <c r="K64" s="1" t="s">
        <v>379</v>
      </c>
      <c r="L64" s="1" t="s">
        <v>305</v>
      </c>
      <c r="M64" s="1">
        <v>0.573</v>
      </c>
      <c r="N64" s="1">
        <v>72.0</v>
      </c>
      <c r="O64" s="1">
        <v>0.5528</v>
      </c>
      <c r="P64" s="1">
        <v>0.6337</v>
      </c>
      <c r="Q64" s="1">
        <v>0.5557</v>
      </c>
      <c r="R64" s="1">
        <v>0.547</v>
      </c>
    </row>
    <row r="65" ht="15.75" customHeight="1">
      <c r="A65" s="1" t="s">
        <v>380</v>
      </c>
      <c r="B65" s="1">
        <v>69.92</v>
      </c>
      <c r="C65" s="1">
        <f t="shared" si="1"/>
        <v>166</v>
      </c>
      <c r="D65" s="1">
        <f t="array" ref="D65">INDEX(M:M,C65)</f>
        <v>0.5125</v>
      </c>
      <c r="E65" s="1">
        <f t="shared" si="2"/>
        <v>69.92</v>
      </c>
      <c r="F65" s="1">
        <v>16.0</v>
      </c>
      <c r="G65" s="4">
        <f t="shared" si="3"/>
        <v>78.2254</v>
      </c>
      <c r="H65" s="4">
        <f t="shared" si="4"/>
        <v>73.65812691</v>
      </c>
      <c r="I65" s="4">
        <f t="shared" si="5"/>
        <v>13.97359279</v>
      </c>
      <c r="J65" s="4"/>
      <c r="K65" s="1" t="s">
        <v>143</v>
      </c>
      <c r="L65" s="1" t="s">
        <v>298</v>
      </c>
      <c r="M65" s="1">
        <v>0.573</v>
      </c>
      <c r="N65" s="1">
        <v>12.0</v>
      </c>
      <c r="O65" s="1">
        <v>0.585</v>
      </c>
      <c r="P65" s="1">
        <v>0.5372</v>
      </c>
      <c r="Q65" s="1">
        <v>0.5986</v>
      </c>
      <c r="R65" s="1">
        <v>0.5577</v>
      </c>
    </row>
    <row r="66" ht="15.75" customHeight="1">
      <c r="A66" s="1" t="s">
        <v>381</v>
      </c>
      <c r="B66" s="1">
        <v>67.71</v>
      </c>
      <c r="C66" s="1">
        <f t="shared" si="1"/>
        <v>339</v>
      </c>
      <c r="D66" s="1">
        <f t="array" ref="D66">INDEX(M:M,C66)</f>
        <v>0.4183</v>
      </c>
      <c r="E66" s="1">
        <f t="shared" si="2"/>
        <v>67.71</v>
      </c>
      <c r="F66" s="1">
        <v>16.0</v>
      </c>
      <c r="G66" s="4">
        <f t="shared" si="3"/>
        <v>71.2892656</v>
      </c>
      <c r="H66" s="4">
        <f t="shared" si="4"/>
        <v>66.72199251</v>
      </c>
      <c r="I66" s="4">
        <f t="shared" si="5"/>
        <v>0.9761588007</v>
      </c>
      <c r="J66" s="4"/>
      <c r="K66" s="1" t="s">
        <v>356</v>
      </c>
      <c r="L66" s="1" t="s">
        <v>303</v>
      </c>
      <c r="M66" s="1">
        <v>0.5726</v>
      </c>
      <c r="N66" s="1">
        <v>44.0</v>
      </c>
      <c r="O66" s="1">
        <v>0.5655</v>
      </c>
      <c r="P66" s="1">
        <v>0.594</v>
      </c>
      <c r="Q66" s="1">
        <v>0.5787</v>
      </c>
      <c r="R66" s="1">
        <v>0.5392</v>
      </c>
    </row>
    <row r="67" ht="15.75" customHeight="1">
      <c r="A67" s="1" t="s">
        <v>382</v>
      </c>
      <c r="B67" s="1">
        <v>69.31</v>
      </c>
      <c r="C67" s="1">
        <f t="shared" si="1"/>
        <v>304</v>
      </c>
      <c r="D67" s="1">
        <f t="array" ref="D67">INDEX(M:M,C67)</f>
        <v>0.4481</v>
      </c>
      <c r="E67" s="1">
        <f t="shared" si="2"/>
        <v>69.31</v>
      </c>
      <c r="F67" s="1">
        <v>16.0</v>
      </c>
      <c r="G67" s="4">
        <f t="shared" si="3"/>
        <v>73.4834992</v>
      </c>
      <c r="H67" s="4">
        <f t="shared" si="4"/>
        <v>68.91622611</v>
      </c>
      <c r="I67" s="4">
        <f t="shared" si="5"/>
        <v>0.1550578766</v>
      </c>
      <c r="J67" s="4"/>
      <c r="K67" s="1" t="s">
        <v>383</v>
      </c>
      <c r="L67" s="1" t="s">
        <v>312</v>
      </c>
      <c r="M67" s="1">
        <v>0.5724</v>
      </c>
      <c r="N67" s="1">
        <v>194.0</v>
      </c>
      <c r="O67" s="1">
        <v>0.4994</v>
      </c>
      <c r="P67" s="1">
        <v>0.7914</v>
      </c>
      <c r="Q67" s="1">
        <v>0.4887</v>
      </c>
      <c r="R67" s="1">
        <v>0.5209</v>
      </c>
    </row>
    <row r="68" ht="15.75" customHeight="1">
      <c r="A68" s="1" t="s">
        <v>384</v>
      </c>
      <c r="B68" s="1">
        <v>66.56</v>
      </c>
      <c r="C68" s="1">
        <f t="shared" si="1"/>
        <v>236</v>
      </c>
      <c r="D68" s="1">
        <f t="array" ref="D68">INDEX(M:M,C68)</f>
        <v>0.4848</v>
      </c>
      <c r="E68" s="1">
        <f t="shared" si="2"/>
        <v>66.56</v>
      </c>
      <c r="F68" s="1">
        <v>16.0</v>
      </c>
      <c r="G68" s="4">
        <f t="shared" si="3"/>
        <v>76.1857936</v>
      </c>
      <c r="H68" s="4">
        <f t="shared" si="4"/>
        <v>71.61852051</v>
      </c>
      <c r="I68" s="4">
        <f t="shared" si="5"/>
        <v>25.58862975</v>
      </c>
      <c r="J68" s="4"/>
      <c r="K68" s="1" t="s">
        <v>283</v>
      </c>
      <c r="L68" s="1" t="s">
        <v>307</v>
      </c>
      <c r="M68" s="1">
        <v>0.5721</v>
      </c>
      <c r="N68" s="1">
        <v>52.0</v>
      </c>
      <c r="O68" s="1">
        <v>0.5618</v>
      </c>
      <c r="P68" s="1">
        <v>0.6031</v>
      </c>
      <c r="Q68" s="1">
        <v>0.5697</v>
      </c>
      <c r="R68" s="1">
        <v>0.546</v>
      </c>
    </row>
    <row r="69" ht="15.75" customHeight="1">
      <c r="A69" s="1" t="s">
        <v>385</v>
      </c>
      <c r="B69" s="1">
        <v>64.4</v>
      </c>
      <c r="C69" s="1">
        <f t="shared" si="1"/>
        <v>315</v>
      </c>
      <c r="D69" s="1">
        <f t="array" ref="D69">INDEX(M:M,C69)</f>
        <v>0.4388</v>
      </c>
      <c r="E69" s="1">
        <f t="shared" si="2"/>
        <v>64.4</v>
      </c>
      <c r="F69" s="1">
        <v>16.0</v>
      </c>
      <c r="G69" s="4">
        <f t="shared" si="3"/>
        <v>72.7987216</v>
      </c>
      <c r="H69" s="4">
        <f t="shared" si="4"/>
        <v>68.23144851</v>
      </c>
      <c r="I69" s="4">
        <f t="shared" si="5"/>
        <v>14.67999768</v>
      </c>
      <c r="J69" s="4"/>
      <c r="K69" s="1" t="s">
        <v>386</v>
      </c>
      <c r="L69" s="1" t="s">
        <v>307</v>
      </c>
      <c r="M69" s="1">
        <v>0.572</v>
      </c>
      <c r="N69" s="1">
        <v>42.0</v>
      </c>
      <c r="O69" s="1">
        <v>0.5658</v>
      </c>
      <c r="P69" s="1">
        <v>0.5906</v>
      </c>
      <c r="Q69" s="1">
        <v>0.5711</v>
      </c>
      <c r="R69" s="1">
        <v>0.5552</v>
      </c>
    </row>
    <row r="70" ht="15.75" customHeight="1">
      <c r="G70" s="4"/>
      <c r="H70" s="4"/>
      <c r="I70" s="4"/>
      <c r="J70" s="4"/>
      <c r="K70" s="1" t="s">
        <v>387</v>
      </c>
      <c r="L70" s="1" t="s">
        <v>304</v>
      </c>
      <c r="M70" s="1">
        <v>0.5709</v>
      </c>
      <c r="N70" s="1">
        <v>93.0</v>
      </c>
      <c r="O70" s="1">
        <v>0.5433</v>
      </c>
      <c r="P70" s="1">
        <v>0.6535</v>
      </c>
      <c r="Q70" s="1">
        <v>0.5364</v>
      </c>
      <c r="R70" s="1">
        <v>0.5572</v>
      </c>
    </row>
    <row r="71" ht="15.75" customHeight="1">
      <c r="G71" s="4"/>
      <c r="H71" s="4"/>
      <c r="I71" s="4"/>
      <c r="J71" s="4"/>
      <c r="K71" s="1" t="s">
        <v>252</v>
      </c>
      <c r="L71" s="1" t="s">
        <v>299</v>
      </c>
      <c r="M71" s="1">
        <v>0.5704</v>
      </c>
      <c r="N71" s="1">
        <v>63.0</v>
      </c>
      <c r="O71" s="1">
        <v>0.5573</v>
      </c>
      <c r="P71" s="1">
        <v>0.6098</v>
      </c>
      <c r="Q71" s="1">
        <v>0.5577</v>
      </c>
      <c r="R71" s="1">
        <v>0.5563</v>
      </c>
    </row>
    <row r="72" ht="15.75" customHeight="1">
      <c r="G72" s="4"/>
      <c r="H72" s="4"/>
      <c r="I72" s="4"/>
      <c r="J72" s="4"/>
      <c r="K72" s="1" t="s">
        <v>219</v>
      </c>
      <c r="L72" s="1" t="s">
        <v>298</v>
      </c>
      <c r="M72" s="1">
        <v>0.5701</v>
      </c>
      <c r="N72" s="1">
        <v>56.0</v>
      </c>
      <c r="O72" s="1">
        <v>0.5612</v>
      </c>
      <c r="P72" s="1">
        <v>0.5968</v>
      </c>
      <c r="Q72" s="1">
        <v>0.5623</v>
      </c>
      <c r="R72" s="1">
        <v>0.5589</v>
      </c>
    </row>
    <row r="73" ht="15.75" customHeight="1">
      <c r="G73" s="4"/>
      <c r="H73" s="4"/>
      <c r="I73" s="4"/>
      <c r="J73" s="4"/>
      <c r="K73" s="1" t="s">
        <v>280</v>
      </c>
      <c r="L73" s="1" t="s">
        <v>304</v>
      </c>
      <c r="M73" s="1">
        <v>0.5701</v>
      </c>
      <c r="N73" s="1">
        <v>50.0</v>
      </c>
      <c r="O73" s="1">
        <v>0.5619</v>
      </c>
      <c r="P73" s="1">
        <v>0.5946</v>
      </c>
      <c r="Q73" s="1">
        <v>0.5669</v>
      </c>
      <c r="R73" s="1">
        <v>0.5518</v>
      </c>
    </row>
    <row r="74" ht="15.75" customHeight="1">
      <c r="G74" s="4"/>
      <c r="H74" s="4"/>
      <c r="I74" s="4"/>
      <c r="J74" s="4"/>
      <c r="K74" s="1" t="s">
        <v>388</v>
      </c>
      <c r="L74" s="1" t="s">
        <v>311</v>
      </c>
      <c r="M74" s="1">
        <v>0.57</v>
      </c>
      <c r="N74" s="1">
        <v>61.0</v>
      </c>
      <c r="O74" s="1">
        <v>0.5579</v>
      </c>
      <c r="P74" s="1">
        <v>0.6061</v>
      </c>
      <c r="Q74" s="1">
        <v>0.5683</v>
      </c>
      <c r="R74" s="1">
        <v>0.5373</v>
      </c>
    </row>
    <row r="75" ht="15.75" customHeight="1">
      <c r="G75" s="4"/>
      <c r="H75" s="4"/>
      <c r="I75" s="4"/>
      <c r="J75" s="4"/>
      <c r="K75" s="1" t="s">
        <v>389</v>
      </c>
      <c r="L75" s="1" t="s">
        <v>303</v>
      </c>
      <c r="M75" s="1">
        <v>0.569</v>
      </c>
      <c r="N75" s="1">
        <v>79.0</v>
      </c>
      <c r="O75" s="1">
        <v>0.549</v>
      </c>
      <c r="P75" s="1">
        <v>0.629</v>
      </c>
      <c r="Q75" s="1">
        <v>0.5511</v>
      </c>
      <c r="R75" s="1">
        <v>0.545</v>
      </c>
    </row>
    <row r="76" ht="15.75" customHeight="1">
      <c r="G76" s="4"/>
      <c r="H76" s="4"/>
      <c r="I76" s="4"/>
      <c r="J76" s="4"/>
      <c r="K76" s="1" t="s">
        <v>318</v>
      </c>
      <c r="L76" s="1" t="s">
        <v>299</v>
      </c>
      <c r="M76" s="1">
        <v>0.5679</v>
      </c>
      <c r="N76" s="1">
        <v>88.0</v>
      </c>
      <c r="O76" s="1">
        <v>0.5446</v>
      </c>
      <c r="P76" s="1">
        <v>0.6378</v>
      </c>
      <c r="Q76" s="1">
        <v>0.5398</v>
      </c>
      <c r="R76" s="1">
        <v>0.5542</v>
      </c>
    </row>
    <row r="77" ht="15.75" customHeight="1">
      <c r="G77" s="4"/>
      <c r="H77" s="4"/>
      <c r="I77" s="4"/>
      <c r="J77" s="4"/>
      <c r="K77" s="1" t="s">
        <v>390</v>
      </c>
      <c r="L77" s="1" t="s">
        <v>299</v>
      </c>
      <c r="M77" s="1">
        <v>0.5665</v>
      </c>
      <c r="N77" s="1">
        <v>24.0</v>
      </c>
      <c r="O77" s="1">
        <v>0.5767</v>
      </c>
      <c r="P77" s="1">
        <v>0.536</v>
      </c>
      <c r="Q77" s="1">
        <v>0.5866</v>
      </c>
      <c r="R77" s="1">
        <v>0.5568</v>
      </c>
    </row>
    <row r="78" ht="15.75" customHeight="1">
      <c r="G78" s="4"/>
      <c r="H78" s="4"/>
      <c r="I78" s="4"/>
      <c r="J78" s="4"/>
      <c r="K78" s="1" t="s">
        <v>391</v>
      </c>
      <c r="L78" s="1" t="s">
        <v>307</v>
      </c>
      <c r="M78" s="1">
        <v>0.5643</v>
      </c>
      <c r="N78" s="1">
        <v>81.0</v>
      </c>
      <c r="O78" s="1">
        <v>0.5481</v>
      </c>
      <c r="P78" s="1">
        <v>0.6129</v>
      </c>
      <c r="Q78" s="1">
        <v>0.5488</v>
      </c>
      <c r="R78" s="1">
        <v>0.5467</v>
      </c>
    </row>
    <row r="79" ht="15.75" customHeight="1">
      <c r="G79" s="4"/>
      <c r="H79" s="4"/>
      <c r="I79" s="4"/>
      <c r="J79" s="4"/>
      <c r="K79" s="1" t="s">
        <v>392</v>
      </c>
      <c r="L79" s="1" t="s">
        <v>311</v>
      </c>
      <c r="M79" s="1">
        <v>0.5622</v>
      </c>
      <c r="N79" s="1">
        <v>82.0</v>
      </c>
      <c r="O79" s="1">
        <v>0.5479</v>
      </c>
      <c r="P79" s="1">
        <v>0.6053</v>
      </c>
      <c r="Q79" s="1">
        <v>0.555</v>
      </c>
      <c r="R79" s="1">
        <v>0.5336</v>
      </c>
    </row>
    <row r="80" ht="15.75" customHeight="1">
      <c r="G80" s="4"/>
      <c r="H80" s="4"/>
      <c r="I80" s="4"/>
      <c r="J80" s="4"/>
      <c r="K80" s="1" t="s">
        <v>393</v>
      </c>
      <c r="L80" s="1" t="s">
        <v>303</v>
      </c>
      <c r="M80" s="1">
        <v>0.5612</v>
      </c>
      <c r="N80" s="1">
        <v>113.0</v>
      </c>
      <c r="O80" s="1">
        <v>0.5342</v>
      </c>
      <c r="P80" s="1">
        <v>0.6423</v>
      </c>
      <c r="Q80" s="1">
        <v>0.5315</v>
      </c>
      <c r="R80" s="1">
        <v>0.5395</v>
      </c>
    </row>
    <row r="81" ht="15.75" customHeight="1">
      <c r="G81" s="4"/>
      <c r="H81" s="4"/>
      <c r="I81" s="4"/>
      <c r="J81" s="4"/>
      <c r="K81" s="1" t="s">
        <v>394</v>
      </c>
      <c r="L81" s="1" t="s">
        <v>325</v>
      </c>
      <c r="M81" s="1">
        <v>0.5609</v>
      </c>
      <c r="N81" s="1">
        <v>188.0</v>
      </c>
      <c r="O81" s="1">
        <v>0.5014</v>
      </c>
      <c r="P81" s="1">
        <v>0.7394</v>
      </c>
      <c r="Q81" s="1">
        <v>0.4992</v>
      </c>
      <c r="R81" s="1">
        <v>0.5058</v>
      </c>
    </row>
    <row r="82" ht="15.75" customHeight="1">
      <c r="G82" s="4"/>
      <c r="H82" s="4"/>
      <c r="I82" s="4"/>
      <c r="J82" s="4"/>
      <c r="K82" s="1" t="s">
        <v>359</v>
      </c>
      <c r="L82" s="1" t="s">
        <v>325</v>
      </c>
      <c r="M82" s="1">
        <v>0.5608</v>
      </c>
      <c r="N82" s="1">
        <v>216.0</v>
      </c>
      <c r="O82" s="1">
        <v>0.4927</v>
      </c>
      <c r="P82" s="1">
        <v>0.7651</v>
      </c>
      <c r="Q82" s="1">
        <v>0.4827</v>
      </c>
      <c r="R82" s="1">
        <v>0.5127</v>
      </c>
    </row>
    <row r="83" ht="15.75" customHeight="1">
      <c r="G83" s="4"/>
      <c r="H83" s="4"/>
      <c r="I83" s="4"/>
      <c r="J83" s="4"/>
      <c r="K83" s="1" t="s">
        <v>395</v>
      </c>
      <c r="L83" s="1" t="s">
        <v>309</v>
      </c>
      <c r="M83" s="1">
        <v>0.5606</v>
      </c>
      <c r="N83" s="1">
        <v>110.0</v>
      </c>
      <c r="O83" s="1">
        <v>0.5359</v>
      </c>
      <c r="P83" s="1">
        <v>0.6349</v>
      </c>
      <c r="Q83" s="1">
        <v>0.5355</v>
      </c>
      <c r="R83" s="1">
        <v>0.5367</v>
      </c>
    </row>
    <row r="84" ht="15.75" customHeight="1">
      <c r="G84" s="4"/>
      <c r="H84" s="4"/>
      <c r="I84" s="4"/>
      <c r="J84" s="4"/>
      <c r="K84" s="1" t="s">
        <v>285</v>
      </c>
      <c r="L84" s="1" t="s">
        <v>305</v>
      </c>
      <c r="M84" s="1">
        <v>0.5604</v>
      </c>
      <c r="N84" s="1">
        <v>27.0</v>
      </c>
      <c r="O84" s="1">
        <v>0.5727</v>
      </c>
      <c r="P84" s="1">
        <v>0.5234</v>
      </c>
      <c r="Q84" s="1">
        <v>0.584</v>
      </c>
      <c r="R84" s="1">
        <v>0.5502</v>
      </c>
    </row>
    <row r="85" ht="15.75" customHeight="1">
      <c r="G85" s="4"/>
      <c r="H85" s="4"/>
      <c r="I85" s="4"/>
      <c r="J85" s="4"/>
      <c r="K85" s="1" t="s">
        <v>163</v>
      </c>
      <c r="L85" s="1" t="s">
        <v>305</v>
      </c>
      <c r="M85" s="1">
        <v>0.5596</v>
      </c>
      <c r="N85" s="1">
        <v>107.0</v>
      </c>
      <c r="O85" s="1">
        <v>0.5375</v>
      </c>
      <c r="P85" s="1">
        <v>0.6259</v>
      </c>
      <c r="Q85" s="1">
        <v>0.531</v>
      </c>
      <c r="R85" s="1">
        <v>0.5505</v>
      </c>
    </row>
    <row r="86" ht="15.75" customHeight="1">
      <c r="G86" s="4"/>
      <c r="H86" s="4"/>
      <c r="I86" s="4"/>
      <c r="J86" s="4"/>
      <c r="K86" s="1" t="s">
        <v>396</v>
      </c>
      <c r="L86" s="1" t="s">
        <v>303</v>
      </c>
      <c r="M86" s="1">
        <v>0.5596</v>
      </c>
      <c r="N86" s="1">
        <v>91.0</v>
      </c>
      <c r="O86" s="1">
        <v>0.5444</v>
      </c>
      <c r="P86" s="1">
        <v>0.605</v>
      </c>
      <c r="Q86" s="1">
        <v>0.5452</v>
      </c>
      <c r="R86" s="1">
        <v>0.5428</v>
      </c>
    </row>
    <row r="87" ht="15.75" customHeight="1">
      <c r="G87" s="4"/>
      <c r="H87" s="4"/>
      <c r="I87" s="4"/>
      <c r="J87" s="4"/>
      <c r="K87" s="1" t="s">
        <v>397</v>
      </c>
      <c r="L87" s="1" t="s">
        <v>321</v>
      </c>
      <c r="M87" s="1">
        <v>0.5583</v>
      </c>
      <c r="N87" s="1">
        <v>340.0</v>
      </c>
      <c r="O87" s="1">
        <v>0.4398</v>
      </c>
      <c r="P87" s="1">
        <v>0.9139</v>
      </c>
      <c r="Q87" s="1">
        <v>0.4101</v>
      </c>
      <c r="R87" s="1">
        <v>0.4992</v>
      </c>
    </row>
    <row r="88" ht="15.75" customHeight="1">
      <c r="G88" s="4"/>
      <c r="H88" s="4"/>
      <c r="I88" s="4"/>
      <c r="J88" s="4"/>
      <c r="K88" s="1" t="s">
        <v>398</v>
      </c>
      <c r="L88" s="1" t="s">
        <v>314</v>
      </c>
      <c r="M88" s="1">
        <v>0.5581</v>
      </c>
      <c r="N88" s="1">
        <v>191.0</v>
      </c>
      <c r="O88" s="1">
        <v>0.5005</v>
      </c>
      <c r="P88" s="1">
        <v>0.731</v>
      </c>
      <c r="Q88" s="1">
        <v>0.4893</v>
      </c>
      <c r="R88" s="1">
        <v>0.5228</v>
      </c>
    </row>
    <row r="89" ht="15.75" customHeight="1">
      <c r="G89" s="4"/>
      <c r="H89" s="4"/>
      <c r="I89" s="4"/>
      <c r="J89" s="4"/>
      <c r="K89" s="1" t="s">
        <v>249</v>
      </c>
      <c r="L89" s="1" t="s">
        <v>298</v>
      </c>
      <c r="M89" s="1">
        <v>0.5569</v>
      </c>
      <c r="N89" s="1">
        <v>59.0</v>
      </c>
      <c r="O89" s="1">
        <v>0.5599</v>
      </c>
      <c r="P89" s="1">
        <v>0.5478</v>
      </c>
      <c r="Q89" s="1">
        <v>0.5613</v>
      </c>
      <c r="R89" s="1">
        <v>0.5572</v>
      </c>
    </row>
    <row r="90" ht="15.75" customHeight="1">
      <c r="G90" s="4"/>
      <c r="H90" s="4"/>
      <c r="I90" s="4"/>
      <c r="J90" s="4"/>
      <c r="K90" s="1" t="s">
        <v>181</v>
      </c>
      <c r="L90" s="1" t="s">
        <v>301</v>
      </c>
      <c r="M90" s="1">
        <v>0.5555</v>
      </c>
      <c r="N90" s="1">
        <v>48.0</v>
      </c>
      <c r="O90" s="1">
        <v>0.5629</v>
      </c>
      <c r="P90" s="1">
        <v>0.5333</v>
      </c>
      <c r="Q90" s="1">
        <v>0.5607</v>
      </c>
      <c r="R90" s="1">
        <v>0.5672</v>
      </c>
    </row>
    <row r="91" ht="15.75" customHeight="1">
      <c r="G91" s="4"/>
      <c r="H91" s="4"/>
      <c r="I91" s="4"/>
      <c r="J91" s="4"/>
      <c r="K91" s="1" t="s">
        <v>211</v>
      </c>
      <c r="L91" s="1" t="s">
        <v>305</v>
      </c>
      <c r="M91" s="1">
        <v>0.555</v>
      </c>
      <c r="N91" s="1">
        <v>15.0</v>
      </c>
      <c r="O91" s="1">
        <v>0.5819</v>
      </c>
      <c r="P91" s="1">
        <v>0.4745</v>
      </c>
      <c r="Q91" s="1">
        <v>0.5932</v>
      </c>
      <c r="R91" s="1">
        <v>0.5594</v>
      </c>
    </row>
    <row r="92" ht="15.75" customHeight="1">
      <c r="G92" s="4"/>
      <c r="H92" s="4"/>
      <c r="I92" s="4"/>
      <c r="J92" s="4"/>
      <c r="K92" s="1" t="s">
        <v>116</v>
      </c>
      <c r="L92" s="1" t="s">
        <v>298</v>
      </c>
      <c r="M92" s="1">
        <v>0.5547</v>
      </c>
      <c r="N92" s="1">
        <v>16.0</v>
      </c>
      <c r="O92" s="1">
        <v>0.5812</v>
      </c>
      <c r="P92" s="1">
        <v>0.475</v>
      </c>
      <c r="Q92" s="1">
        <v>0.5925</v>
      </c>
      <c r="R92" s="1">
        <v>0.5587</v>
      </c>
    </row>
    <row r="93" ht="15.75" customHeight="1">
      <c r="G93" s="4"/>
      <c r="H93" s="4"/>
      <c r="I93" s="4"/>
      <c r="J93" s="4"/>
      <c r="K93" s="1" t="s">
        <v>399</v>
      </c>
      <c r="L93" s="1" t="s">
        <v>311</v>
      </c>
      <c r="M93" s="1">
        <v>0.5538</v>
      </c>
      <c r="N93" s="1">
        <v>125.0</v>
      </c>
      <c r="O93" s="1">
        <v>0.5243</v>
      </c>
      <c r="P93" s="1">
        <v>0.6423</v>
      </c>
      <c r="Q93" s="1">
        <v>0.5145</v>
      </c>
      <c r="R93" s="1">
        <v>0.5439</v>
      </c>
    </row>
    <row r="94" ht="15.75" customHeight="1">
      <c r="G94" s="4"/>
      <c r="H94" s="4"/>
      <c r="I94" s="4"/>
      <c r="J94" s="4"/>
      <c r="K94" s="1" t="s">
        <v>400</v>
      </c>
      <c r="L94" s="1" t="s">
        <v>326</v>
      </c>
      <c r="M94" s="1">
        <v>0.5538</v>
      </c>
      <c r="N94" s="1">
        <v>220.0</v>
      </c>
      <c r="O94" s="1">
        <v>0.4922</v>
      </c>
      <c r="P94" s="1">
        <v>0.7385</v>
      </c>
      <c r="Q94" s="1">
        <v>0.4801</v>
      </c>
      <c r="R94" s="1">
        <v>0.5164</v>
      </c>
    </row>
    <row r="95" ht="15.75" customHeight="1">
      <c r="G95" s="4"/>
      <c r="H95" s="4"/>
      <c r="I95" s="4"/>
      <c r="J95" s="4"/>
      <c r="K95" s="1" t="s">
        <v>401</v>
      </c>
      <c r="L95" s="1" t="s">
        <v>327</v>
      </c>
      <c r="M95" s="1">
        <v>0.5534</v>
      </c>
      <c r="N95" s="1">
        <v>276.0</v>
      </c>
      <c r="O95" s="1">
        <v>0.4743</v>
      </c>
      <c r="P95" s="1">
        <v>0.7907</v>
      </c>
      <c r="Q95" s="1">
        <v>0.4536</v>
      </c>
      <c r="R95" s="1">
        <v>0.5157</v>
      </c>
    </row>
    <row r="96" ht="15.75" customHeight="1">
      <c r="G96" s="4"/>
      <c r="H96" s="4"/>
      <c r="I96" s="4"/>
      <c r="J96" s="4"/>
      <c r="K96" s="1" t="s">
        <v>346</v>
      </c>
      <c r="L96" s="1" t="s">
        <v>307</v>
      </c>
      <c r="M96" s="1">
        <v>0.553</v>
      </c>
      <c r="N96" s="1">
        <v>92.0</v>
      </c>
      <c r="O96" s="1">
        <v>0.5437</v>
      </c>
      <c r="P96" s="1">
        <v>0.5812</v>
      </c>
      <c r="Q96" s="1">
        <v>0.5415</v>
      </c>
      <c r="R96" s="1">
        <v>0.548</v>
      </c>
    </row>
    <row r="97" ht="15.75" customHeight="1">
      <c r="G97" s="4"/>
      <c r="H97" s="4"/>
      <c r="I97" s="4"/>
      <c r="J97" s="4"/>
      <c r="K97" s="1" t="s">
        <v>402</v>
      </c>
      <c r="L97" s="1" t="s">
        <v>330</v>
      </c>
      <c r="M97" s="1">
        <v>0.5512</v>
      </c>
      <c r="N97" s="1">
        <v>286.0</v>
      </c>
      <c r="O97" s="1">
        <v>0.4718</v>
      </c>
      <c r="P97" s="1">
        <v>0.7895</v>
      </c>
      <c r="Q97" s="1">
        <v>0.4532</v>
      </c>
      <c r="R97" s="1">
        <v>0.5092</v>
      </c>
    </row>
    <row r="98" ht="15.75" customHeight="1">
      <c r="G98" s="4"/>
      <c r="H98" s="4"/>
      <c r="I98" s="4"/>
      <c r="J98" s="4"/>
      <c r="K98" s="1" t="s">
        <v>403</v>
      </c>
      <c r="L98" s="1" t="s">
        <v>325</v>
      </c>
      <c r="M98" s="1">
        <v>0.5508</v>
      </c>
      <c r="N98" s="1">
        <v>132.0</v>
      </c>
      <c r="O98" s="1">
        <v>0.5199</v>
      </c>
      <c r="P98" s="1">
        <v>0.6434</v>
      </c>
      <c r="Q98" s="1">
        <v>0.5247</v>
      </c>
      <c r="R98" s="1">
        <v>0.5103</v>
      </c>
    </row>
    <row r="99" ht="15.75" customHeight="1">
      <c r="G99" s="4"/>
      <c r="H99" s="4"/>
      <c r="I99" s="4"/>
      <c r="J99" s="4"/>
      <c r="K99" s="1" t="s">
        <v>122</v>
      </c>
      <c r="L99" s="1" t="s">
        <v>299</v>
      </c>
      <c r="M99" s="1">
        <v>0.5503</v>
      </c>
      <c r="N99" s="1">
        <v>76.0</v>
      </c>
      <c r="O99" s="1">
        <v>0.5511</v>
      </c>
      <c r="P99" s="1">
        <v>0.5478</v>
      </c>
      <c r="Q99" s="1">
        <v>0.5456</v>
      </c>
      <c r="R99" s="1">
        <v>0.5622</v>
      </c>
    </row>
    <row r="100" ht="15.75" customHeight="1">
      <c r="G100" s="4"/>
      <c r="H100" s="4"/>
      <c r="I100" s="4"/>
      <c r="J100" s="4"/>
      <c r="K100" s="1" t="s">
        <v>378</v>
      </c>
      <c r="L100" s="1" t="s">
        <v>327</v>
      </c>
      <c r="M100" s="1">
        <v>0.5502</v>
      </c>
      <c r="N100" s="1">
        <v>147.0</v>
      </c>
      <c r="O100" s="1">
        <v>0.5148</v>
      </c>
      <c r="P100" s="1">
        <v>0.6565</v>
      </c>
      <c r="Q100" s="1">
        <v>0.514</v>
      </c>
      <c r="R100" s="1">
        <v>0.5163</v>
      </c>
    </row>
    <row r="101" ht="15.75" customHeight="1">
      <c r="G101" s="4"/>
      <c r="H101" s="4"/>
      <c r="I101" s="4"/>
      <c r="J101" s="4"/>
      <c r="K101" s="1" t="s">
        <v>404</v>
      </c>
      <c r="L101" s="1" t="s">
        <v>315</v>
      </c>
      <c r="M101" s="1">
        <v>0.5498</v>
      </c>
      <c r="N101" s="1">
        <v>214.0</v>
      </c>
      <c r="O101" s="1">
        <v>0.4939</v>
      </c>
      <c r="P101" s="1">
        <v>0.7176</v>
      </c>
      <c r="Q101" s="1">
        <v>0.478</v>
      </c>
      <c r="R101" s="1">
        <v>0.5256</v>
      </c>
    </row>
    <row r="102" ht="15.75" customHeight="1">
      <c r="G102" s="4"/>
      <c r="H102" s="4"/>
      <c r="I102" s="4"/>
      <c r="J102" s="4"/>
      <c r="K102" s="1" t="s">
        <v>196</v>
      </c>
      <c r="L102" s="1" t="s">
        <v>307</v>
      </c>
      <c r="M102" s="1">
        <v>0.5492</v>
      </c>
      <c r="N102" s="1">
        <v>22.0</v>
      </c>
      <c r="O102" s="1">
        <v>0.5775</v>
      </c>
      <c r="P102" s="1">
        <v>0.4646</v>
      </c>
      <c r="Q102" s="1">
        <v>0.5881</v>
      </c>
      <c r="R102" s="1">
        <v>0.5563</v>
      </c>
    </row>
    <row r="103" ht="15.75" customHeight="1">
      <c r="G103" s="4"/>
      <c r="H103" s="4"/>
      <c r="I103" s="4"/>
      <c r="J103" s="4"/>
      <c r="K103" s="1" t="s">
        <v>405</v>
      </c>
      <c r="L103" s="1" t="s">
        <v>314</v>
      </c>
      <c r="M103" s="1">
        <v>0.5485</v>
      </c>
      <c r="N103" s="1">
        <v>198.0</v>
      </c>
      <c r="O103" s="1">
        <v>0.4987</v>
      </c>
      <c r="P103" s="1">
        <v>0.6978</v>
      </c>
      <c r="Q103" s="1">
        <v>0.4849</v>
      </c>
      <c r="R103" s="1">
        <v>0.5262</v>
      </c>
    </row>
    <row r="104" ht="15.75" customHeight="1">
      <c r="G104" s="4"/>
      <c r="H104" s="4"/>
      <c r="I104" s="4"/>
      <c r="J104" s="4"/>
      <c r="K104" s="1" t="s">
        <v>406</v>
      </c>
      <c r="L104" s="1" t="s">
        <v>319</v>
      </c>
      <c r="M104" s="1">
        <v>0.5484</v>
      </c>
      <c r="N104" s="1">
        <v>210.0</v>
      </c>
      <c r="O104" s="1">
        <v>0.4946</v>
      </c>
      <c r="P104" s="1">
        <v>0.7097</v>
      </c>
      <c r="Q104" s="1">
        <v>0.488</v>
      </c>
      <c r="R104" s="1">
        <v>0.5078</v>
      </c>
    </row>
    <row r="105" ht="15.75" customHeight="1">
      <c r="G105" s="4"/>
      <c r="H105" s="4"/>
      <c r="I105" s="4"/>
      <c r="J105" s="4"/>
      <c r="K105" s="1" t="s">
        <v>407</v>
      </c>
      <c r="L105" s="1" t="s">
        <v>307</v>
      </c>
      <c r="M105" s="1">
        <v>0.548</v>
      </c>
      <c r="N105" s="1">
        <v>75.0</v>
      </c>
      <c r="O105" s="1">
        <v>0.5514</v>
      </c>
      <c r="P105" s="1">
        <v>0.5379</v>
      </c>
      <c r="Q105" s="1">
        <v>0.5478</v>
      </c>
      <c r="R105" s="1">
        <v>0.5586</v>
      </c>
    </row>
    <row r="106" ht="15.75" customHeight="1">
      <c r="G106" s="4"/>
      <c r="H106" s="4"/>
      <c r="I106" s="4"/>
      <c r="J106" s="4"/>
      <c r="K106" s="1" t="s">
        <v>354</v>
      </c>
      <c r="L106" s="1" t="s">
        <v>305</v>
      </c>
      <c r="M106" s="1">
        <v>0.5472</v>
      </c>
      <c r="N106" s="1">
        <v>94.0</v>
      </c>
      <c r="O106" s="1">
        <v>0.5432</v>
      </c>
      <c r="P106" s="1">
        <v>0.5591</v>
      </c>
      <c r="Q106" s="1">
        <v>0.5342</v>
      </c>
      <c r="R106" s="1">
        <v>0.5614</v>
      </c>
    </row>
    <row r="107" ht="15.75" customHeight="1">
      <c r="G107" s="4"/>
      <c r="H107" s="4"/>
      <c r="I107" s="4"/>
      <c r="J107" s="4"/>
      <c r="K107" s="1" t="s">
        <v>408</v>
      </c>
      <c r="L107" s="1" t="s">
        <v>332</v>
      </c>
      <c r="M107" s="1">
        <v>0.547</v>
      </c>
      <c r="N107" s="1">
        <v>185.0</v>
      </c>
      <c r="O107" s="1">
        <v>0.5026</v>
      </c>
      <c r="P107" s="1">
        <v>0.6803</v>
      </c>
      <c r="Q107" s="1">
        <v>0.498</v>
      </c>
      <c r="R107" s="1">
        <v>0.5117</v>
      </c>
    </row>
    <row r="108" ht="15.75" customHeight="1">
      <c r="G108" s="4"/>
      <c r="H108" s="4"/>
      <c r="I108" s="4"/>
      <c r="J108" s="4"/>
      <c r="K108" s="1" t="s">
        <v>409</v>
      </c>
      <c r="L108" s="1" t="s">
        <v>309</v>
      </c>
      <c r="M108" s="1">
        <v>0.5468</v>
      </c>
      <c r="N108" s="1">
        <v>105.0</v>
      </c>
      <c r="O108" s="1">
        <v>0.539</v>
      </c>
      <c r="P108" s="1">
        <v>0.5703</v>
      </c>
      <c r="Q108" s="1">
        <v>0.537</v>
      </c>
      <c r="R108" s="1">
        <v>0.5431</v>
      </c>
    </row>
    <row r="109" ht="15.75" customHeight="1">
      <c r="G109" s="4"/>
      <c r="H109" s="4"/>
      <c r="I109" s="4"/>
      <c r="J109" s="4"/>
      <c r="K109" s="1" t="s">
        <v>410</v>
      </c>
      <c r="L109" s="1" t="s">
        <v>298</v>
      </c>
      <c r="M109" s="1">
        <v>0.546</v>
      </c>
      <c r="N109" s="1">
        <v>45.0</v>
      </c>
      <c r="O109" s="1">
        <v>0.5642</v>
      </c>
      <c r="P109" s="1">
        <v>0.4914</v>
      </c>
      <c r="Q109" s="1">
        <v>0.5675</v>
      </c>
      <c r="R109" s="1">
        <v>0.5576</v>
      </c>
    </row>
    <row r="110" ht="15.75" customHeight="1">
      <c r="G110" s="4"/>
      <c r="H110" s="4"/>
      <c r="I110" s="4"/>
      <c r="J110" s="4"/>
      <c r="K110" s="1" t="s">
        <v>411</v>
      </c>
      <c r="L110" s="1" t="s">
        <v>301</v>
      </c>
      <c r="M110" s="1">
        <v>0.5459</v>
      </c>
      <c r="N110" s="1">
        <v>58.0</v>
      </c>
      <c r="O110" s="1">
        <v>0.5599</v>
      </c>
      <c r="P110" s="1">
        <v>0.5039</v>
      </c>
      <c r="Q110" s="1">
        <v>0.5578</v>
      </c>
      <c r="R110" s="1">
        <v>0.5641</v>
      </c>
    </row>
    <row r="111" ht="15.75" customHeight="1">
      <c r="G111" s="4"/>
      <c r="H111" s="4"/>
      <c r="I111" s="4"/>
      <c r="J111" s="4"/>
      <c r="K111" s="1" t="s">
        <v>412</v>
      </c>
      <c r="L111" s="1" t="s">
        <v>303</v>
      </c>
      <c r="M111" s="1">
        <v>0.5457</v>
      </c>
      <c r="N111" s="1">
        <v>123.0</v>
      </c>
      <c r="O111" s="1">
        <v>0.5247</v>
      </c>
      <c r="P111" s="1">
        <v>0.6087</v>
      </c>
      <c r="Q111" s="1">
        <v>0.5208</v>
      </c>
      <c r="R111" s="1">
        <v>0.5323</v>
      </c>
    </row>
    <row r="112" ht="15.75" customHeight="1">
      <c r="G112" s="4"/>
      <c r="H112" s="4"/>
      <c r="I112" s="4"/>
      <c r="J112" s="4"/>
      <c r="K112" s="1" t="s">
        <v>413</v>
      </c>
      <c r="L112" s="1" t="s">
        <v>325</v>
      </c>
      <c r="M112" s="1">
        <v>0.5434</v>
      </c>
      <c r="N112" s="1">
        <v>222.0</v>
      </c>
      <c r="O112" s="1">
        <v>0.4915</v>
      </c>
      <c r="P112" s="1">
        <v>0.6992</v>
      </c>
      <c r="Q112" s="1">
        <v>0.4825</v>
      </c>
      <c r="R112" s="1">
        <v>0.5094</v>
      </c>
    </row>
    <row r="113" ht="15.75" customHeight="1">
      <c r="G113" s="4"/>
      <c r="H113" s="4"/>
      <c r="I113" s="4"/>
      <c r="J113" s="4"/>
      <c r="K113" s="1" t="s">
        <v>414</v>
      </c>
      <c r="L113" s="1" t="s">
        <v>326</v>
      </c>
      <c r="M113" s="1">
        <v>0.5433</v>
      </c>
      <c r="N113" s="1">
        <v>207.0</v>
      </c>
      <c r="O113" s="1">
        <v>0.4956</v>
      </c>
      <c r="P113" s="1">
        <v>0.6866</v>
      </c>
      <c r="Q113" s="1">
        <v>0.4893</v>
      </c>
      <c r="R113" s="1">
        <v>0.5082</v>
      </c>
    </row>
    <row r="114" ht="15.75" customHeight="1">
      <c r="G114" s="4"/>
      <c r="H114" s="4"/>
      <c r="I114" s="4"/>
      <c r="J114" s="4"/>
      <c r="K114" s="1" t="s">
        <v>415</v>
      </c>
      <c r="L114" s="1" t="s">
        <v>299</v>
      </c>
      <c r="M114" s="1">
        <v>0.5429</v>
      </c>
      <c r="N114" s="1">
        <v>43.0</v>
      </c>
      <c r="O114" s="1">
        <v>0.5655</v>
      </c>
      <c r="P114" s="1">
        <v>0.475</v>
      </c>
      <c r="Q114" s="1">
        <v>0.5699</v>
      </c>
      <c r="R114" s="1">
        <v>0.5567</v>
      </c>
    </row>
    <row r="115" ht="15.75" customHeight="1">
      <c r="G115" s="4"/>
      <c r="H115" s="4"/>
      <c r="I115" s="4"/>
      <c r="J115" s="4"/>
      <c r="K115" s="1" t="s">
        <v>416</v>
      </c>
      <c r="L115" s="1" t="s">
        <v>303</v>
      </c>
      <c r="M115" s="1">
        <v>0.5425</v>
      </c>
      <c r="N115" s="1">
        <v>57.0</v>
      </c>
      <c r="O115" s="1">
        <v>0.5604</v>
      </c>
      <c r="P115" s="1">
        <v>0.4887</v>
      </c>
      <c r="Q115" s="1">
        <v>0.5661</v>
      </c>
      <c r="R115" s="1">
        <v>0.549</v>
      </c>
    </row>
    <row r="116" ht="15.75" customHeight="1">
      <c r="G116" s="4"/>
      <c r="H116" s="4"/>
      <c r="I116" s="4"/>
      <c r="J116" s="4"/>
      <c r="K116" s="1" t="s">
        <v>214</v>
      </c>
      <c r="L116" s="1" t="s">
        <v>301</v>
      </c>
      <c r="M116" s="1">
        <v>0.5421</v>
      </c>
      <c r="N116" s="1">
        <v>33.0</v>
      </c>
      <c r="O116" s="1">
        <v>0.5699</v>
      </c>
      <c r="P116" s="1">
        <v>0.4586</v>
      </c>
      <c r="Q116" s="1">
        <v>0.5774</v>
      </c>
      <c r="R116" s="1">
        <v>0.5549</v>
      </c>
    </row>
    <row r="117" ht="15.75" customHeight="1">
      <c r="G117" s="4"/>
      <c r="H117" s="4"/>
      <c r="I117" s="4"/>
      <c r="J117" s="4"/>
      <c r="K117" s="1" t="s">
        <v>417</v>
      </c>
      <c r="L117" s="1" t="s">
        <v>326</v>
      </c>
      <c r="M117" s="1">
        <v>0.542</v>
      </c>
      <c r="N117" s="1">
        <v>209.0</v>
      </c>
      <c r="O117" s="1">
        <v>0.4955</v>
      </c>
      <c r="P117" s="1">
        <v>0.6818</v>
      </c>
      <c r="Q117" s="1">
        <v>0.4878</v>
      </c>
      <c r="R117" s="1">
        <v>0.5107</v>
      </c>
    </row>
    <row r="118" ht="15.75" customHeight="1">
      <c r="G118" s="4"/>
      <c r="H118" s="4"/>
      <c r="I118" s="4"/>
      <c r="J118" s="4"/>
      <c r="K118" s="1" t="s">
        <v>418</v>
      </c>
      <c r="L118" s="1" t="s">
        <v>316</v>
      </c>
      <c r="M118" s="1">
        <v>0.5407</v>
      </c>
      <c r="N118" s="1">
        <v>271.0</v>
      </c>
      <c r="O118" s="1">
        <v>0.4758</v>
      </c>
      <c r="P118" s="1">
        <v>0.7353</v>
      </c>
      <c r="Q118" s="1">
        <v>0.4657</v>
      </c>
      <c r="R118" s="1">
        <v>0.4962</v>
      </c>
    </row>
    <row r="119" ht="15.75" customHeight="1">
      <c r="G119" s="4"/>
      <c r="H119" s="4"/>
      <c r="I119" s="4"/>
      <c r="J119" s="4"/>
      <c r="K119" s="1" t="s">
        <v>419</v>
      </c>
      <c r="L119" s="1" t="s">
        <v>304</v>
      </c>
      <c r="M119" s="1">
        <v>0.5407</v>
      </c>
      <c r="N119" s="1">
        <v>53.0</v>
      </c>
      <c r="O119" s="1">
        <v>0.5617</v>
      </c>
      <c r="P119" s="1">
        <v>0.4776</v>
      </c>
      <c r="Q119" s="1">
        <v>0.564</v>
      </c>
      <c r="R119" s="1">
        <v>0.5571</v>
      </c>
    </row>
    <row r="120" ht="15.75" customHeight="1">
      <c r="G120" s="4"/>
      <c r="H120" s="4"/>
      <c r="I120" s="4"/>
      <c r="J120" s="4"/>
      <c r="K120" s="1" t="s">
        <v>276</v>
      </c>
      <c r="L120" s="1" t="s">
        <v>323</v>
      </c>
      <c r="M120" s="1">
        <v>0.5398</v>
      </c>
      <c r="N120" s="1">
        <v>149.0</v>
      </c>
      <c r="O120" s="1">
        <v>0.5143</v>
      </c>
      <c r="P120" s="1">
        <v>0.6165</v>
      </c>
      <c r="Q120" s="1">
        <v>0.5113</v>
      </c>
      <c r="R120" s="1">
        <v>0.5202</v>
      </c>
    </row>
    <row r="121" ht="15.75" customHeight="1">
      <c r="G121" s="4"/>
      <c r="H121" s="4"/>
      <c r="I121" s="4"/>
      <c r="J121" s="4"/>
      <c r="K121" s="1" t="s">
        <v>420</v>
      </c>
      <c r="L121" s="1" t="s">
        <v>316</v>
      </c>
      <c r="M121" s="1">
        <v>0.5388</v>
      </c>
      <c r="N121" s="1">
        <v>184.0</v>
      </c>
      <c r="O121" s="1">
        <v>0.5027</v>
      </c>
      <c r="P121" s="1">
        <v>0.6471</v>
      </c>
      <c r="Q121" s="1">
        <v>0.4973</v>
      </c>
      <c r="R121" s="1">
        <v>0.5135</v>
      </c>
    </row>
    <row r="122" ht="15.75" customHeight="1">
      <c r="G122" s="4"/>
      <c r="H122" s="4"/>
      <c r="I122" s="4"/>
      <c r="J122" s="4"/>
      <c r="K122" s="1" t="s">
        <v>421</v>
      </c>
      <c r="L122" s="1" t="s">
        <v>311</v>
      </c>
      <c r="M122" s="1">
        <v>0.5382</v>
      </c>
      <c r="N122" s="1">
        <v>102.0</v>
      </c>
      <c r="O122" s="1">
        <v>0.5411</v>
      </c>
      <c r="P122" s="1">
        <v>0.5294</v>
      </c>
      <c r="Q122" s="1">
        <v>0.5384</v>
      </c>
      <c r="R122" s="1">
        <v>0.5465</v>
      </c>
    </row>
    <row r="123" ht="15.75" customHeight="1">
      <c r="G123" s="4"/>
      <c r="H123" s="4"/>
      <c r="I123" s="4"/>
      <c r="J123" s="4"/>
      <c r="K123" s="1" t="s">
        <v>422</v>
      </c>
      <c r="L123" s="1" t="s">
        <v>309</v>
      </c>
      <c r="M123" s="1">
        <v>0.5379</v>
      </c>
      <c r="N123" s="1">
        <v>148.0</v>
      </c>
      <c r="O123" s="1">
        <v>0.5146</v>
      </c>
      <c r="P123" s="1">
        <v>0.6077</v>
      </c>
      <c r="Q123" s="1">
        <v>0.5006</v>
      </c>
      <c r="R123" s="1">
        <v>0.5426</v>
      </c>
    </row>
    <row r="124" ht="15.75" customHeight="1">
      <c r="G124" s="4"/>
      <c r="H124" s="4"/>
      <c r="I124" s="4"/>
      <c r="J124" s="4"/>
      <c r="K124" s="1" t="s">
        <v>366</v>
      </c>
      <c r="L124" s="1" t="s">
        <v>321</v>
      </c>
      <c r="M124" s="1">
        <v>0.5377</v>
      </c>
      <c r="N124" s="1">
        <v>137.0</v>
      </c>
      <c r="O124" s="1">
        <v>0.5184</v>
      </c>
      <c r="P124" s="1">
        <v>0.5954</v>
      </c>
      <c r="Q124" s="1">
        <v>0.5219</v>
      </c>
      <c r="R124" s="1">
        <v>0.5115</v>
      </c>
    </row>
    <row r="125" ht="15.75" customHeight="1">
      <c r="G125" s="4"/>
      <c r="H125" s="4"/>
      <c r="I125" s="4"/>
      <c r="J125" s="4"/>
      <c r="K125" s="1" t="s">
        <v>423</v>
      </c>
      <c r="L125" s="1" t="s">
        <v>322</v>
      </c>
      <c r="M125" s="1">
        <v>0.5375</v>
      </c>
      <c r="N125" s="1">
        <v>193.0</v>
      </c>
      <c r="O125" s="1">
        <v>0.4999</v>
      </c>
      <c r="P125" s="1">
        <v>0.6504</v>
      </c>
      <c r="Q125" s="1">
        <v>0.4848</v>
      </c>
      <c r="R125" s="1">
        <v>0.5299</v>
      </c>
    </row>
    <row r="126" ht="15.75" customHeight="1">
      <c r="G126" s="4"/>
      <c r="H126" s="4"/>
      <c r="I126" s="4"/>
      <c r="J126" s="4"/>
      <c r="K126" s="1" t="s">
        <v>424</v>
      </c>
      <c r="L126" s="1" t="s">
        <v>327</v>
      </c>
      <c r="M126" s="1">
        <v>0.5371</v>
      </c>
      <c r="N126" s="1">
        <v>101.0</v>
      </c>
      <c r="O126" s="1">
        <v>0.5412</v>
      </c>
      <c r="P126" s="1">
        <v>0.5248</v>
      </c>
      <c r="Q126" s="1">
        <v>0.545</v>
      </c>
      <c r="R126" s="1">
        <v>0.5336</v>
      </c>
    </row>
    <row r="127" ht="15.75" customHeight="1">
      <c r="G127" s="4"/>
      <c r="H127" s="4"/>
      <c r="I127" s="4"/>
      <c r="J127" s="4"/>
      <c r="K127" s="1" t="s">
        <v>369</v>
      </c>
      <c r="L127" s="1" t="s">
        <v>333</v>
      </c>
      <c r="M127" s="1">
        <v>0.5368</v>
      </c>
      <c r="N127" s="1">
        <v>282.0</v>
      </c>
      <c r="O127" s="1">
        <v>0.4729</v>
      </c>
      <c r="P127" s="1">
        <v>0.7285</v>
      </c>
      <c r="Q127" s="1">
        <v>0.4715</v>
      </c>
      <c r="R127" s="1">
        <v>0.4756</v>
      </c>
    </row>
    <row r="128" ht="15.75" customHeight="1">
      <c r="G128" s="4"/>
      <c r="H128" s="4"/>
      <c r="I128" s="4"/>
      <c r="J128" s="4"/>
      <c r="K128" s="1" t="s">
        <v>78</v>
      </c>
      <c r="L128" s="1" t="s">
        <v>304</v>
      </c>
      <c r="M128" s="1">
        <v>0.5364</v>
      </c>
      <c r="N128" s="1">
        <v>32.0</v>
      </c>
      <c r="O128" s="1">
        <v>0.5705</v>
      </c>
      <c r="P128" s="1">
        <v>0.4341</v>
      </c>
      <c r="Q128" s="1">
        <v>0.5763</v>
      </c>
      <c r="R128" s="1">
        <v>0.5589</v>
      </c>
    </row>
    <row r="129" ht="15.75" customHeight="1">
      <c r="G129" s="4"/>
      <c r="H129" s="4"/>
      <c r="I129" s="4"/>
      <c r="J129" s="4"/>
      <c r="K129" s="1" t="s">
        <v>425</v>
      </c>
      <c r="L129" s="1" t="s">
        <v>300</v>
      </c>
      <c r="M129" s="1">
        <v>0.5364</v>
      </c>
      <c r="N129" s="1">
        <v>28.0</v>
      </c>
      <c r="O129" s="1">
        <v>0.5715</v>
      </c>
      <c r="P129" s="1">
        <v>0.4309</v>
      </c>
      <c r="Q129" s="1">
        <v>0.5708</v>
      </c>
      <c r="R129" s="1">
        <v>0.573</v>
      </c>
    </row>
    <row r="130" ht="15.75" customHeight="1">
      <c r="G130" s="4"/>
      <c r="H130" s="4"/>
      <c r="I130" s="4"/>
      <c r="J130" s="4"/>
      <c r="K130" s="1" t="s">
        <v>426</v>
      </c>
      <c r="L130" s="1" t="s">
        <v>321</v>
      </c>
      <c r="M130" s="1">
        <v>0.5362</v>
      </c>
      <c r="N130" s="1">
        <v>211.0</v>
      </c>
      <c r="O130" s="1">
        <v>0.4946</v>
      </c>
      <c r="P130" s="1">
        <v>0.6612</v>
      </c>
      <c r="Q130" s="1">
        <v>0.4827</v>
      </c>
      <c r="R130" s="1">
        <v>0.5183</v>
      </c>
    </row>
    <row r="131" ht="15.75" customHeight="1">
      <c r="G131" s="4"/>
      <c r="H131" s="4"/>
      <c r="I131" s="4"/>
      <c r="J131" s="4"/>
      <c r="K131" s="1" t="s">
        <v>427</v>
      </c>
      <c r="L131" s="1" t="s">
        <v>332</v>
      </c>
      <c r="M131" s="1">
        <v>0.5357</v>
      </c>
      <c r="N131" s="1">
        <v>293.0</v>
      </c>
      <c r="O131" s="1">
        <v>0.4687</v>
      </c>
      <c r="P131" s="1">
        <v>0.7368</v>
      </c>
      <c r="Q131" s="1">
        <v>0.4536</v>
      </c>
      <c r="R131" s="1">
        <v>0.4987</v>
      </c>
    </row>
    <row r="132" ht="15.75" customHeight="1">
      <c r="G132" s="4"/>
      <c r="H132" s="4"/>
      <c r="I132" s="4"/>
      <c r="J132" s="4"/>
      <c r="K132" s="1" t="s">
        <v>81</v>
      </c>
      <c r="L132" s="1" t="s">
        <v>301</v>
      </c>
      <c r="M132" s="1">
        <v>0.5351</v>
      </c>
      <c r="N132" s="1">
        <v>26.0</v>
      </c>
      <c r="O132" s="1">
        <v>0.5739</v>
      </c>
      <c r="P132" s="1">
        <v>0.4186</v>
      </c>
      <c r="Q132" s="1">
        <v>0.5802</v>
      </c>
      <c r="R132" s="1">
        <v>0.5615</v>
      </c>
    </row>
    <row r="133" ht="15.75" customHeight="1">
      <c r="G133" s="4"/>
      <c r="H133" s="4"/>
      <c r="I133" s="4"/>
      <c r="J133" s="4"/>
      <c r="K133" s="1" t="s">
        <v>428</v>
      </c>
      <c r="L133" s="1" t="s">
        <v>305</v>
      </c>
      <c r="M133" s="1">
        <v>0.5349</v>
      </c>
      <c r="N133" s="1">
        <v>68.0</v>
      </c>
      <c r="O133" s="1">
        <v>0.5553</v>
      </c>
      <c r="P133" s="1">
        <v>0.4737</v>
      </c>
      <c r="Q133" s="1">
        <v>0.5565</v>
      </c>
      <c r="R133" s="1">
        <v>0.553</v>
      </c>
    </row>
    <row r="134" ht="15.75" customHeight="1">
      <c r="G134" s="4"/>
      <c r="H134" s="4"/>
      <c r="I134" s="4"/>
      <c r="J134" s="4"/>
      <c r="K134" s="1" t="s">
        <v>429</v>
      </c>
      <c r="L134" s="1" t="s">
        <v>298</v>
      </c>
      <c r="M134" s="1">
        <v>0.5349</v>
      </c>
      <c r="N134" s="1">
        <v>128.0</v>
      </c>
      <c r="O134" s="1">
        <v>0.5235</v>
      </c>
      <c r="P134" s="1">
        <v>0.5688</v>
      </c>
      <c r="Q134" s="1">
        <v>0.5133</v>
      </c>
      <c r="R134" s="1">
        <v>0.5441</v>
      </c>
    </row>
    <row r="135" ht="15.75" customHeight="1">
      <c r="G135" s="4"/>
      <c r="H135" s="4"/>
      <c r="I135" s="4"/>
      <c r="J135" s="4"/>
      <c r="K135" s="1" t="s">
        <v>430</v>
      </c>
      <c r="L135" s="1" t="s">
        <v>315</v>
      </c>
      <c r="M135" s="1">
        <v>0.5347</v>
      </c>
      <c r="N135" s="1">
        <v>152.0</v>
      </c>
      <c r="O135" s="1">
        <v>0.5138</v>
      </c>
      <c r="P135" s="1">
        <v>0.5971</v>
      </c>
      <c r="Q135" s="1">
        <v>0.5017</v>
      </c>
      <c r="R135" s="1">
        <v>0.5381</v>
      </c>
    </row>
    <row r="136" ht="15.75" customHeight="1">
      <c r="G136" s="4"/>
      <c r="H136" s="4"/>
      <c r="I136" s="4"/>
      <c r="J136" s="4"/>
      <c r="K136" s="1" t="s">
        <v>229</v>
      </c>
      <c r="L136" s="1" t="s">
        <v>298</v>
      </c>
      <c r="M136" s="1">
        <v>0.5333</v>
      </c>
      <c r="N136" s="1">
        <v>77.0</v>
      </c>
      <c r="O136" s="1">
        <v>0.551</v>
      </c>
      <c r="P136" s="1">
        <v>0.4803</v>
      </c>
      <c r="Q136" s="1">
        <v>0.5485</v>
      </c>
      <c r="R136" s="1">
        <v>0.556</v>
      </c>
    </row>
    <row r="137" ht="15.75" customHeight="1">
      <c r="G137" s="4"/>
      <c r="H137" s="4"/>
      <c r="I137" s="4"/>
      <c r="J137" s="4"/>
      <c r="K137" s="1" t="s">
        <v>431</v>
      </c>
      <c r="L137" s="1" t="s">
        <v>314</v>
      </c>
      <c r="M137" s="1">
        <v>0.5333</v>
      </c>
      <c r="N137" s="1">
        <v>131.0</v>
      </c>
      <c r="O137" s="1">
        <v>0.5203</v>
      </c>
      <c r="P137" s="1">
        <v>0.5725</v>
      </c>
      <c r="Q137" s="1">
        <v>0.5137</v>
      </c>
      <c r="R137" s="1">
        <v>0.5333</v>
      </c>
    </row>
    <row r="138" ht="15.75" customHeight="1">
      <c r="G138" s="4"/>
      <c r="H138" s="4"/>
      <c r="I138" s="4"/>
      <c r="J138" s="4"/>
      <c r="K138" s="1" t="s">
        <v>432</v>
      </c>
      <c r="L138" s="1" t="s">
        <v>314</v>
      </c>
      <c r="M138" s="1">
        <v>0.5324</v>
      </c>
      <c r="N138" s="1">
        <v>217.0</v>
      </c>
      <c r="O138" s="1">
        <v>0.4924</v>
      </c>
      <c r="P138" s="1">
        <v>0.6525</v>
      </c>
      <c r="Q138" s="1">
        <v>0.4764</v>
      </c>
      <c r="R138" s="1">
        <v>0.5243</v>
      </c>
    </row>
    <row r="139" ht="15.75" customHeight="1">
      <c r="G139" s="4"/>
      <c r="H139" s="4"/>
      <c r="I139" s="4"/>
      <c r="J139" s="4"/>
      <c r="K139" s="1" t="s">
        <v>433</v>
      </c>
      <c r="L139" s="1" t="s">
        <v>312</v>
      </c>
      <c r="M139" s="1">
        <v>0.5318</v>
      </c>
      <c r="N139" s="1">
        <v>155.0</v>
      </c>
      <c r="O139" s="1">
        <v>0.5128</v>
      </c>
      <c r="P139" s="1">
        <v>0.5887</v>
      </c>
      <c r="Q139" s="1">
        <v>0.5021</v>
      </c>
      <c r="R139" s="1">
        <v>0.5341</v>
      </c>
    </row>
    <row r="140" ht="15.75" customHeight="1">
      <c r="G140" s="4"/>
      <c r="H140" s="4"/>
      <c r="I140" s="4"/>
      <c r="J140" s="4"/>
      <c r="K140" s="1" t="s">
        <v>434</v>
      </c>
      <c r="L140" s="1" t="s">
        <v>330</v>
      </c>
      <c r="M140" s="1">
        <v>0.5295</v>
      </c>
      <c r="N140" s="1">
        <v>294.0</v>
      </c>
      <c r="O140" s="1">
        <v>0.4686</v>
      </c>
      <c r="P140" s="1">
        <v>0.7122</v>
      </c>
      <c r="Q140" s="1">
        <v>0.4542</v>
      </c>
      <c r="R140" s="1">
        <v>0.4975</v>
      </c>
    </row>
    <row r="141" ht="15.75" customHeight="1">
      <c r="G141" s="4"/>
      <c r="H141" s="4"/>
      <c r="I141" s="4"/>
      <c r="J141" s="4"/>
      <c r="K141" s="1" t="s">
        <v>435</v>
      </c>
      <c r="L141" s="1" t="s">
        <v>305</v>
      </c>
      <c r="M141" s="1">
        <v>0.5294</v>
      </c>
      <c r="N141" s="1">
        <v>38.0</v>
      </c>
      <c r="O141" s="1">
        <v>0.5681</v>
      </c>
      <c r="P141" s="1">
        <v>0.4135</v>
      </c>
      <c r="Q141" s="1">
        <v>0.5724</v>
      </c>
      <c r="R141" s="1">
        <v>0.5595</v>
      </c>
    </row>
    <row r="142" ht="15.75" customHeight="1">
      <c r="G142" s="4"/>
      <c r="H142" s="4"/>
      <c r="I142" s="4"/>
      <c r="J142" s="4"/>
      <c r="K142" s="1" t="s">
        <v>140</v>
      </c>
      <c r="L142" s="1" t="s">
        <v>305</v>
      </c>
      <c r="M142" s="1">
        <v>0.5277</v>
      </c>
      <c r="N142" s="1">
        <v>84.0</v>
      </c>
      <c r="O142" s="1">
        <v>0.5466</v>
      </c>
      <c r="P142" s="1">
        <v>0.4711</v>
      </c>
      <c r="Q142" s="1">
        <v>0.5406</v>
      </c>
      <c r="R142" s="1">
        <v>0.5584</v>
      </c>
    </row>
    <row r="143" ht="15.75" customHeight="1">
      <c r="G143" s="4"/>
      <c r="H143" s="4"/>
      <c r="I143" s="4"/>
      <c r="J143" s="4"/>
      <c r="K143" s="1" t="s">
        <v>436</v>
      </c>
      <c r="L143" s="1" t="s">
        <v>312</v>
      </c>
      <c r="M143" s="1">
        <v>0.5271</v>
      </c>
      <c r="N143" s="1">
        <v>208.0</v>
      </c>
      <c r="O143" s="1">
        <v>0.4955</v>
      </c>
      <c r="P143" s="1">
        <v>0.6218</v>
      </c>
      <c r="Q143" s="1">
        <v>0.4838</v>
      </c>
      <c r="R143" s="1">
        <v>0.5189</v>
      </c>
    </row>
    <row r="144" ht="15.75" customHeight="1">
      <c r="G144" s="4"/>
      <c r="H144" s="4"/>
      <c r="I144" s="4"/>
      <c r="J144" s="4"/>
      <c r="K144" s="1" t="s">
        <v>437</v>
      </c>
      <c r="L144" s="1" t="s">
        <v>334</v>
      </c>
      <c r="M144" s="1">
        <v>0.5255</v>
      </c>
      <c r="N144" s="1">
        <v>281.0</v>
      </c>
      <c r="O144" s="1">
        <v>0.4733</v>
      </c>
      <c r="P144" s="1">
        <v>0.6822</v>
      </c>
      <c r="Q144" s="1">
        <v>0.4531</v>
      </c>
      <c r="R144" s="1">
        <v>0.5137</v>
      </c>
    </row>
    <row r="145" ht="15.75" customHeight="1">
      <c r="G145" s="4"/>
      <c r="H145" s="4"/>
      <c r="I145" s="4"/>
      <c r="J145" s="4"/>
      <c r="K145" s="1" t="s">
        <v>438</v>
      </c>
      <c r="L145" s="1" t="s">
        <v>325</v>
      </c>
      <c r="M145" s="1">
        <v>0.5239</v>
      </c>
      <c r="N145" s="1">
        <v>174.0</v>
      </c>
      <c r="O145" s="1">
        <v>0.5059</v>
      </c>
      <c r="P145" s="1">
        <v>0.5778</v>
      </c>
      <c r="Q145" s="1">
        <v>0.5037</v>
      </c>
      <c r="R145" s="1">
        <v>0.5104</v>
      </c>
    </row>
    <row r="146" ht="15.75" customHeight="1">
      <c r="G146" s="4"/>
      <c r="H146" s="4"/>
      <c r="I146" s="4"/>
      <c r="J146" s="4"/>
      <c r="K146" s="1" t="s">
        <v>439</v>
      </c>
      <c r="L146" s="1" t="s">
        <v>336</v>
      </c>
      <c r="M146" s="1">
        <v>0.5235</v>
      </c>
      <c r="N146" s="1">
        <v>317.0</v>
      </c>
      <c r="O146" s="1">
        <v>0.4555</v>
      </c>
      <c r="P146" s="1">
        <v>0.7273</v>
      </c>
      <c r="Q146" s="1">
        <v>0.4456</v>
      </c>
      <c r="R146" s="1">
        <v>0.4753</v>
      </c>
    </row>
    <row r="147" ht="15.75" customHeight="1">
      <c r="G147" s="4"/>
      <c r="H147" s="4"/>
      <c r="I147" s="4"/>
      <c r="J147" s="4"/>
      <c r="K147" s="1" t="s">
        <v>440</v>
      </c>
      <c r="L147" s="1" t="s">
        <v>322</v>
      </c>
      <c r="M147" s="1">
        <v>0.5234</v>
      </c>
      <c r="N147" s="1">
        <v>265.0</v>
      </c>
      <c r="O147" s="1">
        <v>0.4765</v>
      </c>
      <c r="P147" s="1">
        <v>0.664</v>
      </c>
      <c r="Q147" s="1">
        <v>0.4558</v>
      </c>
      <c r="R147" s="1">
        <v>0.5179</v>
      </c>
    </row>
    <row r="148" ht="15.75" customHeight="1">
      <c r="G148" s="4"/>
      <c r="H148" s="4"/>
      <c r="I148" s="4"/>
      <c r="J148" s="4"/>
      <c r="K148" s="1" t="s">
        <v>441</v>
      </c>
      <c r="L148" s="1" t="s">
        <v>334</v>
      </c>
      <c r="M148" s="1">
        <v>0.5226</v>
      </c>
      <c r="N148" s="1">
        <v>263.0</v>
      </c>
      <c r="O148" s="1">
        <v>0.4771</v>
      </c>
      <c r="P148" s="1">
        <v>0.6589</v>
      </c>
      <c r="Q148" s="1">
        <v>0.4599</v>
      </c>
      <c r="R148" s="1">
        <v>0.5116</v>
      </c>
    </row>
    <row r="149" ht="15.75" customHeight="1">
      <c r="G149" s="4"/>
      <c r="H149" s="4"/>
      <c r="I149" s="4"/>
      <c r="J149" s="4"/>
      <c r="K149" s="1" t="s">
        <v>160</v>
      </c>
      <c r="L149" s="1" t="s">
        <v>298</v>
      </c>
      <c r="M149" s="1">
        <v>0.5222</v>
      </c>
      <c r="N149" s="1">
        <v>66.0</v>
      </c>
      <c r="O149" s="1">
        <v>0.5565</v>
      </c>
      <c r="P149" s="1">
        <v>0.4194</v>
      </c>
      <c r="Q149" s="1">
        <v>0.5574</v>
      </c>
      <c r="R149" s="1">
        <v>0.5549</v>
      </c>
    </row>
    <row r="150" ht="15.75" customHeight="1">
      <c r="G150" s="4"/>
      <c r="H150" s="4"/>
      <c r="I150" s="4"/>
      <c r="J150" s="4"/>
      <c r="K150" s="1" t="s">
        <v>350</v>
      </c>
      <c r="L150" s="1" t="s">
        <v>304</v>
      </c>
      <c r="M150" s="1">
        <v>0.5213</v>
      </c>
      <c r="N150" s="1">
        <v>49.0</v>
      </c>
      <c r="O150" s="1">
        <v>0.5627</v>
      </c>
      <c r="P150" s="1">
        <v>0.3969</v>
      </c>
      <c r="Q150" s="1">
        <v>0.5675</v>
      </c>
      <c r="R150" s="1">
        <v>0.553</v>
      </c>
    </row>
    <row r="151" ht="15.75" customHeight="1">
      <c r="G151" s="4"/>
      <c r="H151" s="4"/>
      <c r="I151" s="4"/>
      <c r="J151" s="4"/>
      <c r="K151" s="1" t="s">
        <v>442</v>
      </c>
      <c r="L151" s="1" t="s">
        <v>322</v>
      </c>
      <c r="M151" s="1">
        <v>0.5205</v>
      </c>
      <c r="N151" s="1">
        <v>165.0</v>
      </c>
      <c r="O151" s="1">
        <v>0.5094</v>
      </c>
      <c r="P151" s="1">
        <v>0.5537</v>
      </c>
      <c r="Q151" s="1">
        <v>0.5004</v>
      </c>
      <c r="R151" s="1">
        <v>0.5275</v>
      </c>
    </row>
    <row r="152" ht="15.75" customHeight="1">
      <c r="G152" s="4"/>
      <c r="H152" s="4"/>
      <c r="I152" s="4"/>
      <c r="J152" s="4"/>
      <c r="K152" s="1" t="s">
        <v>443</v>
      </c>
      <c r="L152" s="1" t="s">
        <v>309</v>
      </c>
      <c r="M152" s="1">
        <v>0.5204</v>
      </c>
      <c r="N152" s="1">
        <v>112.0</v>
      </c>
      <c r="O152" s="1">
        <v>0.5347</v>
      </c>
      <c r="P152" s="1">
        <v>0.4773</v>
      </c>
      <c r="Q152" s="1">
        <v>0.5323</v>
      </c>
      <c r="R152" s="1">
        <v>0.5396</v>
      </c>
    </row>
    <row r="153" ht="15.75" customHeight="1">
      <c r="G153" s="4"/>
      <c r="H153" s="4"/>
      <c r="I153" s="4"/>
      <c r="J153" s="4"/>
      <c r="K153" s="1" t="s">
        <v>266</v>
      </c>
      <c r="L153" s="1" t="s">
        <v>337</v>
      </c>
      <c r="M153" s="1">
        <v>0.5186</v>
      </c>
      <c r="N153" s="1">
        <v>232.0</v>
      </c>
      <c r="O153" s="1">
        <v>0.4876</v>
      </c>
      <c r="P153" s="1">
        <v>0.6115</v>
      </c>
      <c r="Q153" s="1">
        <v>0.4775</v>
      </c>
      <c r="R153" s="1">
        <v>0.5079</v>
      </c>
    </row>
    <row r="154" ht="15.75" customHeight="1">
      <c r="G154" s="4"/>
      <c r="H154" s="4"/>
      <c r="I154" s="4"/>
      <c r="J154" s="4"/>
      <c r="K154" s="1" t="s">
        <v>444</v>
      </c>
      <c r="L154" s="1" t="s">
        <v>319</v>
      </c>
      <c r="M154" s="1">
        <v>0.5177</v>
      </c>
      <c r="N154" s="1">
        <v>272.0</v>
      </c>
      <c r="O154" s="1">
        <v>0.4756</v>
      </c>
      <c r="P154" s="1">
        <v>0.6438</v>
      </c>
      <c r="Q154" s="1">
        <v>0.4503</v>
      </c>
      <c r="R154" s="1">
        <v>0.5263</v>
      </c>
    </row>
    <row r="155" ht="15.75" customHeight="1">
      <c r="G155" s="4"/>
      <c r="H155" s="4"/>
      <c r="I155" s="4"/>
      <c r="J155" s="4"/>
      <c r="K155" s="1" t="s">
        <v>445</v>
      </c>
      <c r="L155" s="1" t="s">
        <v>309</v>
      </c>
      <c r="M155" s="1">
        <v>0.5174</v>
      </c>
      <c r="N155" s="1">
        <v>130.0</v>
      </c>
      <c r="O155" s="1">
        <v>0.5206</v>
      </c>
      <c r="P155" s="1">
        <v>0.5076</v>
      </c>
      <c r="Q155" s="1">
        <v>0.5103</v>
      </c>
      <c r="R155" s="1">
        <v>0.5413</v>
      </c>
    </row>
    <row r="156" ht="15.75" customHeight="1">
      <c r="G156" s="4"/>
      <c r="H156" s="4"/>
      <c r="I156" s="4"/>
      <c r="J156" s="4"/>
      <c r="K156" s="1" t="s">
        <v>233</v>
      </c>
      <c r="L156" s="1" t="s">
        <v>298</v>
      </c>
      <c r="M156" s="1">
        <v>0.5173</v>
      </c>
      <c r="N156" s="1">
        <v>2.0</v>
      </c>
      <c r="O156" s="1">
        <v>0.6094</v>
      </c>
      <c r="P156" s="1">
        <v>0.2411</v>
      </c>
      <c r="Q156" s="1">
        <v>0.6272</v>
      </c>
      <c r="R156" s="1">
        <v>0.5737</v>
      </c>
    </row>
    <row r="157" ht="15.75" customHeight="1">
      <c r="G157" s="4"/>
      <c r="H157" s="4"/>
      <c r="I157" s="4"/>
      <c r="J157" s="4"/>
      <c r="K157" s="1" t="s">
        <v>446</v>
      </c>
      <c r="L157" s="1" t="s">
        <v>308</v>
      </c>
      <c r="M157" s="1">
        <v>0.5168</v>
      </c>
      <c r="N157" s="1">
        <v>141.0</v>
      </c>
      <c r="O157" s="1">
        <v>0.5168</v>
      </c>
      <c r="P157" s="1">
        <v>0.5167</v>
      </c>
      <c r="Q157" s="1">
        <v>0.5144</v>
      </c>
      <c r="R157" s="1">
        <v>0.5218</v>
      </c>
    </row>
    <row r="158" ht="15.75" customHeight="1">
      <c r="G158" s="4"/>
      <c r="H158" s="4"/>
      <c r="I158" s="4"/>
      <c r="J158" s="4"/>
      <c r="K158" s="1" t="s">
        <v>447</v>
      </c>
      <c r="L158" s="1" t="s">
        <v>314</v>
      </c>
      <c r="M158" s="1">
        <v>0.5164</v>
      </c>
      <c r="N158" s="1">
        <v>164.0</v>
      </c>
      <c r="O158" s="1">
        <v>0.5104</v>
      </c>
      <c r="P158" s="1">
        <v>0.5344</v>
      </c>
      <c r="Q158" s="1">
        <v>0.5038</v>
      </c>
      <c r="R158" s="1">
        <v>0.5235</v>
      </c>
    </row>
    <row r="159" ht="15.75" customHeight="1">
      <c r="G159" s="4"/>
      <c r="H159" s="4"/>
      <c r="I159" s="4"/>
      <c r="J159" s="4"/>
      <c r="K159" s="1" t="s">
        <v>184</v>
      </c>
      <c r="L159" s="1" t="s">
        <v>304</v>
      </c>
      <c r="M159" s="1">
        <v>0.5158</v>
      </c>
      <c r="N159" s="1">
        <v>114.0</v>
      </c>
      <c r="O159" s="1">
        <v>0.5339</v>
      </c>
      <c r="P159" s="1">
        <v>0.4615</v>
      </c>
      <c r="Q159" s="1">
        <v>0.5235</v>
      </c>
      <c r="R159" s="1">
        <v>0.5546</v>
      </c>
    </row>
    <row r="160" ht="15.75" customHeight="1">
      <c r="G160" s="4"/>
      <c r="H160" s="4"/>
      <c r="I160" s="4"/>
      <c r="J160" s="4"/>
      <c r="K160" s="1" t="s">
        <v>448</v>
      </c>
      <c r="L160" s="1" t="s">
        <v>321</v>
      </c>
      <c r="M160" s="1">
        <v>0.5139</v>
      </c>
      <c r="N160" s="1">
        <v>178.0</v>
      </c>
      <c r="O160" s="1">
        <v>0.5043</v>
      </c>
      <c r="P160" s="1">
        <v>0.5426</v>
      </c>
      <c r="Q160" s="1">
        <v>0.4947</v>
      </c>
      <c r="R160" s="1">
        <v>0.5236</v>
      </c>
    </row>
    <row r="161" ht="15.75" customHeight="1">
      <c r="G161" s="4"/>
      <c r="H161" s="4"/>
      <c r="I161" s="4"/>
      <c r="J161" s="4"/>
      <c r="K161" s="1" t="s">
        <v>449</v>
      </c>
      <c r="L161" s="1" t="s">
        <v>336</v>
      </c>
      <c r="M161" s="1">
        <v>0.5136</v>
      </c>
      <c r="N161" s="1">
        <v>283.0</v>
      </c>
      <c r="O161" s="1">
        <v>0.472</v>
      </c>
      <c r="P161" s="1">
        <v>0.6383</v>
      </c>
      <c r="Q161" s="1">
        <v>0.4665</v>
      </c>
      <c r="R161" s="1">
        <v>0.483</v>
      </c>
    </row>
    <row r="162" ht="15.75" customHeight="1">
      <c r="G162" s="4"/>
      <c r="H162" s="4"/>
      <c r="I162" s="4"/>
      <c r="J162" s="4"/>
      <c r="K162" s="1" t="s">
        <v>450</v>
      </c>
      <c r="L162" s="1" t="s">
        <v>332</v>
      </c>
      <c r="M162" s="1">
        <v>0.5136</v>
      </c>
      <c r="N162" s="1">
        <v>205.0</v>
      </c>
      <c r="O162" s="1">
        <v>0.4968</v>
      </c>
      <c r="P162" s="1">
        <v>0.5638</v>
      </c>
      <c r="Q162" s="1">
        <v>0.488</v>
      </c>
      <c r="R162" s="1">
        <v>0.5144</v>
      </c>
    </row>
    <row r="163" ht="15.75" customHeight="1">
      <c r="G163" s="4"/>
      <c r="H163" s="4"/>
      <c r="I163" s="4"/>
      <c r="J163" s="4"/>
      <c r="K163" s="1" t="s">
        <v>363</v>
      </c>
      <c r="L163" s="1" t="s">
        <v>314</v>
      </c>
      <c r="M163" s="1">
        <v>0.5134</v>
      </c>
      <c r="N163" s="1">
        <v>153.0</v>
      </c>
      <c r="O163" s="1">
        <v>0.5138</v>
      </c>
      <c r="P163" s="1">
        <v>0.512</v>
      </c>
      <c r="Q163" s="1">
        <v>0.5046</v>
      </c>
      <c r="R163" s="1">
        <v>0.5324</v>
      </c>
    </row>
    <row r="164" ht="15.75" customHeight="1">
      <c r="G164" s="4"/>
      <c r="H164" s="4"/>
      <c r="I164" s="4"/>
      <c r="J164" s="4"/>
      <c r="K164" s="1" t="s">
        <v>451</v>
      </c>
      <c r="L164" s="1" t="s">
        <v>304</v>
      </c>
      <c r="M164" s="1">
        <v>0.5128</v>
      </c>
      <c r="N164" s="1">
        <v>64.0</v>
      </c>
      <c r="O164" s="1">
        <v>0.5569</v>
      </c>
      <c r="P164" s="1">
        <v>0.3806</v>
      </c>
      <c r="Q164" s="1">
        <v>0.5549</v>
      </c>
      <c r="R164" s="1">
        <v>0.5609</v>
      </c>
    </row>
    <row r="165" ht="15.75" customHeight="1">
      <c r="G165" s="4"/>
      <c r="H165" s="4"/>
      <c r="I165" s="4"/>
      <c r="J165" s="4"/>
      <c r="K165" s="1" t="s">
        <v>452</v>
      </c>
      <c r="L165" s="1" t="s">
        <v>326</v>
      </c>
      <c r="M165" s="1">
        <v>0.5126</v>
      </c>
      <c r="N165" s="1">
        <v>260.0</v>
      </c>
      <c r="O165" s="1">
        <v>0.4784</v>
      </c>
      <c r="P165" s="1">
        <v>0.6154</v>
      </c>
      <c r="Q165" s="1">
        <v>0.464</v>
      </c>
      <c r="R165" s="1">
        <v>0.5072</v>
      </c>
    </row>
    <row r="166" ht="15.75" customHeight="1">
      <c r="G166" s="4"/>
      <c r="H166" s="4"/>
      <c r="I166" s="4"/>
      <c r="J166" s="4"/>
      <c r="K166" s="1" t="s">
        <v>380</v>
      </c>
      <c r="L166" s="1" t="s">
        <v>317</v>
      </c>
      <c r="M166" s="1">
        <v>0.5125</v>
      </c>
      <c r="N166" s="1">
        <v>320.0</v>
      </c>
      <c r="O166" s="1">
        <v>0.4534</v>
      </c>
      <c r="P166" s="1">
        <v>0.6899</v>
      </c>
      <c r="Q166" s="1">
        <v>0.4308</v>
      </c>
      <c r="R166" s="1">
        <v>0.4985</v>
      </c>
    </row>
    <row r="167" ht="15.75" customHeight="1">
      <c r="G167" s="4"/>
      <c r="H167" s="4"/>
      <c r="I167" s="4"/>
      <c r="J167" s="4"/>
      <c r="K167" s="1" t="s">
        <v>453</v>
      </c>
      <c r="L167" s="1" t="s">
        <v>338</v>
      </c>
      <c r="M167" s="1">
        <v>0.5123</v>
      </c>
      <c r="N167" s="1">
        <v>322.0</v>
      </c>
      <c r="O167" s="1">
        <v>0.453</v>
      </c>
      <c r="P167" s="1">
        <v>0.6905</v>
      </c>
      <c r="Q167" s="1">
        <v>0.4452</v>
      </c>
      <c r="R167" s="1">
        <v>0.4684</v>
      </c>
    </row>
    <row r="168" ht="15.75" customHeight="1">
      <c r="G168" s="4"/>
      <c r="H168" s="4"/>
      <c r="I168" s="4"/>
      <c r="J168" s="4"/>
      <c r="K168" s="1" t="s">
        <v>454</v>
      </c>
      <c r="L168" s="1" t="s">
        <v>325</v>
      </c>
      <c r="M168" s="1">
        <v>0.5123</v>
      </c>
      <c r="N168" s="1">
        <v>224.0</v>
      </c>
      <c r="O168" s="1">
        <v>0.4904</v>
      </c>
      <c r="P168" s="1">
        <v>0.578</v>
      </c>
      <c r="Q168" s="1">
        <v>0.4793</v>
      </c>
      <c r="R168" s="1">
        <v>0.5126</v>
      </c>
    </row>
    <row r="169" ht="15.75" customHeight="1">
      <c r="G169" s="4"/>
      <c r="H169" s="4"/>
      <c r="I169" s="4"/>
      <c r="J169" s="4"/>
      <c r="K169" s="1" t="s">
        <v>455</v>
      </c>
      <c r="L169" s="1" t="s">
        <v>334</v>
      </c>
      <c r="M169" s="1">
        <v>0.5111</v>
      </c>
      <c r="N169" s="1">
        <v>218.0</v>
      </c>
      <c r="O169" s="1">
        <v>0.4922</v>
      </c>
      <c r="P169" s="1">
        <v>0.5678</v>
      </c>
      <c r="Q169" s="1">
        <v>0.4839</v>
      </c>
      <c r="R169" s="1">
        <v>0.5089</v>
      </c>
    </row>
    <row r="170" ht="15.75" customHeight="1">
      <c r="G170" s="4"/>
      <c r="H170" s="4"/>
      <c r="I170" s="4"/>
      <c r="J170" s="4"/>
      <c r="K170" s="1" t="s">
        <v>456</v>
      </c>
      <c r="L170" s="1" t="s">
        <v>334</v>
      </c>
      <c r="M170" s="1">
        <v>0.5111</v>
      </c>
      <c r="N170" s="1">
        <v>223.0</v>
      </c>
      <c r="O170" s="1">
        <v>0.4914</v>
      </c>
      <c r="P170" s="1">
        <v>0.5702</v>
      </c>
      <c r="Q170" s="1">
        <v>0.4841</v>
      </c>
      <c r="R170" s="1">
        <v>0.5059</v>
      </c>
    </row>
    <row r="171" ht="15.75" customHeight="1">
      <c r="G171" s="4"/>
      <c r="H171" s="4"/>
      <c r="I171" s="4"/>
      <c r="J171" s="4"/>
      <c r="K171" s="1" t="s">
        <v>457</v>
      </c>
      <c r="L171" s="1" t="s">
        <v>303</v>
      </c>
      <c r="M171" s="1">
        <v>0.5102</v>
      </c>
      <c r="N171" s="1">
        <v>34.0</v>
      </c>
      <c r="O171" s="1">
        <v>0.5692</v>
      </c>
      <c r="P171" s="1">
        <v>0.3333</v>
      </c>
      <c r="Q171" s="1">
        <v>0.571</v>
      </c>
      <c r="R171" s="1">
        <v>0.5656</v>
      </c>
    </row>
    <row r="172" ht="15.75" customHeight="1">
      <c r="G172" s="4"/>
      <c r="H172" s="4"/>
      <c r="I172" s="4"/>
      <c r="J172" s="4"/>
      <c r="K172" s="1" t="s">
        <v>458</v>
      </c>
      <c r="L172" s="1" t="s">
        <v>321</v>
      </c>
      <c r="M172" s="1">
        <v>0.5098</v>
      </c>
      <c r="N172" s="1">
        <v>126.0</v>
      </c>
      <c r="O172" s="1">
        <v>0.5243</v>
      </c>
      <c r="P172" s="1">
        <v>0.4662</v>
      </c>
      <c r="Q172" s="1">
        <v>0.5273</v>
      </c>
      <c r="R172" s="1">
        <v>0.5183</v>
      </c>
    </row>
    <row r="173" ht="15.75" customHeight="1">
      <c r="G173" s="4"/>
      <c r="H173" s="4"/>
      <c r="I173" s="4"/>
      <c r="J173" s="4"/>
      <c r="K173" s="1" t="s">
        <v>459</v>
      </c>
      <c r="L173" s="1" t="s">
        <v>316</v>
      </c>
      <c r="M173" s="1">
        <v>0.5097</v>
      </c>
      <c r="N173" s="1">
        <v>227.0</v>
      </c>
      <c r="O173" s="1">
        <v>0.4895</v>
      </c>
      <c r="P173" s="1">
        <v>0.5703</v>
      </c>
      <c r="Q173" s="1">
        <v>0.4794</v>
      </c>
      <c r="R173" s="1">
        <v>0.5095</v>
      </c>
    </row>
    <row r="174" ht="15.75" customHeight="1">
      <c r="G174" s="4"/>
      <c r="H174" s="4"/>
      <c r="I174" s="4"/>
      <c r="J174" s="4"/>
      <c r="K174" s="1" t="s">
        <v>460</v>
      </c>
      <c r="L174" s="1" t="s">
        <v>332</v>
      </c>
      <c r="M174" s="1">
        <v>0.5089</v>
      </c>
      <c r="N174" s="1">
        <v>261.0</v>
      </c>
      <c r="O174" s="1">
        <v>0.4781</v>
      </c>
      <c r="P174" s="1">
        <v>0.6014</v>
      </c>
      <c r="Q174" s="1">
        <v>0.4649</v>
      </c>
      <c r="R174" s="1">
        <v>0.5044</v>
      </c>
    </row>
    <row r="175" ht="15.75" customHeight="1">
      <c r="G175" s="4"/>
      <c r="H175" s="4"/>
      <c r="I175" s="4"/>
      <c r="J175" s="4"/>
      <c r="K175" s="1" t="s">
        <v>376</v>
      </c>
      <c r="L175" s="1" t="s">
        <v>332</v>
      </c>
      <c r="M175" s="1">
        <v>0.5086</v>
      </c>
      <c r="N175" s="1">
        <v>228.0</v>
      </c>
      <c r="O175" s="1">
        <v>0.4889</v>
      </c>
      <c r="P175" s="1">
        <v>0.568</v>
      </c>
      <c r="Q175" s="1">
        <v>0.4801</v>
      </c>
      <c r="R175" s="1">
        <v>0.5064</v>
      </c>
    </row>
    <row r="176" ht="15.75" customHeight="1">
      <c r="G176" s="4"/>
      <c r="H176" s="4"/>
      <c r="I176" s="4"/>
      <c r="J176" s="4"/>
      <c r="K176" s="1" t="s">
        <v>461</v>
      </c>
      <c r="L176" s="1" t="s">
        <v>336</v>
      </c>
      <c r="M176" s="1">
        <v>0.5083</v>
      </c>
      <c r="N176" s="1">
        <v>277.0</v>
      </c>
      <c r="O176" s="1">
        <v>0.4741</v>
      </c>
      <c r="P176" s="1">
        <v>0.6111</v>
      </c>
      <c r="Q176" s="1">
        <v>0.4673</v>
      </c>
      <c r="R176" s="1">
        <v>0.4877</v>
      </c>
    </row>
    <row r="177" ht="15.75" customHeight="1">
      <c r="G177" s="4"/>
      <c r="H177" s="4"/>
      <c r="I177" s="4"/>
      <c r="J177" s="4"/>
      <c r="K177" s="1" t="s">
        <v>462</v>
      </c>
      <c r="L177" s="1" t="s">
        <v>325</v>
      </c>
      <c r="M177" s="1">
        <v>0.5082</v>
      </c>
      <c r="N177" s="1">
        <v>251.0</v>
      </c>
      <c r="O177" s="1">
        <v>0.4816</v>
      </c>
      <c r="P177" s="1">
        <v>0.5882</v>
      </c>
      <c r="Q177" s="1">
        <v>0.4683</v>
      </c>
      <c r="R177" s="1">
        <v>0.5082</v>
      </c>
    </row>
    <row r="178" ht="15.75" customHeight="1">
      <c r="G178" s="4"/>
      <c r="H178" s="4"/>
      <c r="I178" s="4"/>
      <c r="J178" s="4"/>
      <c r="K178" s="1" t="s">
        <v>463</v>
      </c>
      <c r="L178" s="1" t="s">
        <v>312</v>
      </c>
      <c r="M178" s="1">
        <v>0.5079</v>
      </c>
      <c r="N178" s="1">
        <v>179.0</v>
      </c>
      <c r="O178" s="1">
        <v>0.5043</v>
      </c>
      <c r="P178" s="1">
        <v>0.5188</v>
      </c>
      <c r="Q178" s="1">
        <v>0.4929</v>
      </c>
      <c r="R178" s="1">
        <v>0.5271</v>
      </c>
    </row>
    <row r="179" ht="15.75" customHeight="1">
      <c r="G179" s="4"/>
      <c r="H179" s="4"/>
      <c r="I179" s="4"/>
      <c r="J179" s="4"/>
      <c r="K179" s="1" t="s">
        <v>464</v>
      </c>
      <c r="L179" s="1" t="s">
        <v>332</v>
      </c>
      <c r="M179" s="1">
        <v>0.5078</v>
      </c>
      <c r="N179" s="1">
        <v>256.0</v>
      </c>
      <c r="O179" s="1">
        <v>0.4797</v>
      </c>
      <c r="P179" s="1">
        <v>0.592</v>
      </c>
      <c r="Q179" s="1">
        <v>0.4689</v>
      </c>
      <c r="R179" s="1">
        <v>0.5012</v>
      </c>
    </row>
    <row r="180" ht="15.75" customHeight="1">
      <c r="G180" s="4"/>
      <c r="H180" s="4"/>
      <c r="I180" s="4"/>
      <c r="J180" s="4"/>
      <c r="K180" s="1" t="s">
        <v>465</v>
      </c>
      <c r="L180" s="1" t="s">
        <v>325</v>
      </c>
      <c r="M180" s="1">
        <v>0.5071</v>
      </c>
      <c r="N180" s="1">
        <v>221.0</v>
      </c>
      <c r="O180" s="1">
        <v>0.4916</v>
      </c>
      <c r="P180" s="1">
        <v>0.5537</v>
      </c>
      <c r="Q180" s="1">
        <v>0.4823</v>
      </c>
      <c r="R180" s="1">
        <v>0.5101</v>
      </c>
    </row>
    <row r="181" ht="15.75" customHeight="1">
      <c r="G181" s="4"/>
      <c r="H181" s="4"/>
      <c r="I181" s="4"/>
      <c r="J181" s="4"/>
      <c r="K181" s="1" t="s">
        <v>466</v>
      </c>
      <c r="L181" s="1" t="s">
        <v>303</v>
      </c>
      <c r="M181" s="1">
        <v>0.5066</v>
      </c>
      <c r="N181" s="1">
        <v>29.0</v>
      </c>
      <c r="O181" s="1">
        <v>0.5711</v>
      </c>
      <c r="P181" s="1">
        <v>0.313</v>
      </c>
      <c r="Q181" s="1">
        <v>0.585</v>
      </c>
      <c r="R181" s="1">
        <v>0.5433</v>
      </c>
    </row>
    <row r="182" ht="15.75" customHeight="1">
      <c r="G182" s="4"/>
      <c r="H182" s="4"/>
      <c r="I182" s="4"/>
      <c r="J182" s="4"/>
      <c r="K182" s="1" t="s">
        <v>467</v>
      </c>
      <c r="L182" s="1" t="s">
        <v>341</v>
      </c>
      <c r="M182" s="1">
        <v>0.5058</v>
      </c>
      <c r="N182" s="1">
        <v>298.0</v>
      </c>
      <c r="O182" s="1">
        <v>0.4675</v>
      </c>
      <c r="P182" s="1">
        <v>0.6207</v>
      </c>
      <c r="Q182" s="1">
        <v>0.4506</v>
      </c>
      <c r="R182" s="1">
        <v>0.5012</v>
      </c>
    </row>
    <row r="183" ht="15.75" customHeight="1">
      <c r="G183" s="4"/>
      <c r="H183" s="4"/>
      <c r="I183" s="4"/>
      <c r="J183" s="4"/>
      <c r="K183" s="1" t="s">
        <v>255</v>
      </c>
      <c r="L183" s="1" t="s">
        <v>299</v>
      </c>
      <c r="M183" s="1">
        <v>0.5052</v>
      </c>
      <c r="N183" s="1">
        <v>54.0</v>
      </c>
      <c r="O183" s="1">
        <v>0.5616</v>
      </c>
      <c r="P183" s="1">
        <v>0.336</v>
      </c>
      <c r="Q183" s="1">
        <v>0.5621</v>
      </c>
      <c r="R183" s="1">
        <v>0.5606</v>
      </c>
    </row>
    <row r="184" ht="15.75" customHeight="1">
      <c r="G184" s="4"/>
      <c r="H184" s="4"/>
      <c r="I184" s="4"/>
      <c r="J184" s="4"/>
      <c r="K184" s="1" t="s">
        <v>468</v>
      </c>
      <c r="L184" s="1" t="s">
        <v>330</v>
      </c>
      <c r="M184" s="1">
        <v>0.5052</v>
      </c>
      <c r="N184" s="1">
        <v>316.0</v>
      </c>
      <c r="O184" s="1">
        <v>0.4557</v>
      </c>
      <c r="P184" s="1">
        <v>0.6536</v>
      </c>
      <c r="Q184" s="1">
        <v>0.4311</v>
      </c>
      <c r="R184" s="1">
        <v>0.5049</v>
      </c>
    </row>
    <row r="185" ht="15.75" customHeight="1">
      <c r="G185" s="4"/>
      <c r="H185" s="4"/>
      <c r="I185" s="4"/>
      <c r="J185" s="4"/>
      <c r="K185" s="1" t="s">
        <v>469</v>
      </c>
      <c r="L185" s="1" t="s">
        <v>323</v>
      </c>
      <c r="M185" s="1">
        <v>0.505</v>
      </c>
      <c r="N185" s="1">
        <v>258.0</v>
      </c>
      <c r="O185" s="1">
        <v>0.4792</v>
      </c>
      <c r="P185" s="1">
        <v>0.5827</v>
      </c>
      <c r="Q185" s="1">
        <v>0.4587</v>
      </c>
      <c r="R185" s="1">
        <v>0.52</v>
      </c>
    </row>
    <row r="186" ht="15.75" customHeight="1">
      <c r="G186" s="4"/>
      <c r="H186" s="4"/>
      <c r="I186" s="4"/>
      <c r="J186" s="4"/>
      <c r="K186" s="1" t="s">
        <v>470</v>
      </c>
      <c r="L186" s="1" t="s">
        <v>315</v>
      </c>
      <c r="M186" s="1">
        <v>0.505</v>
      </c>
      <c r="N186" s="1">
        <v>175.0</v>
      </c>
      <c r="O186" s="1">
        <v>0.5054</v>
      </c>
      <c r="P186" s="1">
        <v>0.5036</v>
      </c>
      <c r="Q186" s="1">
        <v>0.4975</v>
      </c>
      <c r="R186" s="1">
        <v>0.5211</v>
      </c>
    </row>
    <row r="187" ht="15.75" customHeight="1">
      <c r="G187" s="4"/>
      <c r="H187" s="4"/>
      <c r="I187" s="4"/>
      <c r="J187" s="4"/>
      <c r="K187" s="1" t="s">
        <v>471</v>
      </c>
      <c r="L187" s="1" t="s">
        <v>312</v>
      </c>
      <c r="M187" s="1">
        <v>0.5048</v>
      </c>
      <c r="N187" s="1">
        <v>136.0</v>
      </c>
      <c r="O187" s="1">
        <v>0.5189</v>
      </c>
      <c r="P187" s="1">
        <v>0.4628</v>
      </c>
      <c r="Q187" s="1">
        <v>0.5125</v>
      </c>
      <c r="R187" s="1">
        <v>0.5316</v>
      </c>
    </row>
    <row r="188" ht="15.75" customHeight="1">
      <c r="G188" s="4"/>
      <c r="H188" s="4"/>
      <c r="I188" s="4"/>
      <c r="J188" s="4"/>
      <c r="K188" s="1" t="s">
        <v>472</v>
      </c>
      <c r="L188" s="1" t="s">
        <v>323</v>
      </c>
      <c r="M188" s="1">
        <v>0.5046</v>
      </c>
      <c r="N188" s="1">
        <v>242.0</v>
      </c>
      <c r="O188" s="1">
        <v>0.4851</v>
      </c>
      <c r="P188" s="1">
        <v>0.563</v>
      </c>
      <c r="Q188" s="1">
        <v>0.4724</v>
      </c>
      <c r="R188" s="1">
        <v>0.5104</v>
      </c>
    </row>
    <row r="189" ht="15.75" customHeight="1">
      <c r="G189" s="4"/>
      <c r="H189" s="4"/>
      <c r="I189" s="4"/>
      <c r="J189" s="4"/>
      <c r="K189" s="1" t="s">
        <v>473</v>
      </c>
      <c r="L189" s="1" t="s">
        <v>309</v>
      </c>
      <c r="M189" s="1">
        <v>0.5044</v>
      </c>
      <c r="N189" s="1">
        <v>169.0</v>
      </c>
      <c r="O189" s="1">
        <v>0.5085</v>
      </c>
      <c r="P189" s="1">
        <v>0.4922</v>
      </c>
      <c r="Q189" s="1">
        <v>0.4929</v>
      </c>
      <c r="R189" s="1">
        <v>0.5396</v>
      </c>
    </row>
    <row r="190" ht="15.75" customHeight="1">
      <c r="G190" s="4"/>
      <c r="H190" s="4"/>
      <c r="I190" s="4"/>
      <c r="J190" s="4"/>
      <c r="K190" s="1" t="s">
        <v>474</v>
      </c>
      <c r="L190" s="1" t="s">
        <v>311</v>
      </c>
      <c r="M190" s="1">
        <v>0.5041</v>
      </c>
      <c r="N190" s="1">
        <v>90.0</v>
      </c>
      <c r="O190" s="1">
        <v>0.5445</v>
      </c>
      <c r="P190" s="1">
        <v>0.3828</v>
      </c>
      <c r="Q190" s="1">
        <v>0.5467</v>
      </c>
      <c r="R190" s="1">
        <v>0.5402</v>
      </c>
    </row>
    <row r="191" ht="15.75" customHeight="1">
      <c r="G191" s="4"/>
      <c r="H191" s="4"/>
      <c r="I191" s="4"/>
      <c r="J191" s="4"/>
      <c r="K191" s="1" t="s">
        <v>246</v>
      </c>
      <c r="L191" s="1" t="s">
        <v>305</v>
      </c>
      <c r="M191" s="1">
        <v>0.504</v>
      </c>
      <c r="N191" s="1">
        <v>70.0</v>
      </c>
      <c r="O191" s="1">
        <v>0.555</v>
      </c>
      <c r="P191" s="1">
        <v>0.3511</v>
      </c>
      <c r="Q191" s="1">
        <v>0.5561</v>
      </c>
      <c r="R191" s="1">
        <v>0.5527</v>
      </c>
    </row>
    <row r="192" ht="15.75" customHeight="1">
      <c r="G192" s="4"/>
      <c r="H192" s="4"/>
      <c r="I192" s="4"/>
      <c r="J192" s="4"/>
      <c r="K192" s="1" t="s">
        <v>475</v>
      </c>
      <c r="L192" s="1" t="s">
        <v>327</v>
      </c>
      <c r="M192" s="1">
        <v>0.5039</v>
      </c>
      <c r="N192" s="1">
        <v>233.0</v>
      </c>
      <c r="O192" s="1">
        <v>0.4872</v>
      </c>
      <c r="P192" s="1">
        <v>0.554</v>
      </c>
      <c r="Q192" s="1">
        <v>0.4696</v>
      </c>
      <c r="R192" s="1">
        <v>0.5226</v>
      </c>
    </row>
    <row r="193" ht="15.75" customHeight="1">
      <c r="G193" s="4"/>
      <c r="H193" s="4"/>
      <c r="I193" s="4"/>
      <c r="J193" s="4"/>
      <c r="K193" s="1" t="s">
        <v>476</v>
      </c>
      <c r="L193" s="1" t="s">
        <v>341</v>
      </c>
      <c r="M193" s="1">
        <v>0.5037</v>
      </c>
      <c r="N193" s="1">
        <v>248.0</v>
      </c>
      <c r="O193" s="1">
        <v>0.4837</v>
      </c>
      <c r="P193" s="1">
        <v>0.5635</v>
      </c>
      <c r="Q193" s="1">
        <v>0.4755</v>
      </c>
      <c r="R193" s="1">
        <v>0.5001</v>
      </c>
    </row>
    <row r="194" ht="15.75" customHeight="1">
      <c r="G194" s="4"/>
      <c r="H194" s="4"/>
      <c r="I194" s="4"/>
      <c r="J194" s="4"/>
      <c r="K194" s="1" t="s">
        <v>477</v>
      </c>
      <c r="L194" s="1" t="s">
        <v>319</v>
      </c>
      <c r="M194" s="1">
        <v>0.5037</v>
      </c>
      <c r="N194" s="1">
        <v>244.0</v>
      </c>
      <c r="O194" s="1">
        <v>0.4842</v>
      </c>
      <c r="P194" s="1">
        <v>0.562</v>
      </c>
      <c r="Q194" s="1">
        <v>0.4697</v>
      </c>
      <c r="R194" s="1">
        <v>0.5132</v>
      </c>
    </row>
    <row r="195" ht="15.75" customHeight="1">
      <c r="G195" s="4"/>
      <c r="H195" s="4"/>
      <c r="I195" s="4"/>
      <c r="J195" s="4"/>
      <c r="K195" s="1" t="s">
        <v>478</v>
      </c>
      <c r="L195" s="1" t="s">
        <v>321</v>
      </c>
      <c r="M195" s="1">
        <v>0.503</v>
      </c>
      <c r="N195" s="1">
        <v>200.0</v>
      </c>
      <c r="O195" s="1">
        <v>0.4976</v>
      </c>
      <c r="P195" s="1">
        <v>0.5191</v>
      </c>
      <c r="Q195" s="1">
        <v>0.4878</v>
      </c>
      <c r="R195" s="1">
        <v>0.5173</v>
      </c>
    </row>
    <row r="196" ht="15.75" customHeight="1">
      <c r="G196" s="4"/>
      <c r="H196" s="4"/>
      <c r="I196" s="4"/>
      <c r="J196" s="4"/>
      <c r="K196" s="1" t="s">
        <v>272</v>
      </c>
      <c r="L196" s="1" t="s">
        <v>304</v>
      </c>
      <c r="M196" s="1">
        <v>0.5024</v>
      </c>
      <c r="N196" s="1">
        <v>95.0</v>
      </c>
      <c r="O196" s="1">
        <v>0.5429</v>
      </c>
      <c r="P196" s="1">
        <v>0.381</v>
      </c>
      <c r="Q196" s="1">
        <v>0.5315</v>
      </c>
      <c r="R196" s="1">
        <v>0.5657</v>
      </c>
    </row>
    <row r="197" ht="15.75" customHeight="1">
      <c r="G197" s="4"/>
      <c r="H197" s="4"/>
      <c r="I197" s="4"/>
      <c r="J197" s="4"/>
      <c r="K197" s="1" t="s">
        <v>479</v>
      </c>
      <c r="L197" s="1" t="s">
        <v>317</v>
      </c>
      <c r="M197" s="1">
        <v>0.5023</v>
      </c>
      <c r="N197" s="1">
        <v>275.0</v>
      </c>
      <c r="O197" s="1">
        <v>0.4746</v>
      </c>
      <c r="P197" s="1">
        <v>0.5854</v>
      </c>
      <c r="Q197" s="1">
        <v>0.4606</v>
      </c>
      <c r="R197" s="1">
        <v>0.5027</v>
      </c>
    </row>
    <row r="198" ht="15.75" customHeight="1">
      <c r="G198" s="4"/>
      <c r="H198" s="4"/>
      <c r="I198" s="4"/>
      <c r="J198" s="4"/>
      <c r="K198" s="1" t="s">
        <v>480</v>
      </c>
      <c r="L198" s="1" t="s">
        <v>343</v>
      </c>
      <c r="M198" s="1">
        <v>0.5021</v>
      </c>
      <c r="N198" s="1">
        <v>346.0</v>
      </c>
      <c r="O198" s="1">
        <v>0.433</v>
      </c>
      <c r="P198" s="1">
        <v>0.7094</v>
      </c>
      <c r="Q198" s="1">
        <v>0.4006</v>
      </c>
      <c r="R198" s="1">
        <v>0.4977</v>
      </c>
    </row>
    <row r="199" ht="15.75" customHeight="1">
      <c r="G199" s="4"/>
      <c r="H199" s="4"/>
      <c r="I199" s="4"/>
      <c r="J199" s="4"/>
      <c r="K199" s="1" t="s">
        <v>481</v>
      </c>
      <c r="L199" s="1" t="s">
        <v>332</v>
      </c>
      <c r="M199" s="1">
        <v>0.5014</v>
      </c>
      <c r="N199" s="1">
        <v>237.0</v>
      </c>
      <c r="O199" s="1">
        <v>0.4856</v>
      </c>
      <c r="P199" s="1">
        <v>0.5489</v>
      </c>
      <c r="Q199" s="1">
        <v>0.4787</v>
      </c>
      <c r="R199" s="1">
        <v>0.4993</v>
      </c>
    </row>
    <row r="200" ht="15.75" customHeight="1">
      <c r="G200" s="4"/>
      <c r="H200" s="4"/>
      <c r="I200" s="4"/>
      <c r="J200" s="4"/>
      <c r="K200" s="1" t="s">
        <v>482</v>
      </c>
      <c r="L200" s="1" t="s">
        <v>309</v>
      </c>
      <c r="M200" s="1">
        <v>0.501</v>
      </c>
      <c r="N200" s="1">
        <v>85.0</v>
      </c>
      <c r="O200" s="1">
        <v>0.546</v>
      </c>
      <c r="P200" s="1">
        <v>0.3662</v>
      </c>
      <c r="Q200" s="1">
        <v>0.5464</v>
      </c>
      <c r="R200" s="1">
        <v>0.5452</v>
      </c>
    </row>
    <row r="201" ht="15.75" customHeight="1">
      <c r="G201" s="4"/>
      <c r="H201" s="4"/>
      <c r="I201" s="4"/>
      <c r="J201" s="4"/>
      <c r="K201" s="1" t="s">
        <v>125</v>
      </c>
      <c r="L201" s="1" t="s">
        <v>323</v>
      </c>
      <c r="M201" s="1">
        <v>0.5004</v>
      </c>
      <c r="N201" s="1">
        <v>180.0</v>
      </c>
      <c r="O201" s="1">
        <v>0.5043</v>
      </c>
      <c r="P201" s="1">
        <v>0.4887</v>
      </c>
      <c r="Q201" s="1">
        <v>0.5001</v>
      </c>
      <c r="R201" s="1">
        <v>0.5125</v>
      </c>
    </row>
    <row r="202" ht="15.75" customHeight="1">
      <c r="G202" s="4"/>
      <c r="H202" s="4"/>
      <c r="I202" s="4"/>
      <c r="J202" s="4"/>
      <c r="K202" s="1" t="s">
        <v>483</v>
      </c>
      <c r="L202" s="1" t="s">
        <v>319</v>
      </c>
      <c r="M202" s="1">
        <v>0.4997</v>
      </c>
      <c r="N202" s="1">
        <v>219.0</v>
      </c>
      <c r="O202" s="1">
        <v>0.4922</v>
      </c>
      <c r="P202" s="1">
        <v>0.5221</v>
      </c>
      <c r="Q202" s="1">
        <v>0.4809</v>
      </c>
      <c r="R202" s="1">
        <v>0.5147</v>
      </c>
    </row>
    <row r="203" ht="15.75" customHeight="1">
      <c r="G203" s="4"/>
      <c r="H203" s="4"/>
      <c r="I203" s="4"/>
      <c r="J203" s="4"/>
      <c r="K203" s="1" t="s">
        <v>484</v>
      </c>
      <c r="L203" s="1" t="s">
        <v>327</v>
      </c>
      <c r="M203" s="1">
        <v>0.4989</v>
      </c>
      <c r="N203" s="1">
        <v>297.0</v>
      </c>
      <c r="O203" s="1">
        <v>0.4679</v>
      </c>
      <c r="P203" s="1">
        <v>0.592</v>
      </c>
      <c r="Q203" s="1">
        <v>0.4512</v>
      </c>
      <c r="R203" s="1">
        <v>0.5012</v>
      </c>
    </row>
    <row r="204" ht="15.75" customHeight="1">
      <c r="G204" s="4"/>
      <c r="H204" s="4"/>
      <c r="I204" s="4"/>
      <c r="J204" s="4"/>
      <c r="K204" s="1" t="s">
        <v>485</v>
      </c>
      <c r="L204" s="1" t="s">
        <v>326</v>
      </c>
      <c r="M204" s="1">
        <v>0.4988</v>
      </c>
      <c r="N204" s="1">
        <v>279.0</v>
      </c>
      <c r="O204" s="1">
        <v>0.4738</v>
      </c>
      <c r="P204" s="1">
        <v>0.5738</v>
      </c>
      <c r="Q204" s="1">
        <v>0.4579</v>
      </c>
      <c r="R204" s="1">
        <v>0.5055</v>
      </c>
    </row>
    <row r="205" ht="15.75" customHeight="1">
      <c r="G205" s="4"/>
      <c r="H205" s="4"/>
      <c r="I205" s="4"/>
      <c r="J205" s="4"/>
      <c r="K205" s="1" t="s">
        <v>486</v>
      </c>
      <c r="L205" s="1" t="s">
        <v>311</v>
      </c>
      <c r="M205" s="1">
        <v>0.4982</v>
      </c>
      <c r="N205" s="1">
        <v>116.0</v>
      </c>
      <c r="O205" s="1">
        <v>0.5303</v>
      </c>
      <c r="P205" s="1">
        <v>0.4016</v>
      </c>
      <c r="Q205" s="1">
        <v>0.5237</v>
      </c>
      <c r="R205" s="1">
        <v>0.5436</v>
      </c>
    </row>
    <row r="206" ht="15.75" customHeight="1">
      <c r="G206" s="4"/>
      <c r="H206" s="4"/>
      <c r="I206" s="4"/>
      <c r="J206" s="4"/>
      <c r="K206" s="1" t="s">
        <v>487</v>
      </c>
      <c r="L206" s="1" t="s">
        <v>332</v>
      </c>
      <c r="M206" s="1">
        <v>0.4975</v>
      </c>
      <c r="N206" s="1">
        <v>328.0</v>
      </c>
      <c r="O206" s="1">
        <v>0.4486</v>
      </c>
      <c r="P206" s="1">
        <v>0.6443</v>
      </c>
      <c r="Q206" s="1">
        <v>0.4238</v>
      </c>
      <c r="R206" s="1">
        <v>0.4981</v>
      </c>
    </row>
    <row r="207" ht="15.75" customHeight="1">
      <c r="G207" s="4"/>
      <c r="H207" s="4"/>
      <c r="I207" s="4"/>
      <c r="J207" s="4"/>
      <c r="K207" s="1" t="s">
        <v>488</v>
      </c>
      <c r="L207" s="1" t="s">
        <v>319</v>
      </c>
      <c r="M207" s="1">
        <v>0.4972</v>
      </c>
      <c r="N207" s="1">
        <v>183.0</v>
      </c>
      <c r="O207" s="1">
        <v>0.5033</v>
      </c>
      <c r="P207" s="1">
        <v>0.4789</v>
      </c>
      <c r="Q207" s="1">
        <v>0.4945</v>
      </c>
      <c r="R207" s="1">
        <v>0.5209</v>
      </c>
    </row>
    <row r="208" ht="15.75" customHeight="1">
      <c r="G208" s="4"/>
      <c r="H208" s="4"/>
      <c r="I208" s="4"/>
      <c r="J208" s="4"/>
      <c r="K208" s="1" t="s">
        <v>339</v>
      </c>
      <c r="L208" s="1" t="s">
        <v>299</v>
      </c>
      <c r="M208" s="1">
        <v>0.496</v>
      </c>
      <c r="N208" s="1">
        <v>9.0</v>
      </c>
      <c r="O208" s="1">
        <v>0.5905</v>
      </c>
      <c r="P208" s="1">
        <v>0.2126</v>
      </c>
      <c r="Q208" s="1">
        <v>0.6019</v>
      </c>
      <c r="R208" s="1">
        <v>0.5675</v>
      </c>
    </row>
    <row r="209" ht="15.75" customHeight="1">
      <c r="G209" s="4"/>
      <c r="H209" s="4"/>
      <c r="I209" s="4"/>
      <c r="J209" s="4"/>
      <c r="K209" s="1" t="s">
        <v>489</v>
      </c>
      <c r="L209" s="1" t="s">
        <v>314</v>
      </c>
      <c r="M209" s="1">
        <v>0.4959</v>
      </c>
      <c r="N209" s="1">
        <v>171.0</v>
      </c>
      <c r="O209" s="1">
        <v>0.5079</v>
      </c>
      <c r="P209" s="1">
        <v>0.4599</v>
      </c>
      <c r="Q209" s="1">
        <v>0.4959</v>
      </c>
      <c r="R209" s="1">
        <v>0.532</v>
      </c>
    </row>
    <row r="210" ht="15.75" customHeight="1">
      <c r="G210" s="4"/>
      <c r="H210" s="4"/>
      <c r="I210" s="4"/>
      <c r="J210" s="4"/>
      <c r="K210" s="1" t="s">
        <v>490</v>
      </c>
      <c r="L210" s="1" t="s">
        <v>330</v>
      </c>
      <c r="M210" s="1">
        <v>0.4954</v>
      </c>
      <c r="N210" s="1">
        <v>284.0</v>
      </c>
      <c r="O210" s="1">
        <v>0.4719</v>
      </c>
      <c r="P210" s="1">
        <v>0.5659</v>
      </c>
      <c r="Q210" s="1">
        <v>0.4584</v>
      </c>
      <c r="R210" s="1">
        <v>0.499</v>
      </c>
    </row>
    <row r="211" ht="15.75" customHeight="1">
      <c r="G211" s="4"/>
      <c r="H211" s="4"/>
      <c r="I211" s="4"/>
      <c r="J211" s="4"/>
      <c r="K211" s="1" t="s">
        <v>491</v>
      </c>
      <c r="L211" s="1" t="s">
        <v>300</v>
      </c>
      <c r="M211" s="1">
        <v>0.4954</v>
      </c>
      <c r="N211" s="1">
        <v>83.0</v>
      </c>
      <c r="O211" s="1">
        <v>0.5478</v>
      </c>
      <c r="P211" s="1">
        <v>0.3381</v>
      </c>
      <c r="Q211" s="1">
        <v>0.5424</v>
      </c>
      <c r="R211" s="1">
        <v>0.5584</v>
      </c>
    </row>
    <row r="212" ht="15.75" customHeight="1">
      <c r="G212" s="4"/>
      <c r="H212" s="4"/>
      <c r="I212" s="4"/>
      <c r="J212" s="4"/>
      <c r="K212" s="1" t="s">
        <v>372</v>
      </c>
      <c r="L212" s="1" t="s">
        <v>319</v>
      </c>
      <c r="M212" s="1">
        <v>0.4953</v>
      </c>
      <c r="N212" s="1">
        <v>229.0</v>
      </c>
      <c r="O212" s="1">
        <v>0.4886</v>
      </c>
      <c r="P212" s="1">
        <v>0.5154</v>
      </c>
      <c r="Q212" s="1">
        <v>0.4787</v>
      </c>
      <c r="R212" s="1">
        <v>0.5085</v>
      </c>
    </row>
    <row r="213" ht="15.75" customHeight="1">
      <c r="G213" s="4"/>
      <c r="H213" s="4"/>
      <c r="I213" s="4"/>
      <c r="J213" s="4"/>
      <c r="K213" s="1" t="s">
        <v>492</v>
      </c>
      <c r="L213" s="1" t="s">
        <v>316</v>
      </c>
      <c r="M213" s="1">
        <v>0.4948</v>
      </c>
      <c r="N213" s="1">
        <v>215.0</v>
      </c>
      <c r="O213" s="1">
        <v>0.4931</v>
      </c>
      <c r="P213" s="1">
        <v>0.5</v>
      </c>
      <c r="Q213" s="1">
        <v>0.4932</v>
      </c>
      <c r="R213" s="1">
        <v>0.4928</v>
      </c>
    </row>
    <row r="214" ht="15.75" customHeight="1">
      <c r="G214" s="4"/>
      <c r="H214" s="4"/>
      <c r="I214" s="4"/>
      <c r="J214" s="4"/>
      <c r="K214" s="1" t="s">
        <v>493</v>
      </c>
      <c r="L214" s="1" t="s">
        <v>303</v>
      </c>
      <c r="M214" s="1">
        <v>0.4942</v>
      </c>
      <c r="N214" s="1">
        <v>111.0</v>
      </c>
      <c r="O214" s="1">
        <v>0.5353</v>
      </c>
      <c r="P214" s="1">
        <v>0.3709</v>
      </c>
      <c r="Q214" s="1">
        <v>0.5313</v>
      </c>
      <c r="R214" s="1">
        <v>0.5433</v>
      </c>
    </row>
    <row r="215" ht="15.75" customHeight="1">
      <c r="G215" s="4"/>
      <c r="H215" s="4"/>
      <c r="I215" s="4"/>
      <c r="J215" s="4"/>
      <c r="K215" s="1" t="s">
        <v>494</v>
      </c>
      <c r="L215" s="1" t="s">
        <v>323</v>
      </c>
      <c r="M215" s="1">
        <v>0.4941</v>
      </c>
      <c r="N215" s="1">
        <v>262.0</v>
      </c>
      <c r="O215" s="1">
        <v>0.4777</v>
      </c>
      <c r="P215" s="1">
        <v>0.5433</v>
      </c>
      <c r="Q215" s="1">
        <v>0.4618</v>
      </c>
      <c r="R215" s="1">
        <v>0.5096</v>
      </c>
    </row>
    <row r="216" ht="15.75" customHeight="1">
      <c r="G216" s="4"/>
      <c r="H216" s="4"/>
      <c r="I216" s="4"/>
      <c r="J216" s="4"/>
      <c r="K216" s="1" t="s">
        <v>495</v>
      </c>
      <c r="L216" s="1" t="s">
        <v>337</v>
      </c>
      <c r="M216" s="1">
        <v>0.494</v>
      </c>
      <c r="N216" s="1">
        <v>335.0</v>
      </c>
      <c r="O216" s="1">
        <v>0.4442</v>
      </c>
      <c r="P216" s="1">
        <v>0.6434</v>
      </c>
      <c r="Q216" s="1">
        <v>0.4179</v>
      </c>
      <c r="R216" s="1">
        <v>0.4968</v>
      </c>
    </row>
    <row r="217" ht="15.75" customHeight="1">
      <c r="G217" s="4"/>
      <c r="H217" s="4"/>
      <c r="I217" s="4"/>
      <c r="J217" s="4"/>
      <c r="K217" s="1" t="s">
        <v>496</v>
      </c>
      <c r="L217" s="1" t="s">
        <v>304</v>
      </c>
      <c r="M217" s="1">
        <v>0.494</v>
      </c>
      <c r="N217" s="1">
        <v>87.0</v>
      </c>
      <c r="O217" s="1">
        <v>0.5447</v>
      </c>
      <c r="P217" s="1">
        <v>0.3419</v>
      </c>
      <c r="Q217" s="1">
        <v>0.5401</v>
      </c>
      <c r="R217" s="1">
        <v>0.5537</v>
      </c>
    </row>
    <row r="218" ht="15.75" customHeight="1">
      <c r="G218" s="4"/>
      <c r="H218" s="4"/>
      <c r="I218" s="4"/>
      <c r="J218" s="4"/>
      <c r="K218" s="1" t="s">
        <v>497</v>
      </c>
      <c r="L218" s="1" t="s">
        <v>303</v>
      </c>
      <c r="M218" s="1">
        <v>0.4939</v>
      </c>
      <c r="N218" s="1">
        <v>177.0</v>
      </c>
      <c r="O218" s="1">
        <v>0.5048</v>
      </c>
      <c r="P218" s="1">
        <v>0.4609</v>
      </c>
      <c r="Q218" s="1">
        <v>0.4884</v>
      </c>
      <c r="R218" s="1">
        <v>0.5377</v>
      </c>
    </row>
    <row r="219" ht="15.75" customHeight="1">
      <c r="G219" s="4"/>
      <c r="H219" s="4"/>
      <c r="I219" s="4"/>
      <c r="J219" s="4"/>
      <c r="K219" s="1" t="s">
        <v>498</v>
      </c>
      <c r="L219" s="1" t="s">
        <v>323</v>
      </c>
      <c r="M219" s="1">
        <v>0.4931</v>
      </c>
      <c r="N219" s="1">
        <v>296.0</v>
      </c>
      <c r="O219" s="1">
        <v>0.4681</v>
      </c>
      <c r="P219" s="1">
        <v>0.568</v>
      </c>
      <c r="Q219" s="1">
        <v>0.4522</v>
      </c>
      <c r="R219" s="1">
        <v>0.4998</v>
      </c>
    </row>
    <row r="220" ht="15.75" customHeight="1">
      <c r="G220" s="4"/>
      <c r="H220" s="4"/>
      <c r="I220" s="4"/>
      <c r="J220" s="4"/>
      <c r="K220" s="1" t="s">
        <v>499</v>
      </c>
      <c r="L220" s="1" t="s">
        <v>322</v>
      </c>
      <c r="M220" s="1">
        <v>0.4929</v>
      </c>
      <c r="N220" s="1">
        <v>173.0</v>
      </c>
      <c r="O220" s="1">
        <v>0.5069</v>
      </c>
      <c r="P220" s="1">
        <v>0.4508</v>
      </c>
      <c r="Q220" s="1">
        <v>0.498</v>
      </c>
      <c r="R220" s="1">
        <v>0.5247</v>
      </c>
    </row>
    <row r="221" ht="15.75" customHeight="1">
      <c r="G221" s="4"/>
      <c r="H221" s="4"/>
      <c r="I221" s="4"/>
      <c r="J221" s="4"/>
      <c r="K221" s="1" t="s">
        <v>500</v>
      </c>
      <c r="L221" s="1" t="s">
        <v>316</v>
      </c>
      <c r="M221" s="1">
        <v>0.4929</v>
      </c>
      <c r="N221" s="1">
        <v>231.0</v>
      </c>
      <c r="O221" s="1">
        <v>0.4879</v>
      </c>
      <c r="P221" s="1">
        <v>0.5077</v>
      </c>
      <c r="Q221" s="1">
        <v>0.4811</v>
      </c>
      <c r="R221" s="1">
        <v>0.5016</v>
      </c>
    </row>
    <row r="222" ht="15.75" customHeight="1">
      <c r="G222" s="4"/>
      <c r="H222" s="4"/>
      <c r="I222" s="4"/>
      <c r="J222" s="4"/>
      <c r="K222" s="1" t="s">
        <v>501</v>
      </c>
      <c r="L222" s="1" t="s">
        <v>321</v>
      </c>
      <c r="M222" s="1">
        <v>0.4923</v>
      </c>
      <c r="N222" s="1">
        <v>201.0</v>
      </c>
      <c r="O222" s="1">
        <v>0.4975</v>
      </c>
      <c r="P222" s="1">
        <v>0.4769</v>
      </c>
      <c r="Q222" s="1">
        <v>0.4915</v>
      </c>
      <c r="R222" s="1">
        <v>0.5094</v>
      </c>
    </row>
    <row r="223" ht="15.75" customHeight="1">
      <c r="G223" s="4"/>
      <c r="H223" s="4"/>
      <c r="I223" s="4"/>
      <c r="J223" s="4"/>
      <c r="K223" s="1" t="s">
        <v>502</v>
      </c>
      <c r="L223" s="1" t="s">
        <v>311</v>
      </c>
      <c r="M223" s="1">
        <v>0.4916</v>
      </c>
      <c r="N223" s="1">
        <v>108.0</v>
      </c>
      <c r="O223" s="1">
        <v>0.5369</v>
      </c>
      <c r="P223" s="1">
        <v>0.3557</v>
      </c>
      <c r="Q223" s="1">
        <v>0.5352</v>
      </c>
      <c r="R223" s="1">
        <v>0.5403</v>
      </c>
    </row>
    <row r="224" ht="15.75" customHeight="1">
      <c r="G224" s="4"/>
      <c r="H224" s="4"/>
      <c r="I224" s="4"/>
      <c r="J224" s="4"/>
      <c r="K224" s="1" t="s">
        <v>503</v>
      </c>
      <c r="L224" s="1" t="s">
        <v>338</v>
      </c>
      <c r="M224" s="1">
        <v>0.4908</v>
      </c>
      <c r="N224" s="1">
        <v>356.0</v>
      </c>
      <c r="O224" s="1">
        <v>0.4248</v>
      </c>
      <c r="P224" s="1">
        <v>0.6889</v>
      </c>
      <c r="Q224" s="1">
        <v>0.4048</v>
      </c>
      <c r="R224" s="1">
        <v>0.4649</v>
      </c>
    </row>
    <row r="225" ht="15.75" customHeight="1">
      <c r="G225" s="4"/>
      <c r="H225" s="4"/>
      <c r="I225" s="4"/>
      <c r="J225" s="4"/>
      <c r="K225" s="1" t="s">
        <v>504</v>
      </c>
      <c r="L225" s="1" t="s">
        <v>337</v>
      </c>
      <c r="M225" s="1">
        <v>0.4901</v>
      </c>
      <c r="N225" s="1">
        <v>230.0</v>
      </c>
      <c r="O225" s="1">
        <v>0.4881</v>
      </c>
      <c r="P225" s="1">
        <v>0.4962</v>
      </c>
      <c r="Q225" s="1">
        <v>0.4761</v>
      </c>
      <c r="R225" s="1">
        <v>0.5122</v>
      </c>
    </row>
    <row r="226" ht="15.75" customHeight="1">
      <c r="G226" s="4"/>
      <c r="H226" s="4"/>
      <c r="I226" s="4"/>
      <c r="J226" s="4"/>
      <c r="K226" s="1" t="s">
        <v>505</v>
      </c>
      <c r="L226" s="1" t="s">
        <v>312</v>
      </c>
      <c r="M226" s="1">
        <v>0.4896</v>
      </c>
      <c r="N226" s="1">
        <v>226.0</v>
      </c>
      <c r="O226" s="1">
        <v>0.4899</v>
      </c>
      <c r="P226" s="1">
        <v>0.4889</v>
      </c>
      <c r="Q226" s="1">
        <v>0.4687</v>
      </c>
      <c r="R226" s="1">
        <v>0.5322</v>
      </c>
    </row>
    <row r="227" ht="15.75" customHeight="1">
      <c r="G227" s="4"/>
      <c r="H227" s="4"/>
      <c r="I227" s="4"/>
      <c r="J227" s="4"/>
      <c r="K227" s="1" t="s">
        <v>506</v>
      </c>
      <c r="L227" s="1" t="s">
        <v>319</v>
      </c>
      <c r="M227" s="1">
        <v>0.4884</v>
      </c>
      <c r="N227" s="1">
        <v>167.0</v>
      </c>
      <c r="O227" s="1">
        <v>0.5087</v>
      </c>
      <c r="P227" s="1">
        <v>0.4274</v>
      </c>
      <c r="Q227" s="1">
        <v>0.5059</v>
      </c>
      <c r="R227" s="1">
        <v>0.5144</v>
      </c>
    </row>
    <row r="228" ht="15.75" customHeight="1">
      <c r="G228" s="4"/>
      <c r="H228" s="4"/>
      <c r="I228" s="4"/>
      <c r="J228" s="4"/>
      <c r="K228" s="1" t="s">
        <v>507</v>
      </c>
      <c r="L228" s="1" t="s">
        <v>311</v>
      </c>
      <c r="M228" s="1">
        <v>0.4876</v>
      </c>
      <c r="N228" s="1">
        <v>158.0</v>
      </c>
      <c r="O228" s="1">
        <v>0.5117</v>
      </c>
      <c r="P228" s="1">
        <v>0.4154</v>
      </c>
      <c r="Q228" s="1">
        <v>0.5016</v>
      </c>
      <c r="R228" s="1">
        <v>0.5318</v>
      </c>
    </row>
    <row r="229" ht="15.75" customHeight="1">
      <c r="G229" s="4"/>
      <c r="H229" s="4"/>
      <c r="I229" s="4"/>
      <c r="J229" s="4"/>
      <c r="K229" s="1" t="s">
        <v>508</v>
      </c>
      <c r="L229" s="1" t="s">
        <v>336</v>
      </c>
      <c r="M229" s="1">
        <v>0.4875</v>
      </c>
      <c r="N229" s="1">
        <v>192.0</v>
      </c>
      <c r="O229" s="1">
        <v>0.5005</v>
      </c>
      <c r="P229" s="1">
        <v>0.4486</v>
      </c>
      <c r="Q229" s="1">
        <v>0.5054</v>
      </c>
      <c r="R229" s="1">
        <v>0.4905</v>
      </c>
    </row>
    <row r="230" ht="15.75" customHeight="1">
      <c r="G230" s="4"/>
      <c r="H230" s="4"/>
      <c r="I230" s="4"/>
      <c r="J230" s="4"/>
      <c r="K230" s="1" t="s">
        <v>509</v>
      </c>
      <c r="L230" s="1" t="s">
        <v>327</v>
      </c>
      <c r="M230" s="1">
        <v>0.4872</v>
      </c>
      <c r="N230" s="1">
        <v>246.0</v>
      </c>
      <c r="O230" s="1">
        <v>0.4841</v>
      </c>
      <c r="P230" s="1">
        <v>0.4963</v>
      </c>
      <c r="Q230" s="1">
        <v>0.4638</v>
      </c>
      <c r="R230" s="1">
        <v>0.5249</v>
      </c>
    </row>
    <row r="231" ht="15.75" customHeight="1">
      <c r="G231" s="4"/>
      <c r="H231" s="4"/>
      <c r="I231" s="4"/>
      <c r="J231" s="4"/>
      <c r="K231" s="1" t="s">
        <v>510</v>
      </c>
      <c r="L231" s="1" t="s">
        <v>303</v>
      </c>
      <c r="M231" s="1">
        <v>0.4868</v>
      </c>
      <c r="N231" s="1">
        <v>159.0</v>
      </c>
      <c r="O231" s="1">
        <v>0.5113</v>
      </c>
      <c r="P231" s="1">
        <v>0.4132</v>
      </c>
      <c r="Q231" s="1">
        <v>0.503</v>
      </c>
      <c r="R231" s="1">
        <v>0.528</v>
      </c>
    </row>
    <row r="232" ht="15.75" customHeight="1">
      <c r="G232" s="4"/>
      <c r="H232" s="4"/>
      <c r="I232" s="4"/>
      <c r="J232" s="4"/>
      <c r="K232" s="1" t="s">
        <v>511</v>
      </c>
      <c r="L232" s="1" t="s">
        <v>322</v>
      </c>
      <c r="M232" s="1">
        <v>0.4862</v>
      </c>
      <c r="N232" s="1">
        <v>119.0</v>
      </c>
      <c r="O232" s="1">
        <v>0.527</v>
      </c>
      <c r="P232" s="1">
        <v>0.3636</v>
      </c>
      <c r="Q232" s="1">
        <v>0.5228</v>
      </c>
      <c r="R232" s="1">
        <v>0.5356</v>
      </c>
    </row>
    <row r="233" ht="15.75" customHeight="1">
      <c r="G233" s="4"/>
      <c r="H233" s="4"/>
      <c r="I233" s="4"/>
      <c r="J233" s="4"/>
      <c r="K233" s="1" t="s">
        <v>512</v>
      </c>
      <c r="L233" s="1" t="s">
        <v>319</v>
      </c>
      <c r="M233" s="1">
        <v>0.4858</v>
      </c>
      <c r="N233" s="1">
        <v>312.0</v>
      </c>
      <c r="O233" s="1">
        <v>0.4566</v>
      </c>
      <c r="P233" s="1">
        <v>0.5732</v>
      </c>
      <c r="Q233" s="1">
        <v>0.4315</v>
      </c>
      <c r="R233" s="1">
        <v>0.5067</v>
      </c>
    </row>
    <row r="234" ht="15.75" customHeight="1">
      <c r="G234" s="4"/>
      <c r="H234" s="4"/>
      <c r="I234" s="4"/>
      <c r="J234" s="4"/>
      <c r="K234" s="1" t="s">
        <v>364</v>
      </c>
      <c r="L234" s="1" t="s">
        <v>336</v>
      </c>
      <c r="M234" s="1">
        <v>0.4852</v>
      </c>
      <c r="N234" s="1">
        <v>189.0</v>
      </c>
      <c r="O234" s="1">
        <v>0.5008</v>
      </c>
      <c r="P234" s="1">
        <v>0.4385</v>
      </c>
      <c r="Q234" s="1">
        <v>0.5069</v>
      </c>
      <c r="R234" s="1">
        <v>0.4885</v>
      </c>
    </row>
    <row r="235" ht="15.75" customHeight="1">
      <c r="G235" s="4"/>
      <c r="H235" s="4"/>
      <c r="I235" s="4"/>
      <c r="J235" s="4"/>
      <c r="K235" s="1" t="s">
        <v>513</v>
      </c>
      <c r="L235" s="1" t="s">
        <v>308</v>
      </c>
      <c r="M235" s="1">
        <v>0.4852</v>
      </c>
      <c r="N235" s="1">
        <v>151.0</v>
      </c>
      <c r="O235" s="1">
        <v>0.514</v>
      </c>
      <c r="P235" s="1">
        <v>0.3986</v>
      </c>
      <c r="Q235" s="1">
        <v>0.5045</v>
      </c>
      <c r="R235" s="1">
        <v>0.5331</v>
      </c>
    </row>
    <row r="236" ht="15.75" customHeight="1">
      <c r="G236" s="4"/>
      <c r="H236" s="4"/>
      <c r="I236" s="4"/>
      <c r="J236" s="4"/>
      <c r="K236" s="1" t="s">
        <v>384</v>
      </c>
      <c r="L236" s="1" t="s">
        <v>341</v>
      </c>
      <c r="M236" s="1">
        <v>0.4848</v>
      </c>
      <c r="N236" s="1">
        <v>299.0</v>
      </c>
      <c r="O236" s="1">
        <v>0.4674</v>
      </c>
      <c r="P236" s="1">
        <v>0.5372</v>
      </c>
      <c r="Q236" s="1">
        <v>0.4498</v>
      </c>
      <c r="R236" s="1">
        <v>0.5026</v>
      </c>
    </row>
    <row r="237" ht="15.75" customHeight="1">
      <c r="G237" s="4"/>
      <c r="H237" s="4"/>
      <c r="I237" s="4"/>
      <c r="J237" s="4"/>
      <c r="K237" s="1" t="s">
        <v>514</v>
      </c>
      <c r="L237" s="1" t="s">
        <v>336</v>
      </c>
      <c r="M237" s="1">
        <v>0.4843</v>
      </c>
      <c r="N237" s="1">
        <v>354.0</v>
      </c>
      <c r="O237" s="1">
        <v>0.4271</v>
      </c>
      <c r="P237" s="1">
        <v>0.6557</v>
      </c>
      <c r="Q237" s="1">
        <v>0.4005</v>
      </c>
      <c r="R237" s="1">
        <v>0.4802</v>
      </c>
    </row>
    <row r="238" ht="15.75" customHeight="1">
      <c r="G238" s="4"/>
      <c r="H238" s="4"/>
      <c r="I238" s="4"/>
      <c r="J238" s="4"/>
      <c r="K238" s="1" t="s">
        <v>515</v>
      </c>
      <c r="L238" s="1" t="s">
        <v>321</v>
      </c>
      <c r="M238" s="1">
        <v>0.4841</v>
      </c>
      <c r="N238" s="1">
        <v>255.0</v>
      </c>
      <c r="O238" s="1">
        <v>0.48</v>
      </c>
      <c r="P238" s="1">
        <v>0.4964</v>
      </c>
      <c r="Q238" s="1">
        <v>0.4597</v>
      </c>
      <c r="R238" s="1">
        <v>0.5205</v>
      </c>
    </row>
    <row r="239" ht="15.75" customHeight="1">
      <c r="G239" s="4"/>
      <c r="H239" s="4"/>
      <c r="I239" s="4"/>
      <c r="J239" s="4"/>
      <c r="K239" s="1" t="s">
        <v>516</v>
      </c>
      <c r="L239" s="1" t="s">
        <v>337</v>
      </c>
      <c r="M239" s="1">
        <v>0.4837</v>
      </c>
      <c r="N239" s="1">
        <v>331.0</v>
      </c>
      <c r="O239" s="1">
        <v>0.4472</v>
      </c>
      <c r="P239" s="1">
        <v>0.5931</v>
      </c>
      <c r="Q239" s="1">
        <v>0.4187</v>
      </c>
      <c r="R239" s="1">
        <v>0.5043</v>
      </c>
    </row>
    <row r="240" ht="15.75" customHeight="1">
      <c r="G240" s="4"/>
      <c r="H240" s="4"/>
      <c r="I240" s="4"/>
      <c r="J240" s="4"/>
      <c r="K240" s="1" t="s">
        <v>517</v>
      </c>
      <c r="L240" s="1" t="s">
        <v>337</v>
      </c>
      <c r="M240" s="1">
        <v>0.4836</v>
      </c>
      <c r="N240" s="1">
        <v>273.0</v>
      </c>
      <c r="O240" s="1">
        <v>0.4756</v>
      </c>
      <c r="P240" s="1">
        <v>0.5078</v>
      </c>
      <c r="Q240" s="1">
        <v>0.4553</v>
      </c>
      <c r="R240" s="1">
        <v>0.516</v>
      </c>
    </row>
    <row r="241" ht="15.75" customHeight="1">
      <c r="G241" s="4"/>
      <c r="H241" s="4"/>
      <c r="I241" s="4"/>
      <c r="J241" s="4"/>
      <c r="K241" s="1" t="s">
        <v>518</v>
      </c>
      <c r="L241" s="1" t="s">
        <v>334</v>
      </c>
      <c r="M241" s="1">
        <v>0.4832</v>
      </c>
      <c r="N241" s="1">
        <v>166.0</v>
      </c>
      <c r="O241" s="1">
        <v>0.5092</v>
      </c>
      <c r="P241" s="1">
        <v>0.4054</v>
      </c>
      <c r="Q241" s="1">
        <v>0.5105</v>
      </c>
      <c r="R241" s="1">
        <v>0.5064</v>
      </c>
    </row>
    <row r="242" ht="15.75" customHeight="1">
      <c r="G242" s="4"/>
      <c r="H242" s="4"/>
      <c r="I242" s="4"/>
      <c r="J242" s="4"/>
      <c r="K242" s="1" t="s">
        <v>519</v>
      </c>
      <c r="L242" s="1" t="s">
        <v>336</v>
      </c>
      <c r="M242" s="1">
        <v>0.4831</v>
      </c>
      <c r="N242" s="1">
        <v>243.0</v>
      </c>
      <c r="O242" s="1">
        <v>0.4843</v>
      </c>
      <c r="P242" s="1">
        <v>0.4797</v>
      </c>
      <c r="Q242" s="1">
        <v>0.4747</v>
      </c>
      <c r="R242" s="1">
        <v>0.5034</v>
      </c>
    </row>
    <row r="243" ht="15.75" customHeight="1">
      <c r="G243" s="4"/>
      <c r="H243" s="4"/>
      <c r="I243" s="4"/>
      <c r="J243" s="4"/>
      <c r="K243" s="1" t="s">
        <v>520</v>
      </c>
      <c r="L243" s="1" t="s">
        <v>317</v>
      </c>
      <c r="M243" s="1">
        <v>0.483</v>
      </c>
      <c r="N243" s="1">
        <v>269.0</v>
      </c>
      <c r="O243" s="1">
        <v>0.476</v>
      </c>
      <c r="P243" s="1">
        <v>0.5041</v>
      </c>
      <c r="Q243" s="1">
        <v>0.4618</v>
      </c>
      <c r="R243" s="1">
        <v>0.5045</v>
      </c>
    </row>
    <row r="244" ht="15.75" customHeight="1">
      <c r="G244" s="4"/>
      <c r="H244" s="4"/>
      <c r="I244" s="4"/>
      <c r="J244" s="4"/>
      <c r="K244" s="1" t="s">
        <v>521</v>
      </c>
      <c r="L244" s="1" t="s">
        <v>326</v>
      </c>
      <c r="M244" s="1">
        <v>0.4829</v>
      </c>
      <c r="N244" s="1">
        <v>253.0</v>
      </c>
      <c r="O244" s="1">
        <v>0.4809</v>
      </c>
      <c r="P244" s="1">
        <v>0.4889</v>
      </c>
      <c r="Q244" s="1">
        <v>0.4686</v>
      </c>
      <c r="R244" s="1">
        <v>0.5054</v>
      </c>
    </row>
    <row r="245" ht="15.75" customHeight="1">
      <c r="G245" s="4"/>
      <c r="H245" s="4"/>
      <c r="I245" s="4"/>
      <c r="J245" s="4"/>
      <c r="K245" s="1" t="s">
        <v>522</v>
      </c>
      <c r="L245" s="1" t="s">
        <v>325</v>
      </c>
      <c r="M245" s="1">
        <v>0.4825</v>
      </c>
      <c r="N245" s="1">
        <v>170.0</v>
      </c>
      <c r="O245" s="1">
        <v>0.508</v>
      </c>
      <c r="P245" s="1">
        <v>0.406</v>
      </c>
      <c r="Q245" s="1">
        <v>0.5053</v>
      </c>
      <c r="R245" s="1">
        <v>0.5133</v>
      </c>
    </row>
    <row r="246" ht="15.75" customHeight="1">
      <c r="G246" s="4"/>
      <c r="H246" s="4"/>
      <c r="I246" s="4"/>
      <c r="J246" s="4"/>
      <c r="K246" s="1" t="s">
        <v>148</v>
      </c>
      <c r="L246" s="1" t="s">
        <v>301</v>
      </c>
      <c r="M246" s="1">
        <v>0.4821</v>
      </c>
      <c r="N246" s="1">
        <v>41.0</v>
      </c>
      <c r="O246" s="1">
        <v>0.5661</v>
      </c>
      <c r="P246" s="1">
        <v>0.2302</v>
      </c>
      <c r="Q246" s="1">
        <v>0.5682</v>
      </c>
      <c r="R246" s="1">
        <v>0.5619</v>
      </c>
    </row>
    <row r="247" ht="15.75" customHeight="1">
      <c r="G247" s="4"/>
      <c r="H247" s="4"/>
      <c r="I247" s="4"/>
      <c r="J247" s="4"/>
      <c r="K247" s="1" t="s">
        <v>523</v>
      </c>
      <c r="L247" s="1" t="s">
        <v>311</v>
      </c>
      <c r="M247" s="1">
        <v>0.4818</v>
      </c>
      <c r="N247" s="1">
        <v>236.0</v>
      </c>
      <c r="O247" s="1">
        <v>0.4861</v>
      </c>
      <c r="P247" s="1">
        <v>0.469</v>
      </c>
      <c r="Q247" s="1">
        <v>0.4641</v>
      </c>
      <c r="R247" s="1">
        <v>0.5302</v>
      </c>
    </row>
    <row r="248" ht="15.75" customHeight="1">
      <c r="G248" s="4"/>
      <c r="H248" s="4"/>
      <c r="I248" s="4"/>
      <c r="J248" s="4"/>
      <c r="K248" s="1" t="s">
        <v>524</v>
      </c>
      <c r="L248" s="1" t="s">
        <v>311</v>
      </c>
      <c r="M248" s="1">
        <v>0.4813</v>
      </c>
      <c r="N248" s="1">
        <v>133.0</v>
      </c>
      <c r="O248" s="1">
        <v>0.5199</v>
      </c>
      <c r="P248" s="1">
        <v>0.3655</v>
      </c>
      <c r="Q248" s="1">
        <v>0.5104</v>
      </c>
      <c r="R248" s="1">
        <v>0.5388</v>
      </c>
    </row>
    <row r="249" ht="15.75" customHeight="1">
      <c r="G249" s="4"/>
      <c r="H249" s="4"/>
      <c r="I249" s="4"/>
      <c r="J249" s="4"/>
      <c r="K249" s="1" t="s">
        <v>525</v>
      </c>
      <c r="L249" s="1" t="s">
        <v>323</v>
      </c>
      <c r="M249" s="1">
        <v>0.481</v>
      </c>
      <c r="N249" s="1">
        <v>124.0</v>
      </c>
      <c r="O249" s="1">
        <v>0.5246</v>
      </c>
      <c r="P249" s="1">
        <v>0.3504</v>
      </c>
      <c r="Q249" s="1">
        <v>0.5268</v>
      </c>
      <c r="R249" s="1">
        <v>0.5201</v>
      </c>
    </row>
    <row r="250" ht="15.75" customHeight="1">
      <c r="G250" s="4"/>
      <c r="H250" s="4"/>
      <c r="I250" s="4"/>
      <c r="J250" s="4"/>
      <c r="K250" s="1" t="s">
        <v>526</v>
      </c>
      <c r="L250" s="1" t="s">
        <v>336</v>
      </c>
      <c r="M250" s="1">
        <v>0.4802</v>
      </c>
      <c r="N250" s="1">
        <v>301.0</v>
      </c>
      <c r="O250" s="1">
        <v>0.4657</v>
      </c>
      <c r="P250" s="1">
        <v>0.5235</v>
      </c>
      <c r="Q250" s="1">
        <v>0.4463</v>
      </c>
      <c r="R250" s="1">
        <v>0.5046</v>
      </c>
    </row>
    <row r="251" ht="15.75" customHeight="1">
      <c r="G251" s="4"/>
      <c r="H251" s="4"/>
      <c r="I251" s="4"/>
      <c r="J251" s="4"/>
      <c r="K251" s="1" t="s">
        <v>527</v>
      </c>
      <c r="L251" s="1" t="s">
        <v>309</v>
      </c>
      <c r="M251" s="1">
        <v>0.4802</v>
      </c>
      <c r="N251" s="1">
        <v>120.0</v>
      </c>
      <c r="O251" s="1">
        <v>0.5268</v>
      </c>
      <c r="P251" s="1">
        <v>0.3403</v>
      </c>
      <c r="Q251" s="1">
        <v>0.5191</v>
      </c>
      <c r="R251" s="1">
        <v>0.5422</v>
      </c>
    </row>
    <row r="252" ht="15.75" customHeight="1">
      <c r="G252" s="4"/>
      <c r="H252" s="4"/>
      <c r="I252" s="4"/>
      <c r="J252" s="4"/>
      <c r="K252" s="1" t="s">
        <v>528</v>
      </c>
      <c r="L252" s="1" t="s">
        <v>308</v>
      </c>
      <c r="M252" s="1">
        <v>0.4798</v>
      </c>
      <c r="N252" s="1">
        <v>129.0</v>
      </c>
      <c r="O252" s="1">
        <v>0.5219</v>
      </c>
      <c r="P252" s="1">
        <v>0.3534</v>
      </c>
      <c r="Q252" s="1">
        <v>0.5157</v>
      </c>
      <c r="R252" s="1">
        <v>0.5343</v>
      </c>
    </row>
    <row r="253" ht="15.75" customHeight="1">
      <c r="G253" s="4"/>
      <c r="H253" s="4"/>
      <c r="I253" s="4"/>
      <c r="J253" s="4"/>
      <c r="K253" s="1" t="s">
        <v>529</v>
      </c>
      <c r="L253" s="1" t="s">
        <v>317</v>
      </c>
      <c r="M253" s="1">
        <v>0.4785</v>
      </c>
      <c r="N253" s="1">
        <v>329.0</v>
      </c>
      <c r="O253" s="1">
        <v>0.4475</v>
      </c>
      <c r="P253" s="1">
        <v>0.5714</v>
      </c>
      <c r="Q253" s="1">
        <v>0.4257</v>
      </c>
      <c r="R253" s="1">
        <v>0.491</v>
      </c>
    </row>
    <row r="254" ht="15.75" customHeight="1">
      <c r="G254" s="4"/>
      <c r="H254" s="4"/>
      <c r="I254" s="4"/>
      <c r="J254" s="4"/>
      <c r="K254" s="1" t="s">
        <v>530</v>
      </c>
      <c r="L254" s="1" t="s">
        <v>308</v>
      </c>
      <c r="M254" s="1">
        <v>0.4779</v>
      </c>
      <c r="N254" s="1">
        <v>266.0</v>
      </c>
      <c r="O254" s="1">
        <v>0.4764</v>
      </c>
      <c r="P254" s="1">
        <v>0.4825</v>
      </c>
      <c r="Q254" s="1">
        <v>0.4534</v>
      </c>
      <c r="R254" s="1">
        <v>0.5223</v>
      </c>
    </row>
    <row r="255" ht="15.75" customHeight="1">
      <c r="G255" s="4"/>
      <c r="H255" s="4"/>
      <c r="I255" s="4"/>
      <c r="J255" s="4"/>
      <c r="K255" s="1" t="s">
        <v>531</v>
      </c>
      <c r="L255" s="1" t="s">
        <v>301</v>
      </c>
      <c r="M255" s="1">
        <v>0.4773</v>
      </c>
      <c r="N255" s="1">
        <v>37.0</v>
      </c>
      <c r="O255" s="1">
        <v>0.5682</v>
      </c>
      <c r="P255" s="1">
        <v>0.2044</v>
      </c>
      <c r="Q255" s="1">
        <v>0.5673</v>
      </c>
      <c r="R255" s="1">
        <v>0.57</v>
      </c>
    </row>
    <row r="256" ht="15.75" customHeight="1">
      <c r="G256" s="4"/>
      <c r="H256" s="4"/>
      <c r="I256" s="4"/>
      <c r="J256" s="4"/>
      <c r="K256" s="1" t="s">
        <v>532</v>
      </c>
      <c r="L256" s="1" t="s">
        <v>334</v>
      </c>
      <c r="M256" s="1">
        <v>0.4765</v>
      </c>
      <c r="N256" s="1">
        <v>303.0</v>
      </c>
      <c r="O256" s="1">
        <v>0.4648</v>
      </c>
      <c r="P256" s="1">
        <v>0.5113</v>
      </c>
      <c r="Q256" s="1">
        <v>0.4403</v>
      </c>
      <c r="R256" s="1">
        <v>0.5139</v>
      </c>
    </row>
    <row r="257" ht="15.75" customHeight="1">
      <c r="G257" s="4"/>
      <c r="H257" s="4"/>
      <c r="I257" s="4"/>
      <c r="J257" s="4"/>
      <c r="K257" s="1" t="s">
        <v>533</v>
      </c>
      <c r="L257" s="1" t="s">
        <v>330</v>
      </c>
      <c r="M257" s="1">
        <v>0.4763</v>
      </c>
      <c r="N257" s="1">
        <v>350.0</v>
      </c>
      <c r="O257" s="1">
        <v>0.4277</v>
      </c>
      <c r="P257" s="1">
        <v>0.6222</v>
      </c>
      <c r="Q257" s="1">
        <v>0.3916</v>
      </c>
      <c r="R257" s="1">
        <v>0.4999</v>
      </c>
    </row>
    <row r="258" ht="15.75" customHeight="1">
      <c r="G258" s="4"/>
      <c r="H258" s="4"/>
      <c r="I258" s="4"/>
      <c r="J258" s="4"/>
      <c r="K258" s="1" t="s">
        <v>534</v>
      </c>
      <c r="L258" s="1" t="s">
        <v>316</v>
      </c>
      <c r="M258" s="1">
        <v>0.4758</v>
      </c>
      <c r="N258" s="1">
        <v>240.0</v>
      </c>
      <c r="O258" s="1">
        <v>0.4854</v>
      </c>
      <c r="P258" s="1">
        <v>0.447</v>
      </c>
      <c r="Q258" s="1">
        <v>0.4762</v>
      </c>
      <c r="R258" s="1">
        <v>0.5039</v>
      </c>
    </row>
    <row r="259" ht="15.75" customHeight="1">
      <c r="G259" s="4"/>
      <c r="H259" s="4"/>
      <c r="I259" s="4"/>
      <c r="J259" s="4"/>
      <c r="K259" s="1" t="s">
        <v>208</v>
      </c>
      <c r="L259" s="1" t="s">
        <v>334</v>
      </c>
      <c r="M259" s="1">
        <v>0.4757</v>
      </c>
      <c r="N259" s="1">
        <v>252.0</v>
      </c>
      <c r="O259" s="1">
        <v>0.4812</v>
      </c>
      <c r="P259" s="1">
        <v>0.4593</v>
      </c>
      <c r="Q259" s="1">
        <v>0.4641</v>
      </c>
      <c r="R259" s="1">
        <v>0.5154</v>
      </c>
    </row>
    <row r="260" ht="15.75" customHeight="1">
      <c r="G260" s="4"/>
      <c r="H260" s="4"/>
      <c r="I260" s="4"/>
      <c r="J260" s="4"/>
      <c r="K260" s="1" t="s">
        <v>535</v>
      </c>
      <c r="L260" s="1" t="s">
        <v>341</v>
      </c>
      <c r="M260" s="1">
        <v>0.4757</v>
      </c>
      <c r="N260" s="1">
        <v>270.0</v>
      </c>
      <c r="O260" s="1">
        <v>0.4759</v>
      </c>
      <c r="P260" s="1">
        <v>0.475</v>
      </c>
      <c r="Q260" s="1">
        <v>0.456</v>
      </c>
      <c r="R260" s="1">
        <v>0.5158</v>
      </c>
    </row>
    <row r="261" ht="15.75" customHeight="1">
      <c r="G261" s="4"/>
      <c r="H261" s="4"/>
      <c r="I261" s="4"/>
      <c r="J261" s="4"/>
      <c r="K261" s="1" t="s">
        <v>536</v>
      </c>
      <c r="L261" s="1" t="s">
        <v>315</v>
      </c>
      <c r="M261" s="1">
        <v>0.4743</v>
      </c>
      <c r="N261" s="1">
        <v>138.0</v>
      </c>
      <c r="O261" s="1">
        <v>0.5181</v>
      </c>
      <c r="P261" s="1">
        <v>0.3429</v>
      </c>
      <c r="Q261" s="1">
        <v>0.5079</v>
      </c>
      <c r="R261" s="1">
        <v>0.5386</v>
      </c>
    </row>
    <row r="262" ht="15.75" customHeight="1">
      <c r="G262" s="4"/>
      <c r="H262" s="4"/>
      <c r="I262" s="4"/>
      <c r="J262" s="4"/>
      <c r="K262" s="1" t="s">
        <v>537</v>
      </c>
      <c r="L262" s="1" t="s">
        <v>330</v>
      </c>
      <c r="M262" s="1">
        <v>0.4735</v>
      </c>
      <c r="N262" s="1">
        <v>319.0</v>
      </c>
      <c r="O262" s="1">
        <v>0.4543</v>
      </c>
      <c r="P262" s="1">
        <v>0.531</v>
      </c>
      <c r="Q262" s="1">
        <v>0.4302</v>
      </c>
      <c r="R262" s="1">
        <v>0.5025</v>
      </c>
    </row>
    <row r="263" ht="15.75" customHeight="1">
      <c r="G263" s="4"/>
      <c r="H263" s="4"/>
      <c r="I263" s="4"/>
      <c r="J263" s="4"/>
      <c r="K263" s="1" t="s">
        <v>538</v>
      </c>
      <c r="L263" s="1" t="s">
        <v>345</v>
      </c>
      <c r="M263" s="1">
        <v>0.4734</v>
      </c>
      <c r="N263" s="1">
        <v>235.0</v>
      </c>
      <c r="O263" s="1">
        <v>0.487</v>
      </c>
      <c r="P263" s="1">
        <v>0.4328</v>
      </c>
      <c r="Q263" s="1">
        <v>0.4681</v>
      </c>
      <c r="R263" s="1">
        <v>0.5248</v>
      </c>
    </row>
    <row r="264" ht="15.75" customHeight="1">
      <c r="G264" s="4"/>
      <c r="H264" s="4"/>
      <c r="I264" s="4"/>
      <c r="J264" s="4"/>
      <c r="K264" s="1" t="s">
        <v>539</v>
      </c>
      <c r="L264" s="1" t="s">
        <v>315</v>
      </c>
      <c r="M264" s="1">
        <v>0.4732</v>
      </c>
      <c r="N264" s="1">
        <v>135.0</v>
      </c>
      <c r="O264" s="1">
        <v>0.519</v>
      </c>
      <c r="P264" s="1">
        <v>0.3357</v>
      </c>
      <c r="Q264" s="1">
        <v>0.5109</v>
      </c>
      <c r="R264" s="1">
        <v>0.5353</v>
      </c>
    </row>
    <row r="265" ht="15.75" customHeight="1">
      <c r="G265" s="4"/>
      <c r="H265" s="4"/>
      <c r="I265" s="4"/>
      <c r="J265" s="4"/>
      <c r="K265" s="1" t="s">
        <v>540</v>
      </c>
      <c r="L265" s="1" t="s">
        <v>321</v>
      </c>
      <c r="M265" s="1">
        <v>0.473</v>
      </c>
      <c r="N265" s="1">
        <v>168.0</v>
      </c>
      <c r="O265" s="1">
        <v>0.5087</v>
      </c>
      <c r="P265" s="1">
        <v>0.3659</v>
      </c>
      <c r="Q265" s="1">
        <v>0.5041</v>
      </c>
      <c r="R265" s="1">
        <v>0.5179</v>
      </c>
    </row>
    <row r="266" ht="15.75" customHeight="1">
      <c r="G266" s="4"/>
      <c r="H266" s="4"/>
      <c r="I266" s="4"/>
      <c r="J266" s="4"/>
      <c r="K266" s="1" t="s">
        <v>541</v>
      </c>
      <c r="L266" s="1" t="s">
        <v>321</v>
      </c>
      <c r="M266" s="1">
        <v>0.473</v>
      </c>
      <c r="N266" s="1">
        <v>157.0</v>
      </c>
      <c r="O266" s="1">
        <v>0.5124</v>
      </c>
      <c r="P266" s="1">
        <v>0.3546</v>
      </c>
      <c r="Q266" s="1">
        <v>0.5082</v>
      </c>
      <c r="R266" s="1">
        <v>0.5209</v>
      </c>
    </row>
    <row r="267" ht="15.75" customHeight="1">
      <c r="G267" s="4"/>
      <c r="H267" s="4"/>
      <c r="I267" s="4"/>
      <c r="J267" s="4"/>
      <c r="K267" s="1" t="s">
        <v>374</v>
      </c>
      <c r="L267" s="1" t="s">
        <v>334</v>
      </c>
      <c r="M267" s="1">
        <v>0.4729</v>
      </c>
      <c r="N267" s="1">
        <v>310.0</v>
      </c>
      <c r="O267" s="1">
        <v>0.4586</v>
      </c>
      <c r="P267" s="1">
        <v>0.5159</v>
      </c>
      <c r="Q267" s="1">
        <v>0.4305</v>
      </c>
      <c r="R267" s="1">
        <v>0.5147</v>
      </c>
    </row>
    <row r="268" ht="15.75" customHeight="1">
      <c r="G268" s="4"/>
      <c r="H268" s="4"/>
      <c r="I268" s="4"/>
      <c r="J268" s="4"/>
      <c r="K268" s="1" t="s">
        <v>542</v>
      </c>
      <c r="L268" s="1" t="s">
        <v>312</v>
      </c>
      <c r="M268" s="1">
        <v>0.4728</v>
      </c>
      <c r="N268" s="1">
        <v>289.0</v>
      </c>
      <c r="O268" s="1">
        <v>0.4704</v>
      </c>
      <c r="P268" s="1">
        <v>0.4803</v>
      </c>
      <c r="Q268" s="1">
        <v>0.4463</v>
      </c>
      <c r="R268" s="1">
        <v>0.5185</v>
      </c>
    </row>
    <row r="269" ht="15.75" customHeight="1">
      <c r="G269" s="4"/>
      <c r="H269" s="4"/>
      <c r="I269" s="4"/>
      <c r="J269" s="4"/>
      <c r="K269" s="1" t="s">
        <v>543</v>
      </c>
      <c r="L269" s="1" t="s">
        <v>343</v>
      </c>
      <c r="M269" s="1">
        <v>0.4726</v>
      </c>
      <c r="N269" s="1">
        <v>359.0</v>
      </c>
      <c r="O269" s="1">
        <v>0.4214</v>
      </c>
      <c r="P269" s="1">
        <v>0.6261</v>
      </c>
      <c r="Q269" s="1">
        <v>0.3888</v>
      </c>
      <c r="R269" s="1">
        <v>0.4865</v>
      </c>
    </row>
    <row r="270" ht="15.75" customHeight="1">
      <c r="G270" s="4"/>
      <c r="H270" s="4"/>
      <c r="I270" s="4"/>
      <c r="J270" s="4"/>
      <c r="K270" s="1" t="s">
        <v>544</v>
      </c>
      <c r="L270" s="1" t="s">
        <v>300</v>
      </c>
      <c r="M270" s="1">
        <v>0.4724</v>
      </c>
      <c r="N270" s="1">
        <v>99.0</v>
      </c>
      <c r="O270" s="1">
        <v>0.5415</v>
      </c>
      <c r="P270" s="1">
        <v>0.2652</v>
      </c>
      <c r="Q270" s="1">
        <v>0.5293</v>
      </c>
      <c r="R270" s="1">
        <v>0.5661</v>
      </c>
    </row>
    <row r="271" ht="15.75" customHeight="1">
      <c r="G271" s="4"/>
      <c r="H271" s="4"/>
      <c r="I271" s="4"/>
      <c r="J271" s="4"/>
      <c r="K271" s="1" t="s">
        <v>258</v>
      </c>
      <c r="L271" s="1" t="s">
        <v>315</v>
      </c>
      <c r="M271" s="1">
        <v>0.471</v>
      </c>
      <c r="N271" s="1">
        <v>127.0</v>
      </c>
      <c r="O271" s="1">
        <v>0.5237</v>
      </c>
      <c r="P271" s="1">
        <v>0.313</v>
      </c>
      <c r="Q271" s="1">
        <v>0.5185</v>
      </c>
      <c r="R271" s="1">
        <v>0.5341</v>
      </c>
    </row>
    <row r="272" ht="15.75" customHeight="1">
      <c r="G272" s="4"/>
      <c r="H272" s="4"/>
      <c r="I272" s="4"/>
      <c r="J272" s="4"/>
      <c r="K272" s="1" t="s">
        <v>545</v>
      </c>
      <c r="L272" s="1" t="s">
        <v>337</v>
      </c>
      <c r="M272" s="1">
        <v>0.4708</v>
      </c>
      <c r="N272" s="1">
        <v>302.0</v>
      </c>
      <c r="O272" s="1">
        <v>0.4649</v>
      </c>
      <c r="P272" s="1">
        <v>0.4884</v>
      </c>
      <c r="Q272" s="1">
        <v>0.4456</v>
      </c>
      <c r="R272" s="1">
        <v>0.5036</v>
      </c>
    </row>
    <row r="273" ht="15.75" customHeight="1">
      <c r="G273" s="4"/>
      <c r="H273" s="4"/>
      <c r="I273" s="4"/>
      <c r="J273" s="4"/>
      <c r="K273" s="1" t="s">
        <v>546</v>
      </c>
      <c r="L273" s="1" t="s">
        <v>334</v>
      </c>
      <c r="M273" s="1">
        <v>0.4706</v>
      </c>
      <c r="N273" s="1">
        <v>292.0</v>
      </c>
      <c r="O273" s="1">
        <v>0.469</v>
      </c>
      <c r="P273" s="1">
        <v>0.4754</v>
      </c>
      <c r="Q273" s="1">
        <v>0.4454</v>
      </c>
      <c r="R273" s="1">
        <v>0.5161</v>
      </c>
    </row>
    <row r="274" ht="15.75" customHeight="1">
      <c r="G274" s="4"/>
      <c r="H274" s="4"/>
      <c r="I274" s="4"/>
      <c r="J274" s="4"/>
      <c r="K274" s="1" t="s">
        <v>547</v>
      </c>
      <c r="L274" s="1" t="s">
        <v>327</v>
      </c>
      <c r="M274" s="1">
        <v>0.4705</v>
      </c>
      <c r="N274" s="1">
        <v>139.0</v>
      </c>
      <c r="O274" s="1">
        <v>0.5171</v>
      </c>
      <c r="P274" s="1">
        <v>0.3307</v>
      </c>
      <c r="Q274" s="1">
        <v>0.5109</v>
      </c>
      <c r="R274" s="1">
        <v>0.5296</v>
      </c>
    </row>
    <row r="275" ht="15.75" customHeight="1">
      <c r="G275" s="4"/>
      <c r="H275" s="4"/>
      <c r="I275" s="4"/>
      <c r="J275" s="4"/>
      <c r="K275" s="1" t="s">
        <v>548</v>
      </c>
      <c r="L275" s="1" t="s">
        <v>322</v>
      </c>
      <c r="M275" s="1">
        <v>0.4697</v>
      </c>
      <c r="N275" s="1">
        <v>278.0</v>
      </c>
      <c r="O275" s="1">
        <v>0.4739</v>
      </c>
      <c r="P275" s="1">
        <v>0.4571</v>
      </c>
      <c r="Q275" s="1">
        <v>0.4474</v>
      </c>
      <c r="R275" s="1">
        <v>0.5268</v>
      </c>
    </row>
    <row r="276" ht="15.75" customHeight="1">
      <c r="G276" s="4"/>
      <c r="H276" s="4"/>
      <c r="I276" s="4"/>
      <c r="J276" s="4"/>
      <c r="K276" s="1" t="s">
        <v>549</v>
      </c>
      <c r="L276" s="1" t="s">
        <v>341</v>
      </c>
      <c r="M276" s="1">
        <v>0.4692</v>
      </c>
      <c r="N276" s="1">
        <v>326.0</v>
      </c>
      <c r="O276" s="1">
        <v>0.4508</v>
      </c>
      <c r="P276" s="1">
        <v>0.5246</v>
      </c>
      <c r="Q276" s="1">
        <v>0.4263</v>
      </c>
      <c r="R276" s="1">
        <v>0.4999</v>
      </c>
    </row>
    <row r="277" ht="15.75" customHeight="1">
      <c r="G277" s="4"/>
      <c r="H277" s="4"/>
      <c r="I277" s="4"/>
      <c r="J277" s="4"/>
      <c r="K277" s="1" t="s">
        <v>550</v>
      </c>
      <c r="L277" s="1" t="s">
        <v>330</v>
      </c>
      <c r="M277" s="1">
        <v>0.4688</v>
      </c>
      <c r="N277" s="1">
        <v>264.0</v>
      </c>
      <c r="O277" s="1">
        <v>0.4769</v>
      </c>
      <c r="P277" s="1">
        <v>0.4444</v>
      </c>
      <c r="Q277" s="1">
        <v>0.4608</v>
      </c>
      <c r="R277" s="1">
        <v>0.509</v>
      </c>
    </row>
    <row r="278" ht="15.75" customHeight="1">
      <c r="G278" s="4"/>
      <c r="H278" s="4"/>
      <c r="I278" s="4"/>
      <c r="J278" s="4"/>
      <c r="K278" s="1" t="s">
        <v>551</v>
      </c>
      <c r="L278" s="1" t="s">
        <v>312</v>
      </c>
      <c r="M278" s="1">
        <v>0.4686</v>
      </c>
      <c r="N278" s="1">
        <v>160.0</v>
      </c>
      <c r="O278" s="1">
        <v>0.5111</v>
      </c>
      <c r="P278" s="1">
        <v>0.3411</v>
      </c>
      <c r="Q278" s="1">
        <v>0.506</v>
      </c>
      <c r="R278" s="1">
        <v>0.5212</v>
      </c>
    </row>
    <row r="279" ht="15.75" customHeight="1">
      <c r="G279" s="4"/>
      <c r="H279" s="4"/>
      <c r="I279" s="4"/>
      <c r="J279" s="4"/>
      <c r="K279" s="1" t="s">
        <v>552</v>
      </c>
      <c r="L279" s="1" t="s">
        <v>319</v>
      </c>
      <c r="M279" s="1">
        <v>0.4679</v>
      </c>
      <c r="N279" s="1">
        <v>239.0</v>
      </c>
      <c r="O279" s="1">
        <v>0.4855</v>
      </c>
      <c r="P279" s="1">
        <v>0.4153</v>
      </c>
      <c r="Q279" s="1">
        <v>0.4688</v>
      </c>
      <c r="R279" s="1">
        <v>0.5188</v>
      </c>
    </row>
    <row r="280" ht="15.75" customHeight="1">
      <c r="G280" s="4"/>
      <c r="H280" s="4"/>
      <c r="I280" s="4"/>
      <c r="J280" s="4"/>
      <c r="K280" s="1" t="s">
        <v>553</v>
      </c>
      <c r="L280" s="1" t="s">
        <v>311</v>
      </c>
      <c r="M280" s="1">
        <v>0.4678</v>
      </c>
      <c r="N280" s="1">
        <v>176.0</v>
      </c>
      <c r="O280" s="1">
        <v>0.5053</v>
      </c>
      <c r="P280" s="1">
        <v>0.3551</v>
      </c>
      <c r="Q280" s="1">
        <v>0.4948</v>
      </c>
      <c r="R280" s="1">
        <v>0.5264</v>
      </c>
    </row>
    <row r="281" ht="15.75" customHeight="1">
      <c r="G281" s="4"/>
      <c r="H281" s="4"/>
      <c r="I281" s="4"/>
      <c r="J281" s="4"/>
      <c r="K281" s="1" t="s">
        <v>554</v>
      </c>
      <c r="L281" s="1" t="s">
        <v>307</v>
      </c>
      <c r="M281" s="1">
        <v>0.4654</v>
      </c>
      <c r="N281" s="1">
        <v>109.0</v>
      </c>
      <c r="O281" s="1">
        <v>0.5366</v>
      </c>
      <c r="P281" s="1">
        <v>0.2518</v>
      </c>
      <c r="Q281" s="1">
        <v>0.5317</v>
      </c>
      <c r="R281" s="1">
        <v>0.5464</v>
      </c>
    </row>
    <row r="282" ht="15.75" customHeight="1">
      <c r="G282" s="4"/>
      <c r="H282" s="4"/>
      <c r="I282" s="4"/>
      <c r="J282" s="4"/>
      <c r="K282" s="1" t="s">
        <v>555</v>
      </c>
      <c r="L282" s="1" t="s">
        <v>300</v>
      </c>
      <c r="M282" s="1">
        <v>0.4653</v>
      </c>
      <c r="N282" s="1">
        <v>144.0</v>
      </c>
      <c r="O282" s="1">
        <v>0.5159</v>
      </c>
      <c r="P282" s="1">
        <v>0.3133</v>
      </c>
      <c r="Q282" s="1">
        <v>0.4937</v>
      </c>
      <c r="R282" s="1">
        <v>0.5603</v>
      </c>
    </row>
    <row r="283" ht="15.75" customHeight="1">
      <c r="G283" s="4"/>
      <c r="H283" s="4"/>
      <c r="I283" s="4"/>
      <c r="J283" s="4"/>
      <c r="K283" s="1" t="s">
        <v>370</v>
      </c>
      <c r="L283" s="1" t="s">
        <v>326</v>
      </c>
      <c r="M283" s="1">
        <v>0.4645</v>
      </c>
      <c r="N283" s="1">
        <v>249.0</v>
      </c>
      <c r="O283" s="1">
        <v>0.4825</v>
      </c>
      <c r="P283" s="1">
        <v>0.4104</v>
      </c>
      <c r="Q283" s="1">
        <v>0.4671</v>
      </c>
      <c r="R283" s="1">
        <v>0.5133</v>
      </c>
    </row>
    <row r="284" ht="15.75" customHeight="1">
      <c r="G284" s="4"/>
      <c r="H284" s="4"/>
      <c r="I284" s="4"/>
      <c r="J284" s="4"/>
      <c r="K284" s="1" t="s">
        <v>556</v>
      </c>
      <c r="L284" s="1" t="s">
        <v>322</v>
      </c>
      <c r="M284" s="1">
        <v>0.463</v>
      </c>
      <c r="N284" s="1">
        <v>187.0</v>
      </c>
      <c r="O284" s="1">
        <v>0.5016</v>
      </c>
      <c r="P284" s="1">
        <v>0.3471</v>
      </c>
      <c r="Q284" s="1">
        <v>0.4851</v>
      </c>
      <c r="R284" s="1">
        <v>0.5344</v>
      </c>
    </row>
    <row r="285" ht="15.75" customHeight="1">
      <c r="G285" s="4"/>
      <c r="H285" s="4"/>
      <c r="I285" s="4"/>
      <c r="J285" s="4"/>
      <c r="K285" s="1" t="s">
        <v>557</v>
      </c>
      <c r="L285" s="1" t="s">
        <v>343</v>
      </c>
      <c r="M285" s="1">
        <v>0.4623</v>
      </c>
      <c r="N285" s="1">
        <v>306.0</v>
      </c>
      <c r="O285" s="1">
        <v>0.4624</v>
      </c>
      <c r="P285" s="1">
        <v>0.4622</v>
      </c>
      <c r="Q285" s="1">
        <v>0.4434</v>
      </c>
      <c r="R285" s="1">
        <v>0.5003</v>
      </c>
    </row>
    <row r="286" ht="15.75" customHeight="1">
      <c r="G286" s="4"/>
      <c r="H286" s="4"/>
      <c r="I286" s="4"/>
      <c r="J286" s="4"/>
      <c r="K286" s="1" t="s">
        <v>558</v>
      </c>
      <c r="L286" s="1" t="s">
        <v>327</v>
      </c>
      <c r="M286" s="1">
        <v>0.4619</v>
      </c>
      <c r="N286" s="1">
        <v>196.0</v>
      </c>
      <c r="O286" s="1">
        <v>0.4989</v>
      </c>
      <c r="P286" s="1">
        <v>0.3511</v>
      </c>
      <c r="Q286" s="1">
        <v>0.4845</v>
      </c>
      <c r="R286" s="1">
        <v>0.5275</v>
      </c>
    </row>
    <row r="287" ht="15.75" customHeight="1">
      <c r="G287" s="4"/>
      <c r="H287" s="4"/>
      <c r="I287" s="4"/>
      <c r="J287" s="4"/>
      <c r="K287" s="1" t="s">
        <v>225</v>
      </c>
      <c r="L287" s="1" t="s">
        <v>305</v>
      </c>
      <c r="M287" s="1">
        <v>0.4606</v>
      </c>
      <c r="N287" s="1">
        <v>96.0</v>
      </c>
      <c r="O287" s="1">
        <v>0.5429</v>
      </c>
      <c r="P287" s="1">
        <v>0.2137</v>
      </c>
      <c r="Q287" s="1">
        <v>0.5308</v>
      </c>
      <c r="R287" s="1">
        <v>0.5671</v>
      </c>
    </row>
    <row r="288" ht="15.75" customHeight="1">
      <c r="G288" s="4"/>
      <c r="H288" s="4"/>
      <c r="I288" s="4"/>
      <c r="J288" s="4"/>
      <c r="K288" s="1" t="s">
        <v>157</v>
      </c>
      <c r="L288" s="1" t="s">
        <v>337</v>
      </c>
      <c r="M288" s="1">
        <v>0.4602</v>
      </c>
      <c r="N288" s="1">
        <v>234.0</v>
      </c>
      <c r="O288" s="1">
        <v>0.487</v>
      </c>
      <c r="P288" s="1">
        <v>0.3796</v>
      </c>
      <c r="Q288" s="1">
        <v>0.4742</v>
      </c>
      <c r="R288" s="1">
        <v>0.5127</v>
      </c>
    </row>
    <row r="289" ht="15.75" customHeight="1">
      <c r="G289" s="4"/>
      <c r="H289" s="4"/>
      <c r="I289" s="4"/>
      <c r="J289" s="4"/>
      <c r="K289" s="1" t="s">
        <v>559</v>
      </c>
      <c r="L289" s="1" t="s">
        <v>334</v>
      </c>
      <c r="M289" s="1">
        <v>0.4596</v>
      </c>
      <c r="N289" s="1">
        <v>311.0</v>
      </c>
      <c r="O289" s="1">
        <v>0.458</v>
      </c>
      <c r="P289" s="1">
        <v>0.4643</v>
      </c>
      <c r="Q289" s="1">
        <v>0.4328</v>
      </c>
      <c r="R289" s="1">
        <v>0.5083</v>
      </c>
    </row>
    <row r="290" ht="15.75" customHeight="1">
      <c r="G290" s="4"/>
      <c r="H290" s="4"/>
      <c r="I290" s="4"/>
      <c r="J290" s="4"/>
      <c r="K290" s="1" t="s">
        <v>560</v>
      </c>
      <c r="L290" s="1" t="s">
        <v>314</v>
      </c>
      <c r="M290" s="1">
        <v>0.4587</v>
      </c>
      <c r="N290" s="1">
        <v>197.0</v>
      </c>
      <c r="O290" s="1">
        <v>0.4988</v>
      </c>
      <c r="P290" s="1">
        <v>0.3383</v>
      </c>
      <c r="Q290" s="1">
        <v>0.4837</v>
      </c>
      <c r="R290" s="1">
        <v>0.5291</v>
      </c>
    </row>
    <row r="291" ht="15.75" customHeight="1">
      <c r="G291" s="4"/>
      <c r="H291" s="4"/>
      <c r="I291" s="4"/>
      <c r="J291" s="4"/>
      <c r="K291" s="1" t="s">
        <v>561</v>
      </c>
      <c r="L291" s="1" t="s">
        <v>312</v>
      </c>
      <c r="M291" s="1">
        <v>0.4584</v>
      </c>
      <c r="N291" s="1">
        <v>145.0</v>
      </c>
      <c r="O291" s="1">
        <v>0.5156</v>
      </c>
      <c r="P291" s="1">
        <v>0.2868</v>
      </c>
      <c r="Q291" s="1">
        <v>0.5059</v>
      </c>
      <c r="R291" s="1">
        <v>0.5351</v>
      </c>
    </row>
    <row r="292" ht="15.75" customHeight="1">
      <c r="G292" s="4"/>
      <c r="H292" s="4"/>
      <c r="I292" s="4"/>
      <c r="J292" s="4"/>
      <c r="K292" s="1" t="s">
        <v>562</v>
      </c>
      <c r="L292" s="1" t="s">
        <v>323</v>
      </c>
      <c r="M292" s="1">
        <v>0.4568</v>
      </c>
      <c r="N292" s="1">
        <v>254.0</v>
      </c>
      <c r="O292" s="1">
        <v>0.4805</v>
      </c>
      <c r="P292" s="1">
        <v>0.3858</v>
      </c>
      <c r="Q292" s="1">
        <v>0.4642</v>
      </c>
      <c r="R292" s="1">
        <v>0.5131</v>
      </c>
    </row>
    <row r="293" ht="15.75" customHeight="1">
      <c r="G293" s="4"/>
      <c r="H293" s="4"/>
      <c r="I293" s="4"/>
      <c r="J293" s="4"/>
      <c r="K293" s="1" t="s">
        <v>563</v>
      </c>
      <c r="L293" s="1" t="s">
        <v>323</v>
      </c>
      <c r="M293" s="1">
        <v>0.4555</v>
      </c>
      <c r="N293" s="1">
        <v>324.0</v>
      </c>
      <c r="O293" s="1">
        <v>0.4513</v>
      </c>
      <c r="P293" s="1">
        <v>0.4681</v>
      </c>
      <c r="Q293" s="1">
        <v>0.4243</v>
      </c>
      <c r="R293" s="1">
        <v>0.5054</v>
      </c>
    </row>
    <row r="294" ht="15.75" customHeight="1">
      <c r="G294" s="4"/>
      <c r="H294" s="4"/>
      <c r="I294" s="4"/>
      <c r="J294" s="4"/>
      <c r="K294" s="1" t="s">
        <v>564</v>
      </c>
      <c r="L294" s="1" t="s">
        <v>341</v>
      </c>
      <c r="M294" s="1">
        <v>0.4531</v>
      </c>
      <c r="N294" s="1">
        <v>352.0</v>
      </c>
      <c r="O294" s="1">
        <v>0.4274</v>
      </c>
      <c r="P294" s="1">
        <v>0.5304</v>
      </c>
      <c r="Q294" s="1">
        <v>0.4007</v>
      </c>
      <c r="R294" s="1">
        <v>0.4807</v>
      </c>
    </row>
    <row r="295" ht="15.75" customHeight="1">
      <c r="G295" s="4"/>
      <c r="H295" s="4"/>
      <c r="I295" s="4"/>
      <c r="J295" s="4"/>
      <c r="K295" s="1" t="s">
        <v>565</v>
      </c>
      <c r="L295" s="1" t="s">
        <v>337</v>
      </c>
      <c r="M295" s="1">
        <v>0.4529</v>
      </c>
      <c r="N295" s="1">
        <v>315.0</v>
      </c>
      <c r="O295" s="1">
        <v>0.4558</v>
      </c>
      <c r="P295" s="1">
        <v>0.4444</v>
      </c>
      <c r="Q295" s="1">
        <v>0.4317</v>
      </c>
      <c r="R295" s="1">
        <v>0.5039</v>
      </c>
    </row>
    <row r="296" ht="15.75" customHeight="1">
      <c r="G296" s="4"/>
      <c r="H296" s="4"/>
      <c r="I296" s="4"/>
      <c r="J296" s="4"/>
      <c r="K296" s="1" t="s">
        <v>566</v>
      </c>
      <c r="L296" s="1" t="s">
        <v>325</v>
      </c>
      <c r="M296" s="1">
        <v>0.4529</v>
      </c>
      <c r="N296" s="1">
        <v>295.0</v>
      </c>
      <c r="O296" s="1">
        <v>0.4681</v>
      </c>
      <c r="P296" s="1">
        <v>0.4074</v>
      </c>
      <c r="Q296" s="1">
        <v>0.4476</v>
      </c>
      <c r="R296" s="1">
        <v>0.509</v>
      </c>
    </row>
    <row r="297" ht="15.75" customHeight="1">
      <c r="G297" s="4"/>
      <c r="H297" s="4"/>
      <c r="I297" s="4"/>
      <c r="J297" s="4"/>
      <c r="K297" s="1" t="s">
        <v>567</v>
      </c>
      <c r="L297" s="1" t="s">
        <v>317</v>
      </c>
      <c r="M297" s="1">
        <v>0.4529</v>
      </c>
      <c r="N297" s="1">
        <v>274.0</v>
      </c>
      <c r="O297" s="1">
        <v>0.4752</v>
      </c>
      <c r="P297" s="1">
        <v>0.3858</v>
      </c>
      <c r="Q297" s="1">
        <v>0.4604</v>
      </c>
      <c r="R297" s="1">
        <v>0.5048</v>
      </c>
    </row>
    <row r="298" ht="15.75" customHeight="1">
      <c r="G298" s="4"/>
      <c r="H298" s="4"/>
      <c r="I298" s="4"/>
      <c r="J298" s="4"/>
      <c r="K298" s="1" t="s">
        <v>568</v>
      </c>
      <c r="L298" s="1" t="s">
        <v>341</v>
      </c>
      <c r="M298" s="1">
        <v>0.4524</v>
      </c>
      <c r="N298" s="1">
        <v>318.0</v>
      </c>
      <c r="O298" s="1">
        <v>0.4544</v>
      </c>
      <c r="P298" s="1">
        <v>0.4463</v>
      </c>
      <c r="Q298" s="1">
        <v>0.4322</v>
      </c>
      <c r="R298" s="1">
        <v>0.4987</v>
      </c>
    </row>
    <row r="299" ht="15.75" customHeight="1">
      <c r="G299" s="4"/>
      <c r="H299" s="4"/>
      <c r="I299" s="4"/>
      <c r="J299" s="4"/>
      <c r="K299" s="1" t="s">
        <v>569</v>
      </c>
      <c r="L299" s="1" t="s">
        <v>333</v>
      </c>
      <c r="M299" s="1">
        <v>0.4518</v>
      </c>
      <c r="N299" s="1">
        <v>314.0</v>
      </c>
      <c r="O299" s="1">
        <v>0.4564</v>
      </c>
      <c r="P299" s="1">
        <v>0.4379</v>
      </c>
      <c r="Q299" s="1">
        <v>0.4489</v>
      </c>
      <c r="R299" s="1">
        <v>0.4715</v>
      </c>
    </row>
    <row r="300" ht="15.75" customHeight="1">
      <c r="G300" s="4"/>
      <c r="H300" s="4"/>
      <c r="I300" s="4"/>
      <c r="J300" s="4"/>
      <c r="K300" s="1" t="s">
        <v>570</v>
      </c>
      <c r="L300" s="1" t="s">
        <v>325</v>
      </c>
      <c r="M300" s="1">
        <v>0.4499</v>
      </c>
      <c r="N300" s="1">
        <v>309.0</v>
      </c>
      <c r="O300" s="1">
        <v>0.4604</v>
      </c>
      <c r="P300" s="1">
        <v>0.4186</v>
      </c>
      <c r="Q300" s="1">
        <v>0.4381</v>
      </c>
      <c r="R300" s="1">
        <v>0.505</v>
      </c>
    </row>
    <row r="301" ht="15.75" customHeight="1">
      <c r="G301" s="4"/>
      <c r="H301" s="4"/>
      <c r="I301" s="4"/>
      <c r="J301" s="4"/>
      <c r="K301" s="1" t="s">
        <v>571</v>
      </c>
      <c r="L301" s="1" t="s">
        <v>338</v>
      </c>
      <c r="M301" s="1">
        <v>0.4494</v>
      </c>
      <c r="N301" s="1">
        <v>355.0</v>
      </c>
      <c r="O301" s="1">
        <v>0.426</v>
      </c>
      <c r="P301" s="1">
        <v>0.5197</v>
      </c>
      <c r="Q301" s="1">
        <v>0.4059</v>
      </c>
      <c r="R301" s="1">
        <v>0.4661</v>
      </c>
    </row>
    <row r="302" ht="15.75" customHeight="1">
      <c r="G302" s="4"/>
      <c r="H302" s="4"/>
      <c r="I302" s="4"/>
      <c r="J302" s="4"/>
      <c r="K302" s="1" t="s">
        <v>572</v>
      </c>
      <c r="L302" s="1" t="s">
        <v>327</v>
      </c>
      <c r="M302" s="1">
        <v>0.4485</v>
      </c>
      <c r="N302" s="1">
        <v>325.0</v>
      </c>
      <c r="O302" s="1">
        <v>0.4509</v>
      </c>
      <c r="P302" s="1">
        <v>0.4414</v>
      </c>
      <c r="Q302" s="1">
        <v>0.4138</v>
      </c>
      <c r="R302" s="1">
        <v>0.5251</v>
      </c>
    </row>
    <row r="303" ht="15.75" customHeight="1">
      <c r="G303" s="4"/>
      <c r="H303" s="4"/>
      <c r="I303" s="4"/>
      <c r="J303" s="4"/>
      <c r="K303" s="1" t="s">
        <v>573</v>
      </c>
      <c r="L303" s="1" t="s">
        <v>326</v>
      </c>
      <c r="M303" s="1">
        <v>0.4483</v>
      </c>
      <c r="N303" s="1">
        <v>307.0</v>
      </c>
      <c r="O303" s="1">
        <v>0.4623</v>
      </c>
      <c r="P303" s="1">
        <v>0.4063</v>
      </c>
      <c r="Q303" s="1">
        <v>0.4355</v>
      </c>
      <c r="R303" s="1">
        <v>0.5157</v>
      </c>
    </row>
    <row r="304" ht="15.75" customHeight="1">
      <c r="G304" s="4"/>
      <c r="H304" s="4"/>
      <c r="I304" s="4"/>
      <c r="J304" s="4"/>
      <c r="K304" s="1" t="s">
        <v>382</v>
      </c>
      <c r="L304" s="1" t="s">
        <v>343</v>
      </c>
      <c r="M304" s="1">
        <v>0.4481</v>
      </c>
      <c r="N304" s="1">
        <v>347.0</v>
      </c>
      <c r="O304" s="1">
        <v>0.4321</v>
      </c>
      <c r="P304" s="1">
        <v>0.4962</v>
      </c>
      <c r="Q304" s="1">
        <v>0.4033</v>
      </c>
      <c r="R304" s="1">
        <v>0.4897</v>
      </c>
    </row>
    <row r="305" ht="15.75" customHeight="1">
      <c r="G305" s="4"/>
      <c r="H305" s="4"/>
      <c r="I305" s="4"/>
      <c r="J305" s="4"/>
      <c r="K305" s="1" t="s">
        <v>574</v>
      </c>
      <c r="L305" s="1" t="s">
        <v>333</v>
      </c>
      <c r="M305" s="1">
        <v>0.4481</v>
      </c>
      <c r="N305" s="1">
        <v>349.0</v>
      </c>
      <c r="O305" s="1">
        <v>0.4297</v>
      </c>
      <c r="P305" s="1">
        <v>0.5034</v>
      </c>
      <c r="Q305" s="1">
        <v>0.4116</v>
      </c>
      <c r="R305" s="1">
        <v>0.4657</v>
      </c>
    </row>
    <row r="306" ht="15.75" customHeight="1">
      <c r="G306" s="4"/>
      <c r="H306" s="4"/>
      <c r="I306" s="4"/>
      <c r="J306" s="4"/>
      <c r="K306" s="1" t="s">
        <v>575</v>
      </c>
      <c r="L306" s="1" t="s">
        <v>309</v>
      </c>
      <c r="M306" s="1">
        <v>0.4461</v>
      </c>
      <c r="N306" s="1">
        <v>98.0</v>
      </c>
      <c r="O306" s="1">
        <v>0.5417</v>
      </c>
      <c r="P306" s="1">
        <v>0.1594</v>
      </c>
      <c r="Q306" s="1">
        <v>0.539</v>
      </c>
      <c r="R306" s="1">
        <v>0.5471</v>
      </c>
    </row>
    <row r="307" ht="15.75" customHeight="1">
      <c r="G307" s="4"/>
      <c r="H307" s="4"/>
      <c r="I307" s="4"/>
      <c r="J307" s="4"/>
      <c r="K307" s="1" t="s">
        <v>576</v>
      </c>
      <c r="L307" s="1" t="s">
        <v>326</v>
      </c>
      <c r="M307" s="1">
        <v>0.4453</v>
      </c>
      <c r="N307" s="1">
        <v>259.0</v>
      </c>
      <c r="O307" s="1">
        <v>0.4789</v>
      </c>
      <c r="P307" s="1">
        <v>0.3446</v>
      </c>
      <c r="Q307" s="1">
        <v>0.4598</v>
      </c>
      <c r="R307" s="1">
        <v>0.517</v>
      </c>
    </row>
    <row r="308" ht="15.75" customHeight="1">
      <c r="G308" s="4"/>
      <c r="H308" s="4"/>
      <c r="I308" s="4"/>
      <c r="J308" s="4"/>
      <c r="K308" s="1" t="s">
        <v>577</v>
      </c>
      <c r="L308" s="1" t="s">
        <v>338</v>
      </c>
      <c r="M308" s="1">
        <v>0.4432</v>
      </c>
      <c r="N308" s="1">
        <v>358.0</v>
      </c>
      <c r="O308" s="1">
        <v>0.4215</v>
      </c>
      <c r="P308" s="1">
        <v>0.5082</v>
      </c>
      <c r="Q308" s="1">
        <v>0.3947</v>
      </c>
      <c r="R308" s="1">
        <v>0.4751</v>
      </c>
    </row>
    <row r="309" ht="15.75" customHeight="1">
      <c r="G309" s="4"/>
      <c r="H309" s="4"/>
      <c r="I309" s="4"/>
      <c r="J309" s="4"/>
      <c r="K309" s="1" t="s">
        <v>578</v>
      </c>
      <c r="L309" s="1" t="s">
        <v>333</v>
      </c>
      <c r="M309" s="1">
        <v>0.4432</v>
      </c>
      <c r="N309" s="1">
        <v>334.0</v>
      </c>
      <c r="O309" s="1">
        <v>0.447</v>
      </c>
      <c r="P309" s="1">
        <v>0.4317</v>
      </c>
      <c r="Q309" s="1">
        <v>0.4352</v>
      </c>
      <c r="R309" s="1">
        <v>0.4706</v>
      </c>
    </row>
    <row r="310" ht="15.75" customHeight="1">
      <c r="G310" s="4"/>
      <c r="H310" s="4"/>
      <c r="I310" s="4"/>
      <c r="J310" s="4"/>
      <c r="K310" s="1" t="s">
        <v>579</v>
      </c>
      <c r="L310" s="1" t="s">
        <v>307</v>
      </c>
      <c r="M310" s="1">
        <v>0.4432</v>
      </c>
      <c r="N310" s="1">
        <v>31.0</v>
      </c>
      <c r="O310" s="1">
        <v>0.5708</v>
      </c>
      <c r="P310" s="1">
        <v>0.0604</v>
      </c>
      <c r="Q310" s="1">
        <v>0.5725</v>
      </c>
      <c r="R310" s="1">
        <v>0.5672</v>
      </c>
    </row>
    <row r="311" ht="15.75" customHeight="1">
      <c r="G311" s="4"/>
      <c r="H311" s="4"/>
      <c r="I311" s="4"/>
      <c r="J311" s="4"/>
      <c r="K311" s="1" t="s">
        <v>580</v>
      </c>
      <c r="L311" s="1" t="s">
        <v>322</v>
      </c>
      <c r="M311" s="1">
        <v>0.443</v>
      </c>
      <c r="N311" s="1">
        <v>203.0</v>
      </c>
      <c r="O311" s="1">
        <v>0.497</v>
      </c>
      <c r="P311" s="1">
        <v>0.281</v>
      </c>
      <c r="Q311" s="1">
        <v>0.4809</v>
      </c>
      <c r="R311" s="1">
        <v>0.5292</v>
      </c>
    </row>
    <row r="312" ht="15.75" customHeight="1">
      <c r="G312" s="4"/>
      <c r="H312" s="4"/>
      <c r="I312" s="4"/>
      <c r="J312" s="4"/>
      <c r="K312" s="1" t="s">
        <v>581</v>
      </c>
      <c r="L312" s="1" t="s">
        <v>343</v>
      </c>
      <c r="M312" s="1">
        <v>0.4419</v>
      </c>
      <c r="N312" s="1">
        <v>345.0</v>
      </c>
      <c r="O312" s="1">
        <v>0.4332</v>
      </c>
      <c r="P312" s="1">
        <v>0.4683</v>
      </c>
      <c r="Q312" s="1">
        <v>0.4068</v>
      </c>
      <c r="R312" s="1">
        <v>0.4859</v>
      </c>
    </row>
    <row r="313" ht="15.75" customHeight="1">
      <c r="G313" s="4"/>
      <c r="H313" s="4"/>
      <c r="I313" s="4"/>
      <c r="J313" s="4"/>
      <c r="K313" s="1" t="s">
        <v>582</v>
      </c>
      <c r="L313" s="1" t="s">
        <v>316</v>
      </c>
      <c r="M313" s="1">
        <v>0.4411</v>
      </c>
      <c r="N313" s="1">
        <v>304.0</v>
      </c>
      <c r="O313" s="1">
        <v>0.4637</v>
      </c>
      <c r="P313" s="1">
        <v>0.3732</v>
      </c>
      <c r="Q313" s="1">
        <v>0.4438</v>
      </c>
      <c r="R313" s="1">
        <v>0.5036</v>
      </c>
    </row>
    <row r="314" ht="15.75" customHeight="1">
      <c r="G314" s="4"/>
      <c r="H314" s="4"/>
      <c r="I314" s="4"/>
      <c r="J314" s="4"/>
      <c r="K314" s="1" t="s">
        <v>583</v>
      </c>
      <c r="L314" s="1" t="s">
        <v>336</v>
      </c>
      <c r="M314" s="1">
        <v>0.4399</v>
      </c>
      <c r="N314" s="1">
        <v>338.0</v>
      </c>
      <c r="O314" s="1">
        <v>0.4408</v>
      </c>
      <c r="P314" s="1">
        <v>0.437</v>
      </c>
      <c r="Q314" s="1">
        <v>0.4178</v>
      </c>
      <c r="R314" s="1">
        <v>0.4868</v>
      </c>
    </row>
    <row r="315" ht="15.75" customHeight="1">
      <c r="G315" s="4"/>
      <c r="H315" s="4"/>
      <c r="I315" s="4"/>
      <c r="J315" s="4"/>
      <c r="K315" s="1" t="s">
        <v>385</v>
      </c>
      <c r="L315" s="1" t="s">
        <v>338</v>
      </c>
      <c r="M315" s="1">
        <v>0.4388</v>
      </c>
      <c r="N315" s="1">
        <v>357.0</v>
      </c>
      <c r="O315" s="1">
        <v>0.4216</v>
      </c>
      <c r="P315" s="1">
        <v>0.4904</v>
      </c>
      <c r="Q315" s="1">
        <v>0.3928</v>
      </c>
      <c r="R315" s="1">
        <v>0.4794</v>
      </c>
    </row>
    <row r="316" ht="15.75" customHeight="1">
      <c r="G316" s="4"/>
      <c r="H316" s="4"/>
      <c r="I316" s="4"/>
      <c r="J316" s="4"/>
      <c r="K316" s="1" t="s">
        <v>584</v>
      </c>
      <c r="L316" s="1" t="s">
        <v>336</v>
      </c>
      <c r="M316" s="1">
        <v>0.438</v>
      </c>
      <c r="N316" s="1">
        <v>204.0</v>
      </c>
      <c r="O316" s="1">
        <v>0.4969</v>
      </c>
      <c r="P316" s="1">
        <v>0.2615</v>
      </c>
      <c r="Q316" s="1">
        <v>0.499</v>
      </c>
      <c r="R316" s="1">
        <v>0.4926</v>
      </c>
    </row>
    <row r="317" ht="15.75" customHeight="1">
      <c r="G317" s="4"/>
      <c r="H317" s="4"/>
      <c r="I317" s="4"/>
      <c r="J317" s="4"/>
      <c r="K317" s="1" t="s">
        <v>585</v>
      </c>
      <c r="L317" s="1" t="s">
        <v>332</v>
      </c>
      <c r="M317" s="1">
        <v>0.4376</v>
      </c>
      <c r="N317" s="1">
        <v>245.0</v>
      </c>
      <c r="O317" s="1">
        <v>0.4841</v>
      </c>
      <c r="P317" s="1">
        <v>0.2979</v>
      </c>
      <c r="Q317" s="1">
        <v>0.4712</v>
      </c>
      <c r="R317" s="1">
        <v>0.5099</v>
      </c>
    </row>
    <row r="318" ht="15.75" customHeight="1">
      <c r="G318" s="4"/>
      <c r="H318" s="4"/>
      <c r="I318" s="4"/>
      <c r="J318" s="4"/>
      <c r="K318" s="1" t="s">
        <v>586</v>
      </c>
      <c r="L318" s="1" t="s">
        <v>333</v>
      </c>
      <c r="M318" s="1">
        <v>0.4368</v>
      </c>
      <c r="N318" s="1">
        <v>308.0</v>
      </c>
      <c r="O318" s="1">
        <v>0.4614</v>
      </c>
      <c r="P318" s="1">
        <v>0.3631</v>
      </c>
      <c r="Q318" s="1">
        <v>0.4533</v>
      </c>
      <c r="R318" s="1">
        <v>0.4777</v>
      </c>
    </row>
    <row r="319" ht="15.75" customHeight="1">
      <c r="G319" s="4"/>
      <c r="H319" s="4"/>
      <c r="I319" s="4"/>
      <c r="J319" s="4"/>
      <c r="K319" s="1" t="s">
        <v>587</v>
      </c>
      <c r="L319" s="1" t="s">
        <v>338</v>
      </c>
      <c r="M319" s="1">
        <v>0.4367</v>
      </c>
      <c r="N319" s="1">
        <v>360.0</v>
      </c>
      <c r="O319" s="1">
        <v>0.4182</v>
      </c>
      <c r="P319" s="1">
        <v>0.4922</v>
      </c>
      <c r="Q319" s="1">
        <v>0.3911</v>
      </c>
      <c r="R319" s="1">
        <v>0.4725</v>
      </c>
    </row>
    <row r="320" ht="15.75" customHeight="1">
      <c r="G320" s="4"/>
      <c r="H320" s="4"/>
      <c r="I320" s="4"/>
      <c r="J320" s="4"/>
      <c r="K320" s="1" t="s">
        <v>588</v>
      </c>
      <c r="L320" s="1" t="s">
        <v>330</v>
      </c>
      <c r="M320" s="1">
        <v>0.4363</v>
      </c>
      <c r="N320" s="1">
        <v>257.0</v>
      </c>
      <c r="O320" s="1">
        <v>0.4795</v>
      </c>
      <c r="P320" s="1">
        <v>0.3066</v>
      </c>
      <c r="Q320" s="1">
        <v>0.4629</v>
      </c>
      <c r="R320" s="1">
        <v>0.5127</v>
      </c>
    </row>
    <row r="321" ht="15.75" customHeight="1">
      <c r="G321" s="4"/>
      <c r="H321" s="4"/>
      <c r="I321" s="4"/>
      <c r="J321" s="4"/>
      <c r="K321" s="1" t="s">
        <v>589</v>
      </c>
      <c r="L321" s="1" t="s">
        <v>341</v>
      </c>
      <c r="M321" s="1">
        <v>0.4353</v>
      </c>
      <c r="N321" s="1">
        <v>348.0</v>
      </c>
      <c r="O321" s="1">
        <v>0.4303</v>
      </c>
      <c r="P321" s="1">
        <v>0.4504</v>
      </c>
      <c r="Q321" s="1">
        <v>0.4015</v>
      </c>
      <c r="R321" s="1">
        <v>0.4879</v>
      </c>
    </row>
    <row r="322" ht="15.75" customHeight="1">
      <c r="G322" s="4"/>
      <c r="H322" s="4"/>
      <c r="I322" s="4"/>
      <c r="J322" s="4"/>
      <c r="K322" s="1" t="s">
        <v>590</v>
      </c>
      <c r="L322" s="1" t="s">
        <v>326</v>
      </c>
      <c r="M322" s="1">
        <v>0.4349</v>
      </c>
      <c r="N322" s="1">
        <v>199.0</v>
      </c>
      <c r="O322" s="1">
        <v>0.4978</v>
      </c>
      <c r="P322" s="1">
        <v>0.2462</v>
      </c>
      <c r="Q322" s="1">
        <v>0.4878</v>
      </c>
      <c r="R322" s="1">
        <v>0.5177</v>
      </c>
    </row>
    <row r="323" ht="15.75" customHeight="1">
      <c r="G323" s="4"/>
      <c r="H323" s="4"/>
      <c r="I323" s="4"/>
      <c r="J323" s="4"/>
      <c r="K323" s="1" t="s">
        <v>591</v>
      </c>
      <c r="L323" s="1" t="s">
        <v>308</v>
      </c>
      <c r="M323" s="1">
        <v>0.4344</v>
      </c>
      <c r="N323" s="1">
        <v>115.0</v>
      </c>
      <c r="O323" s="1">
        <v>0.532</v>
      </c>
      <c r="P323" s="1">
        <v>0.1415</v>
      </c>
      <c r="Q323" s="1">
        <v>0.5325</v>
      </c>
      <c r="R323" s="1">
        <v>0.531</v>
      </c>
    </row>
    <row r="324" ht="15.75" customHeight="1">
      <c r="G324" s="4"/>
      <c r="H324" s="4"/>
      <c r="I324" s="4"/>
      <c r="J324" s="4"/>
      <c r="K324" s="1" t="s">
        <v>592</v>
      </c>
      <c r="L324" s="1" t="s">
        <v>337</v>
      </c>
      <c r="M324" s="1">
        <v>0.434</v>
      </c>
      <c r="N324" s="1">
        <v>313.0</v>
      </c>
      <c r="O324" s="1">
        <v>0.4565</v>
      </c>
      <c r="P324" s="1">
        <v>0.3664</v>
      </c>
      <c r="Q324" s="1">
        <v>0.429</v>
      </c>
      <c r="R324" s="1">
        <v>0.5115</v>
      </c>
    </row>
    <row r="325" ht="15.75" customHeight="1">
      <c r="G325" s="4"/>
      <c r="H325" s="4"/>
      <c r="I325" s="4"/>
      <c r="J325" s="4"/>
      <c r="K325" s="1" t="s">
        <v>593</v>
      </c>
      <c r="L325" s="1" t="s">
        <v>333</v>
      </c>
      <c r="M325" s="1">
        <v>0.4339</v>
      </c>
      <c r="N325" s="1">
        <v>362.0</v>
      </c>
      <c r="O325" s="1">
        <v>0.3996</v>
      </c>
      <c r="P325" s="1">
        <v>0.5369</v>
      </c>
      <c r="Q325" s="1">
        <v>0.3624</v>
      </c>
      <c r="R325" s="1">
        <v>0.4738</v>
      </c>
    </row>
    <row r="326" ht="15.75" customHeight="1">
      <c r="G326" s="4"/>
      <c r="H326" s="4"/>
      <c r="I326" s="4"/>
      <c r="J326" s="4"/>
      <c r="K326" s="1" t="s">
        <v>594</v>
      </c>
      <c r="L326" s="1" t="s">
        <v>343</v>
      </c>
      <c r="M326" s="1">
        <v>0.433</v>
      </c>
      <c r="N326" s="1">
        <v>291.0</v>
      </c>
      <c r="O326" s="1">
        <v>0.469</v>
      </c>
      <c r="P326" s="1">
        <v>0.325</v>
      </c>
      <c r="Q326" s="1">
        <v>0.4553</v>
      </c>
      <c r="R326" s="1">
        <v>0.4965</v>
      </c>
    </row>
    <row r="327" ht="15.75" customHeight="1">
      <c r="G327" s="4"/>
      <c r="H327" s="4"/>
      <c r="I327" s="4"/>
      <c r="J327" s="4"/>
      <c r="K327" s="1" t="s">
        <v>595</v>
      </c>
      <c r="L327" s="1" t="s">
        <v>334</v>
      </c>
      <c r="M327" s="1">
        <v>0.4326</v>
      </c>
      <c r="N327" s="1">
        <v>213.0</v>
      </c>
      <c r="O327" s="1">
        <v>0.4941</v>
      </c>
      <c r="P327" s="1">
        <v>0.2481</v>
      </c>
      <c r="Q327" s="1">
        <v>0.4791</v>
      </c>
      <c r="R327" s="1">
        <v>0.5242</v>
      </c>
    </row>
    <row r="328" ht="15.75" customHeight="1">
      <c r="G328" s="4"/>
      <c r="H328" s="4"/>
      <c r="I328" s="4"/>
      <c r="J328" s="4"/>
      <c r="K328" s="1" t="s">
        <v>596</v>
      </c>
      <c r="L328" s="1" t="s">
        <v>341</v>
      </c>
      <c r="M328" s="1">
        <v>0.4313</v>
      </c>
      <c r="N328" s="1">
        <v>332.0</v>
      </c>
      <c r="O328" s="1">
        <v>0.4471</v>
      </c>
      <c r="P328" s="1">
        <v>0.384</v>
      </c>
      <c r="Q328" s="1">
        <v>0.4192</v>
      </c>
      <c r="R328" s="1">
        <v>0.5029</v>
      </c>
    </row>
    <row r="329" ht="15.75" customHeight="1">
      <c r="G329" s="4"/>
      <c r="H329" s="4"/>
      <c r="I329" s="4"/>
      <c r="J329" s="4"/>
      <c r="K329" s="1" t="s">
        <v>597</v>
      </c>
      <c r="L329" s="1" t="s">
        <v>323</v>
      </c>
      <c r="M329" s="1">
        <v>0.4313</v>
      </c>
      <c r="N329" s="1">
        <v>333.0</v>
      </c>
      <c r="O329" s="1">
        <v>0.4471</v>
      </c>
      <c r="P329" s="1">
        <v>0.384</v>
      </c>
      <c r="Q329" s="1">
        <v>0.414</v>
      </c>
      <c r="R329" s="1">
        <v>0.5133</v>
      </c>
    </row>
    <row r="330" ht="15.75" customHeight="1">
      <c r="G330" s="4"/>
      <c r="H330" s="4"/>
      <c r="I330" s="4"/>
      <c r="J330" s="4"/>
      <c r="K330" s="1" t="s">
        <v>598</v>
      </c>
      <c r="L330" s="1" t="s">
        <v>316</v>
      </c>
      <c r="M330" s="1">
        <v>0.431</v>
      </c>
      <c r="N330" s="1">
        <v>206.0</v>
      </c>
      <c r="O330" s="1">
        <v>0.4967</v>
      </c>
      <c r="P330" s="1">
        <v>0.2339</v>
      </c>
      <c r="Q330" s="1">
        <v>0.4908</v>
      </c>
      <c r="R330" s="1">
        <v>0.5085</v>
      </c>
    </row>
    <row r="331" ht="15.75" customHeight="1">
      <c r="G331" s="4"/>
      <c r="H331" s="4"/>
      <c r="I331" s="4"/>
      <c r="J331" s="4"/>
      <c r="K331" s="1" t="s">
        <v>599</v>
      </c>
      <c r="L331" s="1" t="s">
        <v>325</v>
      </c>
      <c r="M331" s="1">
        <v>0.4308</v>
      </c>
      <c r="N331" s="1">
        <v>195.0</v>
      </c>
      <c r="O331" s="1">
        <v>0.499</v>
      </c>
      <c r="P331" s="1">
        <v>0.2263</v>
      </c>
      <c r="Q331" s="1">
        <v>0.4931</v>
      </c>
      <c r="R331" s="1">
        <v>0.5108</v>
      </c>
    </row>
    <row r="332" ht="15.75" customHeight="1">
      <c r="G332" s="4"/>
      <c r="H332" s="4"/>
      <c r="I332" s="4"/>
      <c r="J332" s="4"/>
      <c r="K332" s="1" t="s">
        <v>600</v>
      </c>
      <c r="L332" s="1" t="s">
        <v>312</v>
      </c>
      <c r="M332" s="1">
        <v>0.4301</v>
      </c>
      <c r="N332" s="1">
        <v>146.0</v>
      </c>
      <c r="O332" s="1">
        <v>0.5149</v>
      </c>
      <c r="P332" s="1">
        <v>0.176</v>
      </c>
      <c r="Q332" s="1">
        <v>0.5082</v>
      </c>
      <c r="R332" s="1">
        <v>0.5282</v>
      </c>
    </row>
    <row r="333" ht="15.75" customHeight="1">
      <c r="G333" s="4"/>
      <c r="H333" s="4"/>
      <c r="I333" s="4"/>
      <c r="J333" s="4"/>
      <c r="K333" s="1" t="s">
        <v>601</v>
      </c>
      <c r="L333" s="1" t="s">
        <v>321</v>
      </c>
      <c r="M333" s="1">
        <v>0.4301</v>
      </c>
      <c r="N333" s="1">
        <v>163.0</v>
      </c>
      <c r="O333" s="1">
        <v>0.5105</v>
      </c>
      <c r="P333" s="1">
        <v>0.1888</v>
      </c>
      <c r="Q333" s="1">
        <v>0.506</v>
      </c>
      <c r="R333" s="1">
        <v>0.5197</v>
      </c>
    </row>
    <row r="334" ht="15.75" customHeight="1">
      <c r="G334" s="4"/>
      <c r="H334" s="4"/>
      <c r="I334" s="4"/>
      <c r="J334" s="4"/>
      <c r="K334" s="1" t="s">
        <v>602</v>
      </c>
      <c r="L334" s="1" t="s">
        <v>330</v>
      </c>
      <c r="M334" s="1">
        <v>0.4259</v>
      </c>
      <c r="N334" s="1">
        <v>241.0</v>
      </c>
      <c r="O334" s="1">
        <v>0.4851</v>
      </c>
      <c r="P334" s="1">
        <v>0.2483</v>
      </c>
      <c r="Q334" s="1">
        <v>0.4703</v>
      </c>
      <c r="R334" s="1">
        <v>0.5148</v>
      </c>
    </row>
    <row r="335" ht="15.75" customHeight="1">
      <c r="G335" s="4"/>
      <c r="H335" s="4"/>
      <c r="I335" s="4"/>
      <c r="J335" s="4"/>
      <c r="K335" s="1" t="s">
        <v>603</v>
      </c>
      <c r="L335" s="1" t="s">
        <v>317</v>
      </c>
      <c r="M335" s="1">
        <v>0.4239</v>
      </c>
      <c r="N335" s="1">
        <v>305.0</v>
      </c>
      <c r="O335" s="1">
        <v>0.4628</v>
      </c>
      <c r="P335" s="1">
        <v>0.3071</v>
      </c>
      <c r="Q335" s="1">
        <v>0.4373</v>
      </c>
      <c r="R335" s="1">
        <v>0.5139</v>
      </c>
    </row>
    <row r="336" ht="15.75" customHeight="1">
      <c r="G336" s="4"/>
      <c r="H336" s="4"/>
      <c r="I336" s="4"/>
      <c r="J336" s="4"/>
      <c r="K336" s="1" t="s">
        <v>604</v>
      </c>
      <c r="L336" s="1" t="s">
        <v>321</v>
      </c>
      <c r="M336" s="1">
        <v>0.4218</v>
      </c>
      <c r="N336" s="1">
        <v>250.0</v>
      </c>
      <c r="O336" s="1">
        <v>0.4822</v>
      </c>
      <c r="P336" s="1">
        <v>0.2406</v>
      </c>
      <c r="Q336" s="1">
        <v>0.4613</v>
      </c>
      <c r="R336" s="1">
        <v>0.524</v>
      </c>
    </row>
    <row r="337" ht="15.75" customHeight="1">
      <c r="G337" s="4"/>
      <c r="H337" s="4"/>
      <c r="I337" s="4"/>
      <c r="J337" s="4"/>
      <c r="K337" s="1" t="s">
        <v>605</v>
      </c>
      <c r="L337" s="1" t="s">
        <v>321</v>
      </c>
      <c r="M337" s="1">
        <v>0.4211</v>
      </c>
      <c r="N337" s="1">
        <v>212.0</v>
      </c>
      <c r="O337" s="1">
        <v>0.4943</v>
      </c>
      <c r="P337" s="1">
        <v>0.2014</v>
      </c>
      <c r="Q337" s="1">
        <v>0.4801</v>
      </c>
      <c r="R337" s="1">
        <v>0.5228</v>
      </c>
    </row>
    <row r="338" ht="15.75" customHeight="1">
      <c r="G338" s="4"/>
      <c r="H338" s="4"/>
      <c r="I338" s="4"/>
      <c r="J338" s="4"/>
      <c r="K338" s="1" t="s">
        <v>606</v>
      </c>
      <c r="L338" s="1" t="s">
        <v>341</v>
      </c>
      <c r="M338" s="1">
        <v>0.4199</v>
      </c>
      <c r="N338" s="1">
        <v>327.0</v>
      </c>
      <c r="O338" s="1">
        <v>0.4506</v>
      </c>
      <c r="P338" s="1">
        <v>0.3277</v>
      </c>
      <c r="Q338" s="1">
        <v>0.4234</v>
      </c>
      <c r="R338" s="1">
        <v>0.5051</v>
      </c>
    </row>
    <row r="339" ht="15.75" customHeight="1">
      <c r="G339" s="4"/>
      <c r="H339" s="4"/>
      <c r="I339" s="4"/>
      <c r="J339" s="4"/>
      <c r="K339" s="1" t="s">
        <v>381</v>
      </c>
      <c r="L339" s="1" t="s">
        <v>330</v>
      </c>
      <c r="M339" s="1">
        <v>0.4183</v>
      </c>
      <c r="N339" s="1">
        <v>267.0</v>
      </c>
      <c r="O339" s="1">
        <v>0.4764</v>
      </c>
      <c r="P339" s="1">
        <v>0.2441</v>
      </c>
      <c r="Q339" s="1">
        <v>0.4604</v>
      </c>
      <c r="R339" s="1">
        <v>0.5083</v>
      </c>
    </row>
    <row r="340" ht="15.75" customHeight="1">
      <c r="G340" s="4"/>
      <c r="H340" s="4"/>
      <c r="I340" s="4"/>
      <c r="J340" s="4"/>
      <c r="K340" s="1" t="s">
        <v>607</v>
      </c>
      <c r="L340" s="1" t="s">
        <v>323</v>
      </c>
      <c r="M340" s="1">
        <v>0.4178</v>
      </c>
      <c r="N340" s="1">
        <v>161.0</v>
      </c>
      <c r="O340" s="1">
        <v>0.5111</v>
      </c>
      <c r="P340" s="1">
        <v>0.1379</v>
      </c>
      <c r="Q340" s="1">
        <v>0.5071</v>
      </c>
      <c r="R340" s="1">
        <v>0.519</v>
      </c>
    </row>
    <row r="341" ht="15.75" customHeight="1">
      <c r="G341" s="4"/>
      <c r="H341" s="4"/>
      <c r="I341" s="4"/>
      <c r="J341" s="4"/>
      <c r="K341" s="1" t="s">
        <v>608</v>
      </c>
      <c r="L341" s="1" t="s">
        <v>315</v>
      </c>
      <c r="M341" s="1">
        <v>0.4161</v>
      </c>
      <c r="N341" s="1">
        <v>181.0</v>
      </c>
      <c r="O341" s="1">
        <v>0.5042</v>
      </c>
      <c r="P341" s="1">
        <v>0.1517</v>
      </c>
      <c r="Q341" s="1">
        <v>0.4885</v>
      </c>
      <c r="R341" s="1">
        <v>0.5356</v>
      </c>
    </row>
    <row r="342" ht="15.75" customHeight="1">
      <c r="G342" s="4"/>
      <c r="H342" s="4"/>
      <c r="I342" s="4"/>
      <c r="J342" s="4"/>
      <c r="K342" s="1" t="s">
        <v>609</v>
      </c>
      <c r="L342" s="1" t="s">
        <v>325</v>
      </c>
      <c r="M342" s="1">
        <v>0.4154</v>
      </c>
      <c r="N342" s="1">
        <v>300.0</v>
      </c>
      <c r="O342" s="1">
        <v>0.4662</v>
      </c>
      <c r="P342" s="1">
        <v>0.2632</v>
      </c>
      <c r="Q342" s="1">
        <v>0.448</v>
      </c>
      <c r="R342" s="1">
        <v>0.5027</v>
      </c>
    </row>
    <row r="343" ht="15.75" customHeight="1">
      <c r="G343" s="4"/>
      <c r="H343" s="4"/>
      <c r="I343" s="4"/>
      <c r="J343" s="4"/>
      <c r="K343" s="1" t="s">
        <v>610</v>
      </c>
      <c r="L343" s="1" t="s">
        <v>325</v>
      </c>
      <c r="M343" s="1">
        <v>0.4119</v>
      </c>
      <c r="N343" s="1">
        <v>280.0</v>
      </c>
      <c r="O343" s="1">
        <v>0.4736</v>
      </c>
      <c r="P343" s="1">
        <v>0.227</v>
      </c>
      <c r="Q343" s="1">
        <v>0.4581</v>
      </c>
      <c r="R343" s="1">
        <v>0.5046</v>
      </c>
    </row>
    <row r="344" ht="15.75" customHeight="1">
      <c r="G344" s="4"/>
      <c r="H344" s="4"/>
      <c r="I344" s="4"/>
      <c r="J344" s="4"/>
      <c r="K344" s="1" t="s">
        <v>611</v>
      </c>
      <c r="L344" s="1" t="s">
        <v>341</v>
      </c>
      <c r="M344" s="1">
        <v>0.4117</v>
      </c>
      <c r="N344" s="1">
        <v>268.0</v>
      </c>
      <c r="O344" s="1">
        <v>0.4761</v>
      </c>
      <c r="P344" s="1">
        <v>0.2185</v>
      </c>
      <c r="Q344" s="1">
        <v>0.4599</v>
      </c>
      <c r="R344" s="1">
        <v>0.5085</v>
      </c>
    </row>
    <row r="345" ht="15.75" customHeight="1">
      <c r="G345" s="4"/>
      <c r="H345" s="4"/>
      <c r="I345" s="4"/>
      <c r="J345" s="4"/>
      <c r="K345" s="1" t="s">
        <v>612</v>
      </c>
      <c r="L345" s="1" t="s">
        <v>333</v>
      </c>
      <c r="M345" s="1">
        <v>0.4107</v>
      </c>
      <c r="N345" s="1">
        <v>361.0</v>
      </c>
      <c r="O345" s="1">
        <v>0.4132</v>
      </c>
      <c r="P345" s="1">
        <v>0.4034</v>
      </c>
      <c r="Q345" s="1">
        <v>0.3873</v>
      </c>
      <c r="R345" s="1">
        <v>0.4649</v>
      </c>
    </row>
    <row r="346" ht="15.75" customHeight="1">
      <c r="G346" s="4"/>
      <c r="H346" s="4"/>
      <c r="I346" s="4"/>
      <c r="J346" s="4"/>
      <c r="K346" s="1" t="s">
        <v>613</v>
      </c>
      <c r="L346" s="1" t="s">
        <v>334</v>
      </c>
      <c r="M346" s="1">
        <v>0.41</v>
      </c>
      <c r="N346" s="1">
        <v>323.0</v>
      </c>
      <c r="O346" s="1">
        <v>0.4524</v>
      </c>
      <c r="P346" s="1">
        <v>0.2829</v>
      </c>
      <c r="Q346" s="1">
        <v>0.4202</v>
      </c>
      <c r="R346" s="1">
        <v>0.5167</v>
      </c>
    </row>
    <row r="347" ht="15.75" customHeight="1">
      <c r="G347" s="4"/>
      <c r="H347" s="4"/>
      <c r="I347" s="4"/>
      <c r="J347" s="4"/>
      <c r="K347" s="1" t="s">
        <v>614</v>
      </c>
      <c r="L347" s="1" t="s">
        <v>314</v>
      </c>
      <c r="M347" s="1">
        <v>0.4093</v>
      </c>
      <c r="N347" s="1">
        <v>142.0</v>
      </c>
      <c r="O347" s="1">
        <v>0.5165</v>
      </c>
      <c r="P347" s="1">
        <v>0.0876</v>
      </c>
      <c r="Q347" s="1">
        <v>0.5096</v>
      </c>
      <c r="R347" s="1">
        <v>0.5303</v>
      </c>
    </row>
    <row r="348" ht="15.75" customHeight="1">
      <c r="G348" s="4"/>
      <c r="H348" s="4"/>
      <c r="I348" s="4"/>
      <c r="J348" s="4"/>
      <c r="K348" s="1" t="s">
        <v>615</v>
      </c>
      <c r="L348" s="1" t="s">
        <v>330</v>
      </c>
      <c r="M348" s="1">
        <v>0.4076</v>
      </c>
      <c r="N348" s="1">
        <v>330.0</v>
      </c>
      <c r="O348" s="1">
        <v>0.4473</v>
      </c>
      <c r="P348" s="1">
        <v>0.2886</v>
      </c>
      <c r="Q348" s="1">
        <v>0.414</v>
      </c>
      <c r="R348" s="1">
        <v>0.5138</v>
      </c>
    </row>
    <row r="349" ht="15.75" customHeight="1">
      <c r="G349" s="4"/>
      <c r="H349" s="4"/>
      <c r="I349" s="4"/>
      <c r="J349" s="4"/>
      <c r="K349" s="1" t="s">
        <v>616</v>
      </c>
      <c r="L349" s="1" t="s">
        <v>317</v>
      </c>
      <c r="M349" s="1">
        <v>0.4061</v>
      </c>
      <c r="N349" s="1">
        <v>336.0</v>
      </c>
      <c r="O349" s="1">
        <v>0.4418</v>
      </c>
      <c r="P349" s="1">
        <v>0.2991</v>
      </c>
      <c r="Q349" s="1">
        <v>0.4083</v>
      </c>
      <c r="R349" s="1">
        <v>0.5089</v>
      </c>
    </row>
    <row r="350" ht="15.75" customHeight="1">
      <c r="G350" s="4"/>
      <c r="H350" s="4"/>
      <c r="I350" s="4"/>
      <c r="J350" s="4"/>
      <c r="K350" s="1" t="s">
        <v>617</v>
      </c>
      <c r="L350" s="1" t="s">
        <v>336</v>
      </c>
      <c r="M350" s="1">
        <v>0.4034</v>
      </c>
      <c r="N350" s="1">
        <v>225.0</v>
      </c>
      <c r="O350" s="1">
        <v>0.4903</v>
      </c>
      <c r="P350" s="1">
        <v>0.1429</v>
      </c>
      <c r="Q350" s="1">
        <v>0.4839</v>
      </c>
      <c r="R350" s="1">
        <v>0.5029</v>
      </c>
    </row>
    <row r="351" ht="15.75" customHeight="1">
      <c r="G351" s="4"/>
      <c r="H351" s="4"/>
      <c r="I351" s="4"/>
      <c r="J351" s="4"/>
      <c r="K351" s="1" t="s">
        <v>618</v>
      </c>
      <c r="L351" s="1" t="s">
        <v>333</v>
      </c>
      <c r="M351" s="1">
        <v>0.4014</v>
      </c>
      <c r="N351" s="1">
        <v>343.0</v>
      </c>
      <c r="O351" s="1">
        <v>0.4336</v>
      </c>
      <c r="P351" s="1">
        <v>0.3046</v>
      </c>
      <c r="Q351" s="1">
        <v>0.4168</v>
      </c>
      <c r="R351" s="1">
        <v>0.4672</v>
      </c>
    </row>
    <row r="352" ht="15.75" customHeight="1">
      <c r="G352" s="4"/>
      <c r="H352" s="4"/>
      <c r="I352" s="4"/>
      <c r="J352" s="4"/>
      <c r="K352" s="1" t="s">
        <v>619</v>
      </c>
      <c r="L352" s="1" t="s">
        <v>332</v>
      </c>
      <c r="M352" s="1">
        <v>0.3968</v>
      </c>
      <c r="N352" s="1">
        <v>290.0</v>
      </c>
      <c r="O352" s="1">
        <v>0.4693</v>
      </c>
      <c r="P352" s="1">
        <v>0.1793</v>
      </c>
      <c r="Q352" s="1">
        <v>0.447</v>
      </c>
      <c r="R352" s="1">
        <v>0.5141</v>
      </c>
    </row>
    <row r="353" ht="15.75" customHeight="1">
      <c r="G353" s="4"/>
      <c r="H353" s="4"/>
      <c r="I353" s="4"/>
      <c r="J353" s="4"/>
      <c r="K353" s="1" t="s">
        <v>620</v>
      </c>
      <c r="L353" s="1" t="s">
        <v>333</v>
      </c>
      <c r="M353" s="1">
        <v>0.3931</v>
      </c>
      <c r="N353" s="1">
        <v>353.0</v>
      </c>
      <c r="O353" s="1">
        <v>0.4273</v>
      </c>
      <c r="P353" s="1">
        <v>0.2908</v>
      </c>
      <c r="Q353" s="1">
        <v>0.4041</v>
      </c>
      <c r="R353" s="1">
        <v>0.4735</v>
      </c>
    </row>
    <row r="354" ht="15.75" customHeight="1">
      <c r="G354" s="4"/>
      <c r="H354" s="4"/>
      <c r="I354" s="4"/>
      <c r="J354" s="4"/>
      <c r="K354" s="1" t="s">
        <v>621</v>
      </c>
      <c r="L354" s="1" t="s">
        <v>338</v>
      </c>
      <c r="M354" s="1">
        <v>0.3924</v>
      </c>
      <c r="N354" s="1">
        <v>339.0</v>
      </c>
      <c r="O354" s="1">
        <v>0.4399</v>
      </c>
      <c r="P354" s="1">
        <v>0.25</v>
      </c>
      <c r="Q354" s="1">
        <v>0.4194</v>
      </c>
      <c r="R354" s="1">
        <v>0.4809</v>
      </c>
    </row>
    <row r="355" ht="15.75" customHeight="1">
      <c r="G355" s="4"/>
      <c r="H355" s="4"/>
      <c r="I355" s="4"/>
      <c r="J355" s="4"/>
      <c r="K355" s="1" t="s">
        <v>622</v>
      </c>
      <c r="L355" s="1" t="s">
        <v>333</v>
      </c>
      <c r="M355" s="1">
        <v>0.3923</v>
      </c>
      <c r="N355" s="1">
        <v>341.0</v>
      </c>
      <c r="O355" s="1">
        <v>0.4371</v>
      </c>
      <c r="P355" s="1">
        <v>0.2579</v>
      </c>
      <c r="Q355" s="1">
        <v>0.415</v>
      </c>
      <c r="R355" s="1">
        <v>0.4811</v>
      </c>
    </row>
    <row r="356" ht="15.75" customHeight="1">
      <c r="G356" s="4"/>
      <c r="H356" s="4"/>
      <c r="I356" s="4"/>
      <c r="J356" s="4"/>
      <c r="K356" s="1" t="s">
        <v>623</v>
      </c>
      <c r="L356" s="1" t="s">
        <v>317</v>
      </c>
      <c r="M356" s="1">
        <v>0.3904</v>
      </c>
      <c r="N356" s="1">
        <v>351.0</v>
      </c>
      <c r="O356" s="1">
        <v>0.4275</v>
      </c>
      <c r="P356" s="1">
        <v>0.2791</v>
      </c>
      <c r="Q356" s="1">
        <v>0.3892</v>
      </c>
      <c r="R356" s="1">
        <v>0.504</v>
      </c>
    </row>
    <row r="357" ht="15.75" customHeight="1">
      <c r="G357" s="4"/>
      <c r="H357" s="4"/>
      <c r="I357" s="4"/>
      <c r="J357" s="4"/>
      <c r="K357" s="1" t="s">
        <v>624</v>
      </c>
      <c r="L357" s="1" t="s">
        <v>343</v>
      </c>
      <c r="M357" s="1">
        <v>0.389</v>
      </c>
      <c r="N357" s="1">
        <v>342.0</v>
      </c>
      <c r="O357" s="1">
        <v>0.4354</v>
      </c>
      <c r="P357" s="1">
        <v>0.25</v>
      </c>
      <c r="Q357" s="1">
        <v>0.4027</v>
      </c>
      <c r="R357" s="1">
        <v>0.5006</v>
      </c>
    </row>
    <row r="358" ht="15.75" customHeight="1">
      <c r="G358" s="4"/>
      <c r="H358" s="4"/>
      <c r="I358" s="4"/>
      <c r="J358" s="4"/>
      <c r="K358" s="1" t="s">
        <v>625</v>
      </c>
      <c r="L358" s="1" t="s">
        <v>319</v>
      </c>
      <c r="M358" s="1">
        <v>0.3883</v>
      </c>
      <c r="N358" s="1">
        <v>247.0</v>
      </c>
      <c r="O358" s="1">
        <v>0.4839</v>
      </c>
      <c r="P358" s="1">
        <v>0.1014</v>
      </c>
      <c r="Q358" s="1">
        <v>0.4633</v>
      </c>
      <c r="R358" s="1">
        <v>0.525</v>
      </c>
    </row>
    <row r="359" ht="15.75" customHeight="1">
      <c r="G359" s="4"/>
      <c r="H359" s="4"/>
      <c r="I359" s="4"/>
      <c r="J359" s="4"/>
      <c r="K359" s="1" t="s">
        <v>626</v>
      </c>
      <c r="L359" s="1" t="s">
        <v>338</v>
      </c>
      <c r="M359" s="1">
        <v>0.3881</v>
      </c>
      <c r="N359" s="1">
        <v>344.0</v>
      </c>
      <c r="O359" s="1">
        <v>0.4334</v>
      </c>
      <c r="P359" s="1">
        <v>0.252</v>
      </c>
      <c r="Q359" s="1">
        <v>0.4167</v>
      </c>
      <c r="R359" s="1">
        <v>0.4668</v>
      </c>
    </row>
    <row r="360" ht="15.75" customHeight="1">
      <c r="G360" s="4"/>
      <c r="H360" s="4"/>
      <c r="I360" s="4"/>
      <c r="J360" s="4"/>
      <c r="K360" s="1" t="s">
        <v>627</v>
      </c>
      <c r="L360" s="1" t="s">
        <v>317</v>
      </c>
      <c r="M360" s="1">
        <v>0.3868</v>
      </c>
      <c r="N360" s="1">
        <v>321.0</v>
      </c>
      <c r="O360" s="1">
        <v>0.4531</v>
      </c>
      <c r="P360" s="1">
        <v>0.188</v>
      </c>
      <c r="Q360" s="1">
        <v>0.418</v>
      </c>
      <c r="R360" s="1">
        <v>0.5233</v>
      </c>
    </row>
    <row r="361" ht="15.75" customHeight="1">
      <c r="G361" s="4"/>
      <c r="H361" s="4"/>
      <c r="I361" s="4"/>
      <c r="J361" s="4"/>
      <c r="K361" s="1" t="s">
        <v>628</v>
      </c>
      <c r="L361" s="1" t="s">
        <v>332</v>
      </c>
      <c r="M361" s="1">
        <v>0.381</v>
      </c>
      <c r="N361" s="1">
        <v>190.0</v>
      </c>
      <c r="O361" s="1">
        <v>0.5008</v>
      </c>
      <c r="P361" s="1">
        <v>0.0219</v>
      </c>
      <c r="Q361" s="1">
        <v>0.488</v>
      </c>
      <c r="R361" s="1">
        <v>0.5263</v>
      </c>
    </row>
    <row r="362" ht="15.75" customHeight="1">
      <c r="G362" s="4"/>
      <c r="H362" s="4"/>
      <c r="I362" s="4"/>
      <c r="J362" s="4"/>
      <c r="K362" s="1" t="s">
        <v>629</v>
      </c>
      <c r="L362" s="1" t="s">
        <v>338</v>
      </c>
      <c r="M362" s="1">
        <v>0.3768</v>
      </c>
      <c r="N362" s="1">
        <v>288.0</v>
      </c>
      <c r="O362" s="1">
        <v>0.4704</v>
      </c>
      <c r="P362" s="1">
        <v>0.096</v>
      </c>
      <c r="Q362" s="1">
        <v>0.4619</v>
      </c>
      <c r="R362" s="1">
        <v>0.4875</v>
      </c>
    </row>
    <row r="363" ht="15.75" customHeight="1">
      <c r="G363" s="4"/>
      <c r="H363" s="4"/>
      <c r="I363" s="4"/>
      <c r="J363" s="4"/>
      <c r="K363" s="1" t="s">
        <v>630</v>
      </c>
      <c r="L363" s="1" t="s">
        <v>341</v>
      </c>
      <c r="M363" s="1">
        <v>0.3602</v>
      </c>
      <c r="N363" s="1">
        <v>285.0</v>
      </c>
      <c r="O363" s="1">
        <v>0.4718</v>
      </c>
      <c r="P363" s="1">
        <v>0.0252</v>
      </c>
      <c r="Q363" s="1">
        <v>0.4505</v>
      </c>
      <c r="R363" s="1">
        <v>0.5146</v>
      </c>
    </row>
    <row r="364" ht="15.75" customHeight="1">
      <c r="K364" s="1" t="s">
        <v>631</v>
      </c>
      <c r="L364" s="1" t="s">
        <v>343</v>
      </c>
      <c r="M364" s="1">
        <v>0.3452</v>
      </c>
      <c r="N364" s="1">
        <v>337.0</v>
      </c>
      <c r="O364" s="1">
        <v>0.4417</v>
      </c>
      <c r="P364" s="1">
        <v>0.0556</v>
      </c>
      <c r="Q364" s="1">
        <v>0.4147</v>
      </c>
      <c r="R364" s="1">
        <v>0.4957</v>
      </c>
    </row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1.0"/>
    <col customWidth="1" min="9" max="9" width="10.0"/>
    <col customWidth="1" min="10" max="10" width="12.0"/>
    <col customWidth="1" min="11" max="26" width="8.71"/>
  </cols>
  <sheetData>
    <row r="1">
      <c r="A1" s="1" t="s">
        <v>20</v>
      </c>
      <c r="D1" s="1">
        <v>183.24</v>
      </c>
      <c r="E1" s="1">
        <v>-26.44</v>
      </c>
      <c r="F1" s="1">
        <v>-0.6531966964434289</v>
      </c>
      <c r="G1" s="1">
        <v>3.0343104629808804</v>
      </c>
      <c r="J1" s="1" t="str">
        <f>SUM(J2:J35)</f>
        <v>#NAME?</v>
      </c>
    </row>
    <row r="2">
      <c r="A2" s="1" t="s">
        <v>72</v>
      </c>
      <c r="B2" s="1">
        <v>82.66</v>
      </c>
      <c r="C2" s="1">
        <v>11.0</v>
      </c>
      <c r="D2" s="1" t="s">
        <v>73</v>
      </c>
      <c r="E2" s="1" t="s">
        <v>199</v>
      </c>
      <c r="F2" s="1" t="str">
        <f t="shared" ref="F2:F35" si="1">NUMBERVALUE(RIGHT(E2,6))</f>
        <v>#NAME?</v>
      </c>
      <c r="G2" s="1">
        <f t="shared" ref="G2:G35" si="2">B2</f>
        <v>82.66</v>
      </c>
      <c r="H2" s="1" t="str">
        <f t="shared" ref="H2:H35" si="3">F2*$D$1+$E$1</f>
        <v>#NAME?</v>
      </c>
      <c r="I2" s="1" t="str">
        <f t="shared" ref="I2:I35" si="4">H2+C2*$F$1+$G$1</f>
        <v>#NAME?</v>
      </c>
      <c r="J2" s="1" t="str">
        <f t="shared" ref="J2:J35" si="5">(G2-I2)^2</f>
        <v>#NAME?</v>
      </c>
    </row>
    <row r="3">
      <c r="A3" s="1" t="s">
        <v>75</v>
      </c>
      <c r="B3" s="1">
        <v>81.54</v>
      </c>
      <c r="C3" s="1">
        <v>12.0</v>
      </c>
      <c r="D3" s="1" t="s">
        <v>76</v>
      </c>
      <c r="E3" s="1" t="s">
        <v>200</v>
      </c>
      <c r="F3" s="1" t="str">
        <f t="shared" si="1"/>
        <v>#NAME?</v>
      </c>
      <c r="G3" s="1">
        <f t="shared" si="2"/>
        <v>81.54</v>
      </c>
      <c r="H3" s="1" t="str">
        <f t="shared" si="3"/>
        <v>#NAME?</v>
      </c>
      <c r="I3" s="1" t="str">
        <f t="shared" si="4"/>
        <v>#NAME?</v>
      </c>
      <c r="J3" s="1" t="str">
        <f t="shared" si="5"/>
        <v>#NAME?</v>
      </c>
    </row>
    <row r="4">
      <c r="A4" s="1" t="s">
        <v>87</v>
      </c>
      <c r="B4" s="1">
        <v>89.62</v>
      </c>
      <c r="C4" s="1">
        <v>5.0</v>
      </c>
      <c r="D4" s="1" t="s">
        <v>88</v>
      </c>
      <c r="E4" s="1" t="s">
        <v>201</v>
      </c>
      <c r="F4" s="1" t="str">
        <f t="shared" si="1"/>
        <v>#NAME?</v>
      </c>
      <c r="G4" s="1">
        <f t="shared" si="2"/>
        <v>89.62</v>
      </c>
      <c r="H4" s="1" t="str">
        <f t="shared" si="3"/>
        <v>#NAME?</v>
      </c>
      <c r="I4" s="1" t="str">
        <f t="shared" si="4"/>
        <v>#NAME?</v>
      </c>
      <c r="J4" s="1" t="str">
        <f t="shared" si="5"/>
        <v>#NAME?</v>
      </c>
    </row>
    <row r="5">
      <c r="A5" s="1" t="s">
        <v>202</v>
      </c>
      <c r="B5" s="1">
        <v>91.86</v>
      </c>
      <c r="C5" s="1">
        <v>4.0</v>
      </c>
      <c r="D5" s="1" t="s">
        <v>203</v>
      </c>
      <c r="E5" s="1" t="s">
        <v>204</v>
      </c>
      <c r="F5" s="1" t="str">
        <f t="shared" si="1"/>
        <v>#NAME?</v>
      </c>
      <c r="G5" s="1">
        <f t="shared" si="2"/>
        <v>91.86</v>
      </c>
      <c r="H5" s="1" t="str">
        <f t="shared" si="3"/>
        <v>#NAME?</v>
      </c>
      <c r="I5" s="1" t="str">
        <f t="shared" si="4"/>
        <v>#NAME?</v>
      </c>
      <c r="J5" s="1" t="str">
        <f t="shared" si="5"/>
        <v>#NAME?</v>
      </c>
    </row>
    <row r="6">
      <c r="A6" s="1" t="s">
        <v>96</v>
      </c>
      <c r="B6" s="1">
        <v>99.52</v>
      </c>
      <c r="C6" s="1">
        <v>1.0</v>
      </c>
      <c r="D6" s="1" t="s">
        <v>97</v>
      </c>
      <c r="E6" s="1" t="s">
        <v>205</v>
      </c>
      <c r="F6" s="1" t="str">
        <f t="shared" si="1"/>
        <v>#NAME?</v>
      </c>
      <c r="G6" s="1">
        <f t="shared" si="2"/>
        <v>99.52</v>
      </c>
      <c r="H6" s="1" t="str">
        <f t="shared" si="3"/>
        <v>#NAME?</v>
      </c>
      <c r="I6" s="1" t="str">
        <f t="shared" si="4"/>
        <v>#NAME?</v>
      </c>
      <c r="J6" s="1" t="str">
        <f t="shared" si="5"/>
        <v>#NAME?</v>
      </c>
    </row>
    <row r="7">
      <c r="A7" s="1" t="s">
        <v>99</v>
      </c>
      <c r="B7" s="1">
        <v>91.58</v>
      </c>
      <c r="C7" s="1">
        <v>4.0</v>
      </c>
      <c r="D7" s="1" t="s">
        <v>100</v>
      </c>
      <c r="E7" s="1" t="s">
        <v>206</v>
      </c>
      <c r="F7" s="1" t="str">
        <f t="shared" si="1"/>
        <v>#NAME?</v>
      </c>
      <c r="G7" s="1">
        <f t="shared" si="2"/>
        <v>91.58</v>
      </c>
      <c r="H7" s="1" t="str">
        <f t="shared" si="3"/>
        <v>#NAME?</v>
      </c>
      <c r="I7" s="1" t="str">
        <f t="shared" si="4"/>
        <v>#NAME?</v>
      </c>
      <c r="J7" s="1" t="str">
        <f t="shared" si="5"/>
        <v>#NAME?</v>
      </c>
    </row>
    <row r="8">
      <c r="A8" s="1" t="s">
        <v>104</v>
      </c>
      <c r="B8" s="1">
        <v>89.57</v>
      </c>
      <c r="C8" s="1">
        <v>5.0</v>
      </c>
      <c r="D8" s="1" t="s">
        <v>105</v>
      </c>
      <c r="E8" s="1" t="s">
        <v>207</v>
      </c>
      <c r="F8" s="1" t="str">
        <f t="shared" si="1"/>
        <v>#NAME?</v>
      </c>
      <c r="G8" s="1">
        <f t="shared" si="2"/>
        <v>89.57</v>
      </c>
      <c r="H8" s="1" t="str">
        <f t="shared" si="3"/>
        <v>#NAME?</v>
      </c>
      <c r="I8" s="1" t="str">
        <f t="shared" si="4"/>
        <v>#NAME?</v>
      </c>
      <c r="J8" s="1" t="str">
        <f t="shared" si="5"/>
        <v>#NAME?</v>
      </c>
    </row>
    <row r="9">
      <c r="A9" s="1" t="s">
        <v>632</v>
      </c>
      <c r="B9" s="1">
        <v>81.4</v>
      </c>
      <c r="C9" s="1">
        <v>12.0</v>
      </c>
      <c r="D9" s="1" t="s">
        <v>209</v>
      </c>
      <c r="E9" s="1" t="s">
        <v>210</v>
      </c>
      <c r="F9" s="1" t="str">
        <f t="shared" si="1"/>
        <v>#NAME?</v>
      </c>
      <c r="G9" s="1">
        <f t="shared" si="2"/>
        <v>81.4</v>
      </c>
      <c r="H9" s="1" t="str">
        <f t="shared" si="3"/>
        <v>#NAME?</v>
      </c>
      <c r="I9" s="1" t="str">
        <f t="shared" si="4"/>
        <v>#NAME?</v>
      </c>
      <c r="J9" s="1" t="str">
        <f t="shared" si="5"/>
        <v>#NAME?</v>
      </c>
    </row>
    <row r="10">
      <c r="A10" s="1" t="s">
        <v>633</v>
      </c>
      <c r="B10" s="1">
        <v>80.11</v>
      </c>
      <c r="C10" s="1">
        <v>15.0</v>
      </c>
      <c r="D10" s="1" t="s">
        <v>212</v>
      </c>
      <c r="E10" s="1" t="s">
        <v>213</v>
      </c>
      <c r="F10" s="1" t="str">
        <f t="shared" si="1"/>
        <v>#NAME?</v>
      </c>
      <c r="G10" s="1">
        <f t="shared" si="2"/>
        <v>80.11</v>
      </c>
      <c r="H10" s="1" t="str">
        <f t="shared" si="3"/>
        <v>#NAME?</v>
      </c>
      <c r="I10" s="1" t="str">
        <f t="shared" si="4"/>
        <v>#NAME?</v>
      </c>
      <c r="J10" s="1" t="str">
        <f t="shared" si="5"/>
        <v>#NAME?</v>
      </c>
    </row>
    <row r="11">
      <c r="A11" s="1" t="s">
        <v>110</v>
      </c>
      <c r="B11" s="1">
        <v>91.05</v>
      </c>
      <c r="C11" s="1">
        <v>5.0</v>
      </c>
      <c r="D11" s="1" t="s">
        <v>111</v>
      </c>
      <c r="E11" s="1" t="s">
        <v>217</v>
      </c>
      <c r="F11" s="1" t="str">
        <f t="shared" si="1"/>
        <v>#NAME?</v>
      </c>
      <c r="G11" s="1">
        <f t="shared" si="2"/>
        <v>91.05</v>
      </c>
      <c r="H11" s="1" t="str">
        <f t="shared" si="3"/>
        <v>#NAME?</v>
      </c>
      <c r="I11" s="1" t="str">
        <f t="shared" si="4"/>
        <v>#NAME?</v>
      </c>
      <c r="J11" s="1" t="str">
        <f t="shared" si="5"/>
        <v>#NAME?</v>
      </c>
    </row>
    <row r="12">
      <c r="A12" s="1" t="s">
        <v>116</v>
      </c>
      <c r="B12" s="1">
        <v>92.96</v>
      </c>
      <c r="C12" s="1">
        <v>3.0</v>
      </c>
      <c r="D12" s="1" t="s">
        <v>117</v>
      </c>
      <c r="E12" s="1" t="s">
        <v>218</v>
      </c>
      <c r="F12" s="1" t="str">
        <f t="shared" si="1"/>
        <v>#NAME?</v>
      </c>
      <c r="G12" s="1">
        <f t="shared" si="2"/>
        <v>92.96</v>
      </c>
      <c r="H12" s="1" t="str">
        <f t="shared" si="3"/>
        <v>#NAME?</v>
      </c>
      <c r="I12" s="1" t="str">
        <f t="shared" si="4"/>
        <v>#NAME?</v>
      </c>
      <c r="J12" s="1" t="str">
        <f t="shared" si="5"/>
        <v>#NAME?</v>
      </c>
    </row>
    <row r="13">
      <c r="A13" s="1" t="s">
        <v>219</v>
      </c>
      <c r="B13" s="1">
        <v>99.3</v>
      </c>
      <c r="C13" s="1">
        <v>1.0</v>
      </c>
      <c r="D13" s="1" t="s">
        <v>220</v>
      </c>
      <c r="E13" s="1" t="s">
        <v>221</v>
      </c>
      <c r="F13" s="1" t="str">
        <f t="shared" si="1"/>
        <v>#NAME?</v>
      </c>
      <c r="G13" s="1">
        <f t="shared" si="2"/>
        <v>99.3</v>
      </c>
      <c r="H13" s="1" t="str">
        <f t="shared" si="3"/>
        <v>#NAME?</v>
      </c>
      <c r="I13" s="1" t="str">
        <f t="shared" si="4"/>
        <v>#NAME?</v>
      </c>
      <c r="J13" s="1" t="str">
        <f t="shared" si="5"/>
        <v>#NAME?</v>
      </c>
    </row>
    <row r="14">
      <c r="A14" s="1" t="s">
        <v>634</v>
      </c>
      <c r="B14" s="1">
        <v>81.85</v>
      </c>
      <c r="C14" s="1">
        <v>11.0</v>
      </c>
      <c r="D14" s="1" t="s">
        <v>223</v>
      </c>
      <c r="E14" s="1" t="s">
        <v>224</v>
      </c>
      <c r="F14" s="1" t="str">
        <f t="shared" si="1"/>
        <v>#NAME?</v>
      </c>
      <c r="G14" s="1">
        <f t="shared" si="2"/>
        <v>81.85</v>
      </c>
      <c r="H14" s="1" t="str">
        <f t="shared" si="3"/>
        <v>#NAME?</v>
      </c>
      <c r="I14" s="1" t="str">
        <f t="shared" si="4"/>
        <v>#NAME?</v>
      </c>
      <c r="J14" s="1" t="str">
        <f t="shared" si="5"/>
        <v>#NAME?</v>
      </c>
    </row>
    <row r="15">
      <c r="A15" s="1" t="s">
        <v>225</v>
      </c>
      <c r="B15" s="1">
        <v>87.65</v>
      </c>
      <c r="C15" s="1">
        <v>7.0</v>
      </c>
      <c r="D15" s="1" t="s">
        <v>226</v>
      </c>
      <c r="E15" s="1" t="s">
        <v>227</v>
      </c>
      <c r="F15" s="1" t="str">
        <f t="shared" si="1"/>
        <v>#NAME?</v>
      </c>
      <c r="G15" s="1">
        <f t="shared" si="2"/>
        <v>87.65</v>
      </c>
      <c r="H15" s="1" t="str">
        <f t="shared" si="3"/>
        <v>#NAME?</v>
      </c>
      <c r="I15" s="1" t="str">
        <f t="shared" si="4"/>
        <v>#NAME?</v>
      </c>
      <c r="J15" s="1" t="str">
        <f t="shared" si="5"/>
        <v>#NAME?</v>
      </c>
    </row>
    <row r="16">
      <c r="A16" s="1" t="s">
        <v>229</v>
      </c>
      <c r="B16" s="1">
        <v>86.27</v>
      </c>
      <c r="C16" s="1">
        <v>8.0</v>
      </c>
      <c r="D16" s="1" t="s">
        <v>230</v>
      </c>
      <c r="E16" s="1" t="s">
        <v>231</v>
      </c>
      <c r="F16" s="1" t="str">
        <f t="shared" si="1"/>
        <v>#NAME?</v>
      </c>
      <c r="G16" s="1">
        <f t="shared" si="2"/>
        <v>86.27</v>
      </c>
      <c r="H16" s="1" t="str">
        <f t="shared" si="3"/>
        <v>#NAME?</v>
      </c>
      <c r="I16" s="1" t="str">
        <f t="shared" si="4"/>
        <v>#NAME?</v>
      </c>
      <c r="J16" s="1" t="str">
        <f t="shared" si="5"/>
        <v>#NAME?</v>
      </c>
    </row>
    <row r="17">
      <c r="A17" s="1" t="s">
        <v>140</v>
      </c>
      <c r="B17" s="1">
        <v>78.74</v>
      </c>
      <c r="C17" s="1">
        <v>16.0</v>
      </c>
      <c r="D17" s="1" t="s">
        <v>141</v>
      </c>
      <c r="E17" s="1" t="s">
        <v>232</v>
      </c>
      <c r="F17" s="1" t="str">
        <f t="shared" si="1"/>
        <v>#NAME?</v>
      </c>
      <c r="G17" s="1">
        <f t="shared" si="2"/>
        <v>78.74</v>
      </c>
      <c r="H17" s="1" t="str">
        <f t="shared" si="3"/>
        <v>#NAME?</v>
      </c>
      <c r="I17" s="1" t="str">
        <f t="shared" si="4"/>
        <v>#NAME?</v>
      </c>
      <c r="J17" s="1" t="str">
        <f t="shared" si="5"/>
        <v>#NAME?</v>
      </c>
    </row>
    <row r="18">
      <c r="A18" s="1" t="s">
        <v>233</v>
      </c>
      <c r="B18" s="1">
        <v>80.21</v>
      </c>
      <c r="C18" s="1">
        <v>14.0</v>
      </c>
      <c r="D18" s="1" t="s">
        <v>234</v>
      </c>
      <c r="E18" s="1" t="s">
        <v>235</v>
      </c>
      <c r="F18" s="1" t="str">
        <f t="shared" si="1"/>
        <v>#NAME?</v>
      </c>
      <c r="G18" s="1">
        <f t="shared" si="2"/>
        <v>80.21</v>
      </c>
      <c r="H18" s="1" t="str">
        <f t="shared" si="3"/>
        <v>#NAME?</v>
      </c>
      <c r="I18" s="1" t="str">
        <f t="shared" si="4"/>
        <v>#NAME?</v>
      </c>
      <c r="J18" s="1" t="str">
        <f t="shared" si="5"/>
        <v>#NAME?</v>
      </c>
    </row>
    <row r="19">
      <c r="A19" s="1" t="s">
        <v>635</v>
      </c>
      <c r="B19" s="1">
        <v>82.59</v>
      </c>
      <c r="C19" s="1">
        <v>11.0</v>
      </c>
      <c r="D19" s="1" t="s">
        <v>237</v>
      </c>
      <c r="E19" s="1" t="s">
        <v>238</v>
      </c>
      <c r="F19" s="1" t="str">
        <f t="shared" si="1"/>
        <v>#NAME?</v>
      </c>
      <c r="G19" s="1">
        <f t="shared" si="2"/>
        <v>82.59</v>
      </c>
      <c r="H19" s="1" t="str">
        <f t="shared" si="3"/>
        <v>#NAME?</v>
      </c>
      <c r="I19" s="1" t="str">
        <f t="shared" si="4"/>
        <v>#NAME?</v>
      </c>
      <c r="J19" s="1" t="str">
        <f t="shared" si="5"/>
        <v>#NAME?</v>
      </c>
    </row>
    <row r="20">
      <c r="A20" s="1" t="s">
        <v>239</v>
      </c>
      <c r="B20" s="1">
        <v>84.13</v>
      </c>
      <c r="C20" s="1">
        <v>9.0</v>
      </c>
      <c r="D20" s="1" t="s">
        <v>240</v>
      </c>
      <c r="E20" s="1" t="s">
        <v>241</v>
      </c>
      <c r="F20" s="1" t="str">
        <f t="shared" si="1"/>
        <v>#NAME?</v>
      </c>
      <c r="G20" s="1">
        <f t="shared" si="2"/>
        <v>84.13</v>
      </c>
      <c r="H20" s="1" t="str">
        <f t="shared" si="3"/>
        <v>#NAME?</v>
      </c>
      <c r="I20" s="1" t="str">
        <f t="shared" si="4"/>
        <v>#NAME?</v>
      </c>
      <c r="J20" s="1" t="str">
        <f t="shared" si="5"/>
        <v>#NAME?</v>
      </c>
    </row>
    <row r="21" ht="15.75" customHeight="1">
      <c r="A21" s="1" t="s">
        <v>636</v>
      </c>
      <c r="B21" s="1">
        <v>80.65</v>
      </c>
      <c r="C21" s="1">
        <v>14.0</v>
      </c>
      <c r="D21" s="1" t="s">
        <v>243</v>
      </c>
      <c r="E21" s="1" t="s">
        <v>244</v>
      </c>
      <c r="F21" s="1" t="str">
        <f t="shared" si="1"/>
        <v>#NAME?</v>
      </c>
      <c r="G21" s="1">
        <f t="shared" si="2"/>
        <v>80.65</v>
      </c>
      <c r="H21" s="1" t="str">
        <f t="shared" si="3"/>
        <v>#NAME?</v>
      </c>
      <c r="I21" s="1" t="str">
        <f t="shared" si="4"/>
        <v>#NAME?</v>
      </c>
      <c r="J21" s="1" t="str">
        <f t="shared" si="5"/>
        <v>#NAME?</v>
      </c>
    </row>
    <row r="22" ht="15.75" customHeight="1">
      <c r="A22" s="1" t="s">
        <v>637</v>
      </c>
      <c r="B22" s="1">
        <v>95.95</v>
      </c>
      <c r="C22" s="1">
        <v>2.0</v>
      </c>
      <c r="D22" s="1" t="s">
        <v>155</v>
      </c>
      <c r="E22" s="1" t="s">
        <v>245</v>
      </c>
      <c r="F22" s="1" t="str">
        <f t="shared" si="1"/>
        <v>#NAME?</v>
      </c>
      <c r="G22" s="1">
        <f t="shared" si="2"/>
        <v>95.95</v>
      </c>
      <c r="H22" s="1" t="str">
        <f t="shared" si="3"/>
        <v>#NAME?</v>
      </c>
      <c r="I22" s="1" t="str">
        <f t="shared" si="4"/>
        <v>#NAME?</v>
      </c>
      <c r="J22" s="1" t="str">
        <f t="shared" si="5"/>
        <v>#NAME?</v>
      </c>
    </row>
    <row r="23" ht="15.75" customHeight="1">
      <c r="A23" s="1" t="s">
        <v>246</v>
      </c>
      <c r="B23" s="1">
        <v>86.88</v>
      </c>
      <c r="C23" s="1">
        <v>7.0</v>
      </c>
      <c r="D23" s="1" t="s">
        <v>247</v>
      </c>
      <c r="E23" s="1" t="s">
        <v>248</v>
      </c>
      <c r="F23" s="1" t="str">
        <f t="shared" si="1"/>
        <v>#NAME?</v>
      </c>
      <c r="G23" s="1">
        <f t="shared" si="2"/>
        <v>86.88</v>
      </c>
      <c r="H23" s="1" t="str">
        <f t="shared" si="3"/>
        <v>#NAME?</v>
      </c>
      <c r="I23" s="1" t="str">
        <f t="shared" si="4"/>
        <v>#NAME?</v>
      </c>
      <c r="J23" s="1" t="str">
        <f t="shared" si="5"/>
        <v>#NAME?</v>
      </c>
    </row>
    <row r="24" ht="15.75" customHeight="1">
      <c r="A24" s="1" t="s">
        <v>638</v>
      </c>
      <c r="B24" s="1">
        <v>96.02</v>
      </c>
      <c r="C24" s="1">
        <v>2.0</v>
      </c>
      <c r="D24" s="1" t="s">
        <v>250</v>
      </c>
      <c r="E24" s="1" t="s">
        <v>251</v>
      </c>
      <c r="F24" s="1" t="str">
        <f t="shared" si="1"/>
        <v>#NAME?</v>
      </c>
      <c r="G24" s="1">
        <f t="shared" si="2"/>
        <v>96.02</v>
      </c>
      <c r="H24" s="1" t="str">
        <f t="shared" si="3"/>
        <v>#NAME?</v>
      </c>
      <c r="I24" s="1" t="str">
        <f t="shared" si="4"/>
        <v>#NAME?</v>
      </c>
      <c r="J24" s="1" t="str">
        <f t="shared" si="5"/>
        <v>#NAME?</v>
      </c>
    </row>
    <row r="25" ht="15.75" customHeight="1">
      <c r="A25" s="1" t="s">
        <v>252</v>
      </c>
      <c r="B25" s="1">
        <v>91.29</v>
      </c>
      <c r="C25" s="1">
        <v>4.0</v>
      </c>
      <c r="D25" s="1" t="s">
        <v>253</v>
      </c>
      <c r="E25" s="1" t="s">
        <v>254</v>
      </c>
      <c r="F25" s="1" t="str">
        <f t="shared" si="1"/>
        <v>#NAME?</v>
      </c>
      <c r="G25" s="1">
        <f t="shared" si="2"/>
        <v>91.29</v>
      </c>
      <c r="H25" s="1" t="str">
        <f t="shared" si="3"/>
        <v>#NAME?</v>
      </c>
      <c r="I25" s="1" t="str">
        <f t="shared" si="4"/>
        <v>#NAME?</v>
      </c>
      <c r="J25" s="1" t="str">
        <f t="shared" si="5"/>
        <v>#NAME?</v>
      </c>
    </row>
    <row r="26" ht="15.75" customHeight="1">
      <c r="A26" s="1" t="s">
        <v>263</v>
      </c>
      <c r="B26" s="1">
        <v>102.67</v>
      </c>
      <c r="C26" s="1">
        <v>1.0</v>
      </c>
      <c r="D26" s="1" t="s">
        <v>264</v>
      </c>
      <c r="E26" s="1" t="s">
        <v>265</v>
      </c>
      <c r="F26" s="1" t="str">
        <f t="shared" si="1"/>
        <v>#NAME?</v>
      </c>
      <c r="G26" s="1">
        <f t="shared" si="2"/>
        <v>102.67</v>
      </c>
      <c r="H26" s="1" t="str">
        <f t="shared" si="3"/>
        <v>#NAME?</v>
      </c>
      <c r="I26" s="1" t="str">
        <f t="shared" si="4"/>
        <v>#NAME?</v>
      </c>
      <c r="J26" s="1" t="str">
        <f t="shared" si="5"/>
        <v>#NAME?</v>
      </c>
    </row>
    <row r="27" ht="15.75" customHeight="1">
      <c r="A27" s="1" t="s">
        <v>272</v>
      </c>
      <c r="B27" s="1">
        <v>100.25</v>
      </c>
      <c r="C27" s="1">
        <v>1.0</v>
      </c>
      <c r="D27" s="1" t="s">
        <v>273</v>
      </c>
      <c r="E27" s="1" t="s">
        <v>231</v>
      </c>
      <c r="F27" s="1" t="str">
        <f t="shared" si="1"/>
        <v>#NAME?</v>
      </c>
      <c r="G27" s="1">
        <f t="shared" si="2"/>
        <v>100.25</v>
      </c>
      <c r="H27" s="1" t="str">
        <f t="shared" si="3"/>
        <v>#NAME?</v>
      </c>
      <c r="I27" s="1" t="str">
        <f t="shared" si="4"/>
        <v>#NAME?</v>
      </c>
      <c r="J27" s="1" t="str">
        <f t="shared" si="5"/>
        <v>#NAME?</v>
      </c>
    </row>
    <row r="28" ht="15.75" customHeight="1">
      <c r="A28" s="1" t="s">
        <v>175</v>
      </c>
      <c r="B28" s="1">
        <v>89.26</v>
      </c>
      <c r="C28" s="1">
        <v>6.0</v>
      </c>
      <c r="D28" s="1" t="s">
        <v>176</v>
      </c>
      <c r="E28" s="1" t="s">
        <v>274</v>
      </c>
      <c r="F28" s="1" t="str">
        <f t="shared" si="1"/>
        <v>#NAME?</v>
      </c>
      <c r="G28" s="1">
        <f t="shared" si="2"/>
        <v>89.26</v>
      </c>
      <c r="H28" s="1" t="str">
        <f t="shared" si="3"/>
        <v>#NAME?</v>
      </c>
      <c r="I28" s="1" t="str">
        <f t="shared" si="4"/>
        <v>#NAME?</v>
      </c>
      <c r="J28" s="1" t="str">
        <f t="shared" si="5"/>
        <v>#NAME?</v>
      </c>
    </row>
    <row r="29" ht="15.75" customHeight="1">
      <c r="A29" s="1" t="s">
        <v>178</v>
      </c>
      <c r="B29" s="1">
        <v>94.57</v>
      </c>
      <c r="C29" s="1">
        <v>3.0</v>
      </c>
      <c r="D29" s="1" t="s">
        <v>179</v>
      </c>
      <c r="E29" s="1" t="s">
        <v>275</v>
      </c>
      <c r="F29" s="1" t="str">
        <f t="shared" si="1"/>
        <v>#NAME?</v>
      </c>
      <c r="G29" s="1">
        <f t="shared" si="2"/>
        <v>94.57</v>
      </c>
      <c r="H29" s="1" t="str">
        <f t="shared" si="3"/>
        <v>#NAME?</v>
      </c>
      <c r="I29" s="1" t="str">
        <f t="shared" si="4"/>
        <v>#NAME?</v>
      </c>
      <c r="J29" s="1" t="str">
        <f t="shared" si="5"/>
        <v>#NAME?</v>
      </c>
    </row>
    <row r="30" ht="15.75" customHeight="1">
      <c r="A30" s="1" t="s">
        <v>276</v>
      </c>
      <c r="B30" s="1">
        <v>84.48</v>
      </c>
      <c r="C30" s="1">
        <v>8.0</v>
      </c>
      <c r="D30" s="1" t="s">
        <v>277</v>
      </c>
      <c r="E30" s="1" t="s">
        <v>278</v>
      </c>
      <c r="F30" s="1" t="str">
        <f t="shared" si="1"/>
        <v>#NAME?</v>
      </c>
      <c r="G30" s="1">
        <f t="shared" si="2"/>
        <v>84.48</v>
      </c>
      <c r="H30" s="1" t="str">
        <f t="shared" si="3"/>
        <v>#NAME?</v>
      </c>
      <c r="I30" s="1" t="str">
        <f t="shared" si="4"/>
        <v>#NAME?</v>
      </c>
      <c r="J30" s="1" t="str">
        <f t="shared" si="5"/>
        <v>#NAME?</v>
      </c>
    </row>
    <row r="31" ht="15.75" customHeight="1">
      <c r="A31" s="1" t="s">
        <v>184</v>
      </c>
      <c r="B31" s="1">
        <v>98.29</v>
      </c>
      <c r="C31" s="1">
        <v>2.0</v>
      </c>
      <c r="D31" s="1" t="s">
        <v>185</v>
      </c>
      <c r="E31" s="1" t="s">
        <v>279</v>
      </c>
      <c r="F31" s="1" t="str">
        <f t="shared" si="1"/>
        <v>#NAME?</v>
      </c>
      <c r="G31" s="1">
        <f t="shared" si="2"/>
        <v>98.29</v>
      </c>
      <c r="H31" s="1" t="str">
        <f t="shared" si="3"/>
        <v>#NAME?</v>
      </c>
      <c r="I31" s="1" t="str">
        <f t="shared" si="4"/>
        <v>#NAME?</v>
      </c>
      <c r="J31" s="1" t="str">
        <f t="shared" si="5"/>
        <v>#NAME?</v>
      </c>
    </row>
    <row r="32" ht="15.75" customHeight="1">
      <c r="A32" s="1" t="s">
        <v>280</v>
      </c>
      <c r="B32" s="1">
        <v>90.17</v>
      </c>
      <c r="C32" s="1">
        <v>5.0</v>
      </c>
      <c r="D32" s="1" t="s">
        <v>281</v>
      </c>
      <c r="E32" s="1" t="s">
        <v>282</v>
      </c>
      <c r="F32" s="1" t="str">
        <f t="shared" si="1"/>
        <v>#NAME?</v>
      </c>
      <c r="G32" s="1">
        <f t="shared" si="2"/>
        <v>90.17</v>
      </c>
      <c r="H32" s="1" t="str">
        <f t="shared" si="3"/>
        <v>#NAME?</v>
      </c>
      <c r="I32" s="1" t="str">
        <f t="shared" si="4"/>
        <v>#NAME?</v>
      </c>
      <c r="J32" s="1" t="str">
        <f t="shared" si="5"/>
        <v>#NAME?</v>
      </c>
    </row>
    <row r="33" ht="15.75" customHeight="1">
      <c r="A33" s="1" t="s">
        <v>283</v>
      </c>
      <c r="B33" s="1">
        <v>83.65</v>
      </c>
      <c r="C33" s="1">
        <v>9.0</v>
      </c>
      <c r="D33" s="1" t="s">
        <v>284</v>
      </c>
      <c r="E33" s="1" t="s">
        <v>121</v>
      </c>
      <c r="F33" s="1" t="str">
        <f t="shared" si="1"/>
        <v>#NAME?</v>
      </c>
      <c r="G33" s="1">
        <f t="shared" si="2"/>
        <v>83.65</v>
      </c>
      <c r="H33" s="1" t="str">
        <f t="shared" si="3"/>
        <v>#NAME?</v>
      </c>
      <c r="I33" s="1" t="str">
        <f t="shared" si="4"/>
        <v>#NAME?</v>
      </c>
      <c r="J33" s="1" t="str">
        <f t="shared" si="5"/>
        <v>#NAME?</v>
      </c>
    </row>
    <row r="34" ht="15.75" customHeight="1">
      <c r="A34" s="1" t="s">
        <v>285</v>
      </c>
      <c r="B34" s="1">
        <v>91.27</v>
      </c>
      <c r="C34" s="1">
        <v>4.0</v>
      </c>
      <c r="D34" s="1" t="s">
        <v>286</v>
      </c>
      <c r="E34" s="1" t="s">
        <v>287</v>
      </c>
      <c r="F34" s="1" t="str">
        <f t="shared" si="1"/>
        <v>#NAME?</v>
      </c>
      <c r="G34" s="1">
        <f t="shared" si="2"/>
        <v>91.27</v>
      </c>
      <c r="H34" s="1" t="str">
        <f t="shared" si="3"/>
        <v>#NAME?</v>
      </c>
      <c r="I34" s="1" t="str">
        <f t="shared" si="4"/>
        <v>#NAME?</v>
      </c>
      <c r="J34" s="1" t="str">
        <f t="shared" si="5"/>
        <v>#NAME?</v>
      </c>
    </row>
    <row r="35" ht="15.75" customHeight="1">
      <c r="A35" s="1" t="s">
        <v>639</v>
      </c>
      <c r="B35" s="1">
        <v>83.56</v>
      </c>
      <c r="C35" s="1">
        <v>10.0</v>
      </c>
      <c r="D35" s="1" t="s">
        <v>289</v>
      </c>
      <c r="E35" s="1" t="s">
        <v>290</v>
      </c>
      <c r="F35" s="1" t="str">
        <f t="shared" si="1"/>
        <v>#NAME?</v>
      </c>
      <c r="G35" s="1">
        <f t="shared" si="2"/>
        <v>83.56</v>
      </c>
      <c r="H35" s="1" t="str">
        <f t="shared" si="3"/>
        <v>#NAME?</v>
      </c>
      <c r="I35" s="1" t="str">
        <f t="shared" si="4"/>
        <v>#NAME?</v>
      </c>
      <c r="J35" s="1" t="str">
        <f t="shared" si="5"/>
        <v>#NAME?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0.29"/>
    <col customWidth="1" min="3" max="9" width="9.14"/>
    <col customWidth="1" min="10" max="26" width="8.71"/>
  </cols>
  <sheetData>
    <row r="1">
      <c r="A1" s="12" t="s">
        <v>640</v>
      </c>
      <c r="B1" s="13" t="s">
        <v>291</v>
      </c>
      <c r="C1" s="14" t="s">
        <v>292</v>
      </c>
      <c r="D1" s="13" t="s">
        <v>20</v>
      </c>
      <c r="E1" s="14" t="s">
        <v>293</v>
      </c>
      <c r="F1" s="13" t="s">
        <v>294</v>
      </c>
      <c r="G1" s="14" t="s">
        <v>295</v>
      </c>
      <c r="H1" s="13" t="s">
        <v>296</v>
      </c>
      <c r="I1" s="14" t="s">
        <v>297</v>
      </c>
      <c r="J1" s="15" t="s">
        <v>641</v>
      </c>
      <c r="K1" s="15" t="s">
        <v>641</v>
      </c>
      <c r="L1" s="1" t="s">
        <v>642</v>
      </c>
    </row>
    <row r="2">
      <c r="A2" s="16" t="s">
        <v>643</v>
      </c>
      <c r="B2" s="17" t="s">
        <v>84</v>
      </c>
      <c r="C2" s="17" t="s">
        <v>301</v>
      </c>
      <c r="D2" s="16" t="s">
        <v>644</v>
      </c>
      <c r="E2" s="16" t="s">
        <v>645</v>
      </c>
      <c r="F2" s="16" t="s">
        <v>646</v>
      </c>
      <c r="G2" s="16" t="s">
        <v>647</v>
      </c>
      <c r="H2" s="16" t="s">
        <v>648</v>
      </c>
      <c r="I2" s="16" t="s">
        <v>649</v>
      </c>
      <c r="J2" s="1" t="s">
        <v>84</v>
      </c>
      <c r="K2" s="1" t="str">
        <f t="shared" ref="K2:K365" si="1">TEXT(B2,"")</f>
        <v>Auburn</v>
      </c>
    </row>
    <row r="3">
      <c r="A3" s="16" t="s">
        <v>645</v>
      </c>
      <c r="B3" s="17" t="s">
        <v>72</v>
      </c>
      <c r="C3" s="17" t="s">
        <v>301</v>
      </c>
      <c r="D3" s="16" t="s">
        <v>650</v>
      </c>
      <c r="E3" s="16" t="s">
        <v>643</v>
      </c>
      <c r="F3" s="16" t="s">
        <v>651</v>
      </c>
      <c r="G3" s="16" t="s">
        <v>652</v>
      </c>
      <c r="H3" s="16" t="s">
        <v>653</v>
      </c>
      <c r="I3" s="16" t="s">
        <v>654</v>
      </c>
      <c r="J3" s="1" t="s">
        <v>72</v>
      </c>
      <c r="K3" s="1" t="str">
        <f t="shared" si="1"/>
        <v>Alabama</v>
      </c>
    </row>
    <row r="4">
      <c r="A4" s="16" t="s">
        <v>655</v>
      </c>
      <c r="B4" s="17" t="s">
        <v>342</v>
      </c>
      <c r="C4" s="17" t="s">
        <v>301</v>
      </c>
      <c r="D4" s="16" t="s">
        <v>656</v>
      </c>
      <c r="E4" s="16" t="s">
        <v>657</v>
      </c>
      <c r="F4" s="16" t="s">
        <v>658</v>
      </c>
      <c r="G4" s="16" t="s">
        <v>659</v>
      </c>
      <c r="H4" s="16" t="s">
        <v>660</v>
      </c>
      <c r="I4" s="16" t="s">
        <v>661</v>
      </c>
      <c r="J4" s="1" t="s">
        <v>342</v>
      </c>
      <c r="K4" s="1" t="str">
        <f t="shared" si="1"/>
        <v>Florida</v>
      </c>
    </row>
    <row r="5">
      <c r="A5" s="16" t="s">
        <v>662</v>
      </c>
      <c r="B5" s="17" t="s">
        <v>104</v>
      </c>
      <c r="C5" s="17" t="s">
        <v>305</v>
      </c>
      <c r="D5" s="16" t="s">
        <v>663</v>
      </c>
      <c r="E5" s="16" t="s">
        <v>664</v>
      </c>
      <c r="F5" s="16" t="s">
        <v>665</v>
      </c>
      <c r="G5" s="16" t="s">
        <v>666</v>
      </c>
      <c r="H5" s="16" t="s">
        <v>667</v>
      </c>
      <c r="I5" s="16" t="s">
        <v>668</v>
      </c>
      <c r="J5" s="1" t="s">
        <v>104</v>
      </c>
      <c r="K5" s="1" t="str">
        <f t="shared" si="1"/>
        <v>Duke</v>
      </c>
    </row>
    <row r="6">
      <c r="A6" s="16" t="s">
        <v>669</v>
      </c>
      <c r="B6" s="17" t="s">
        <v>175</v>
      </c>
      <c r="C6" s="17" t="s">
        <v>301</v>
      </c>
      <c r="D6" s="16" t="s">
        <v>663</v>
      </c>
      <c r="E6" s="16" t="s">
        <v>670</v>
      </c>
      <c r="F6" s="16" t="s">
        <v>671</v>
      </c>
      <c r="G6" s="16" t="s">
        <v>672</v>
      </c>
      <c r="H6" s="16" t="s">
        <v>673</v>
      </c>
      <c r="I6" s="16" t="s">
        <v>674</v>
      </c>
      <c r="J6" s="1" t="s">
        <v>175</v>
      </c>
      <c r="K6" s="1" t="str">
        <f t="shared" si="1"/>
        <v>Tennessee</v>
      </c>
    </row>
    <row r="7">
      <c r="A7" s="16" t="s">
        <v>670</v>
      </c>
      <c r="B7" s="17" t="s">
        <v>113</v>
      </c>
      <c r="C7" s="17" t="s">
        <v>299</v>
      </c>
      <c r="D7" s="16" t="s">
        <v>675</v>
      </c>
      <c r="E7" s="16" t="s">
        <v>676</v>
      </c>
      <c r="F7" s="16" t="s">
        <v>677</v>
      </c>
      <c r="G7" s="16" t="s">
        <v>678</v>
      </c>
      <c r="H7" s="16" t="s">
        <v>679</v>
      </c>
      <c r="I7" s="16" t="s">
        <v>680</v>
      </c>
      <c r="J7" s="1" t="s">
        <v>113</v>
      </c>
      <c r="K7" s="1" t="str">
        <f t="shared" si="1"/>
        <v>Houston</v>
      </c>
    </row>
    <row r="8">
      <c r="A8" s="16" t="s">
        <v>681</v>
      </c>
      <c r="B8" s="17" t="s">
        <v>137</v>
      </c>
      <c r="C8" s="17" t="s">
        <v>311</v>
      </c>
      <c r="D8" s="16" t="s">
        <v>682</v>
      </c>
      <c r="E8" s="16" t="s">
        <v>683</v>
      </c>
      <c r="F8" s="16" t="s">
        <v>684</v>
      </c>
      <c r="G8" s="16" t="s">
        <v>685</v>
      </c>
      <c r="H8" s="16" t="s">
        <v>686</v>
      </c>
      <c r="I8" s="16" t="s">
        <v>687</v>
      </c>
      <c r="J8" s="1" t="s">
        <v>137</v>
      </c>
      <c r="K8" s="1" t="str">
        <f t="shared" si="1"/>
        <v>Memphis</v>
      </c>
    </row>
    <row r="9">
      <c r="A9" s="16" t="s">
        <v>688</v>
      </c>
      <c r="B9" s="17" t="s">
        <v>143</v>
      </c>
      <c r="C9" s="17" t="s">
        <v>298</v>
      </c>
      <c r="D9" s="16" t="s">
        <v>689</v>
      </c>
      <c r="E9" s="16" t="s">
        <v>690</v>
      </c>
      <c r="F9" s="16" t="s">
        <v>691</v>
      </c>
      <c r="G9" s="16" t="s">
        <v>692</v>
      </c>
      <c r="H9" s="16" t="s">
        <v>693</v>
      </c>
      <c r="I9" s="16" t="s">
        <v>694</v>
      </c>
      <c r="J9" s="2" t="s">
        <v>695</v>
      </c>
      <c r="K9" s="1" t="str">
        <f t="shared" si="1"/>
        <v>Michigan State</v>
      </c>
    </row>
    <row r="10">
      <c r="A10" s="16" t="s">
        <v>696</v>
      </c>
      <c r="B10" s="17" t="s">
        <v>386</v>
      </c>
      <c r="C10" s="17" t="s">
        <v>307</v>
      </c>
      <c r="D10" s="16" t="s">
        <v>697</v>
      </c>
      <c r="E10" s="16" t="s">
        <v>698</v>
      </c>
      <c r="F10" s="16" t="s">
        <v>699</v>
      </c>
      <c r="G10" s="16" t="s">
        <v>700</v>
      </c>
      <c r="H10" s="16" t="s">
        <v>701</v>
      </c>
      <c r="I10" s="16" t="s">
        <v>702</v>
      </c>
      <c r="J10" s="1" t="s">
        <v>386</v>
      </c>
      <c r="K10" s="1" t="str">
        <f t="shared" si="1"/>
        <v>St. John's</v>
      </c>
    </row>
    <row r="11">
      <c r="A11" s="16" t="s">
        <v>703</v>
      </c>
      <c r="B11" s="17" t="s">
        <v>128</v>
      </c>
      <c r="C11" s="17" t="s">
        <v>301</v>
      </c>
      <c r="D11" s="16" t="s">
        <v>704</v>
      </c>
      <c r="E11" s="16" t="s">
        <v>655</v>
      </c>
      <c r="F11" s="16" t="s">
        <v>705</v>
      </c>
      <c r="G11" s="16" t="s">
        <v>706</v>
      </c>
      <c r="H11" s="16" t="s">
        <v>707</v>
      </c>
      <c r="I11" s="16" t="s">
        <v>708</v>
      </c>
      <c r="J11" s="1" t="s">
        <v>128</v>
      </c>
      <c r="K11" s="1" t="str">
        <f t="shared" si="1"/>
        <v>Kentucky</v>
      </c>
    </row>
    <row r="12">
      <c r="A12" s="16" t="s">
        <v>709</v>
      </c>
      <c r="B12" s="17" t="s">
        <v>233</v>
      </c>
      <c r="C12" s="17" t="s">
        <v>298</v>
      </c>
      <c r="D12" s="16" t="s">
        <v>710</v>
      </c>
      <c r="E12" s="16" t="s">
        <v>681</v>
      </c>
      <c r="F12" s="16" t="s">
        <v>711</v>
      </c>
      <c r="G12" s="16" t="s">
        <v>712</v>
      </c>
      <c r="H12" s="16" t="s">
        <v>713</v>
      </c>
      <c r="I12" s="16" t="s">
        <v>714</v>
      </c>
      <c r="J12" s="1" t="s">
        <v>233</v>
      </c>
      <c r="K12" s="1" t="str">
        <f t="shared" si="1"/>
        <v>Michigan</v>
      </c>
    </row>
    <row r="13">
      <c r="A13" s="16" t="s">
        <v>715</v>
      </c>
      <c r="B13" s="17" t="s">
        <v>328</v>
      </c>
      <c r="C13" s="17" t="s">
        <v>315</v>
      </c>
      <c r="D13" s="16" t="s">
        <v>716</v>
      </c>
      <c r="E13" s="16" t="s">
        <v>717</v>
      </c>
      <c r="F13" s="16" t="s">
        <v>718</v>
      </c>
      <c r="G13" s="16" t="s">
        <v>719</v>
      </c>
      <c r="H13" s="16" t="s">
        <v>720</v>
      </c>
      <c r="I13" s="16" t="s">
        <v>721</v>
      </c>
      <c r="J13" s="1" t="s">
        <v>328</v>
      </c>
      <c r="K13" s="1" t="str">
        <f t="shared" si="1"/>
        <v>Saint Mary's</v>
      </c>
    </row>
    <row r="14">
      <c r="A14" s="16" t="s">
        <v>722</v>
      </c>
      <c r="B14" s="17" t="s">
        <v>355</v>
      </c>
      <c r="C14" s="17" t="s">
        <v>301</v>
      </c>
      <c r="D14" s="16" t="s">
        <v>723</v>
      </c>
      <c r="E14" s="16" t="s">
        <v>662</v>
      </c>
      <c r="F14" s="16" t="s">
        <v>724</v>
      </c>
      <c r="G14" s="16" t="s">
        <v>725</v>
      </c>
      <c r="H14" s="16" t="s">
        <v>726</v>
      </c>
      <c r="I14" s="16" t="s">
        <v>727</v>
      </c>
      <c r="J14" s="1" t="s">
        <v>355</v>
      </c>
      <c r="K14" s="1" t="str">
        <f t="shared" si="1"/>
        <v>Ole Miss</v>
      </c>
    </row>
    <row r="15">
      <c r="A15" s="16" t="s">
        <v>728</v>
      </c>
      <c r="B15" s="17" t="s">
        <v>166</v>
      </c>
      <c r="C15" s="17" t="s">
        <v>298</v>
      </c>
      <c r="D15" s="16" t="s">
        <v>729</v>
      </c>
      <c r="E15" s="16" t="s">
        <v>669</v>
      </c>
      <c r="F15" s="16" t="s">
        <v>730</v>
      </c>
      <c r="G15" s="16" t="s">
        <v>731</v>
      </c>
      <c r="H15" s="16" t="s">
        <v>732</v>
      </c>
      <c r="I15" s="16" t="s">
        <v>733</v>
      </c>
      <c r="J15" s="1" t="s">
        <v>166</v>
      </c>
      <c r="K15" s="1" t="str">
        <f t="shared" si="1"/>
        <v>Purdue</v>
      </c>
    </row>
    <row r="16">
      <c r="A16" s="16" t="s">
        <v>734</v>
      </c>
      <c r="B16" s="17" t="s">
        <v>387</v>
      </c>
      <c r="C16" s="17" t="s">
        <v>298</v>
      </c>
      <c r="D16" s="16" t="s">
        <v>735</v>
      </c>
      <c r="E16" s="16" t="s">
        <v>709</v>
      </c>
      <c r="F16" s="16" t="s">
        <v>736</v>
      </c>
      <c r="G16" s="16" t="s">
        <v>737</v>
      </c>
      <c r="H16" s="16" t="s">
        <v>738</v>
      </c>
      <c r="I16" s="16" t="s">
        <v>739</v>
      </c>
      <c r="J16" s="1" t="s">
        <v>387</v>
      </c>
      <c r="K16" s="1" t="str">
        <f t="shared" si="1"/>
        <v>Oregon</v>
      </c>
    </row>
    <row r="17">
      <c r="A17" s="16" t="s">
        <v>740</v>
      </c>
      <c r="B17" s="17" t="s">
        <v>329</v>
      </c>
      <c r="C17" s="17" t="s">
        <v>305</v>
      </c>
      <c r="D17" s="16" t="s">
        <v>673</v>
      </c>
      <c r="E17" s="16" t="s">
        <v>741</v>
      </c>
      <c r="F17" s="16" t="s">
        <v>742</v>
      </c>
      <c r="G17" s="16" t="s">
        <v>743</v>
      </c>
      <c r="H17" s="16" t="s">
        <v>744</v>
      </c>
      <c r="I17" s="16" t="s">
        <v>745</v>
      </c>
      <c r="J17" s="1" t="s">
        <v>329</v>
      </c>
      <c r="K17" s="1" t="str">
        <f t="shared" si="1"/>
        <v>Clemson</v>
      </c>
    </row>
    <row r="18">
      <c r="A18" s="16" t="s">
        <v>746</v>
      </c>
      <c r="B18" s="17" t="s">
        <v>225</v>
      </c>
      <c r="C18" s="17" t="s">
        <v>305</v>
      </c>
      <c r="D18" s="16" t="s">
        <v>673</v>
      </c>
      <c r="E18" s="16" t="s">
        <v>747</v>
      </c>
      <c r="F18" s="16" t="s">
        <v>748</v>
      </c>
      <c r="G18" s="16" t="s">
        <v>749</v>
      </c>
      <c r="H18" s="16" t="s">
        <v>750</v>
      </c>
      <c r="I18" s="16" t="s">
        <v>751</v>
      </c>
      <c r="J18" s="1" t="s">
        <v>225</v>
      </c>
      <c r="K18" s="1" t="str">
        <f t="shared" si="1"/>
        <v>Louisville</v>
      </c>
    </row>
    <row r="19">
      <c r="A19" s="16" t="s">
        <v>657</v>
      </c>
      <c r="B19" s="17" t="s">
        <v>181</v>
      </c>
      <c r="C19" s="17" t="s">
        <v>301</v>
      </c>
      <c r="D19" s="16" t="s">
        <v>752</v>
      </c>
      <c r="E19" s="16" t="s">
        <v>696</v>
      </c>
      <c r="F19" s="16" t="s">
        <v>753</v>
      </c>
      <c r="G19" s="16" t="s">
        <v>754</v>
      </c>
      <c r="H19" s="16" t="s">
        <v>755</v>
      </c>
      <c r="I19" s="16" t="s">
        <v>756</v>
      </c>
      <c r="J19" s="1" t="s">
        <v>181</v>
      </c>
      <c r="K19" s="1" t="str">
        <f t="shared" si="1"/>
        <v>Texas A&amp;M</v>
      </c>
    </row>
    <row r="20">
      <c r="A20" s="16" t="s">
        <v>757</v>
      </c>
      <c r="B20" s="17" t="s">
        <v>347</v>
      </c>
      <c r="C20" s="17" t="s">
        <v>298</v>
      </c>
      <c r="D20" s="16" t="s">
        <v>758</v>
      </c>
      <c r="E20" s="16" t="s">
        <v>759</v>
      </c>
      <c r="F20" s="16" t="s">
        <v>760</v>
      </c>
      <c r="G20" s="16" t="s">
        <v>761</v>
      </c>
      <c r="H20" s="16" t="s">
        <v>762</v>
      </c>
      <c r="I20" s="16" t="s">
        <v>694</v>
      </c>
      <c r="J20" s="1" t="s">
        <v>347</v>
      </c>
      <c r="K20" s="1" t="str">
        <f t="shared" si="1"/>
        <v>Wisconsin</v>
      </c>
    </row>
    <row r="21" ht="15.75" customHeight="1">
      <c r="A21" s="16" t="s">
        <v>690</v>
      </c>
      <c r="B21" s="17" t="s">
        <v>110</v>
      </c>
      <c r="C21" s="17" t="s">
        <v>315</v>
      </c>
      <c r="D21" s="16" t="s">
        <v>763</v>
      </c>
      <c r="E21" s="16" t="s">
        <v>764</v>
      </c>
      <c r="F21" s="16" t="s">
        <v>765</v>
      </c>
      <c r="G21" s="16" t="s">
        <v>766</v>
      </c>
      <c r="H21" s="16" t="s">
        <v>767</v>
      </c>
      <c r="I21" s="16" t="s">
        <v>768</v>
      </c>
      <c r="J21" s="1" t="s">
        <v>110</v>
      </c>
      <c r="K21" s="1" t="str">
        <f t="shared" si="1"/>
        <v>Gonzaga</v>
      </c>
    </row>
    <row r="22" ht="15.75" customHeight="1">
      <c r="A22" s="16" t="s">
        <v>676</v>
      </c>
      <c r="B22" s="17" t="s">
        <v>102</v>
      </c>
      <c r="C22" s="17" t="s">
        <v>309</v>
      </c>
      <c r="D22" s="16" t="s">
        <v>769</v>
      </c>
      <c r="E22" s="16" t="s">
        <v>770</v>
      </c>
      <c r="F22" s="16" t="s">
        <v>771</v>
      </c>
      <c r="G22" s="16" t="s">
        <v>772</v>
      </c>
      <c r="H22" s="16" t="s">
        <v>773</v>
      </c>
      <c r="I22" s="16" t="s">
        <v>774</v>
      </c>
      <c r="J22" s="1" t="s">
        <v>102</v>
      </c>
      <c r="K22" s="1" t="str">
        <f t="shared" si="1"/>
        <v>Drake</v>
      </c>
    </row>
    <row r="23" ht="15.75" customHeight="1">
      <c r="A23" s="16" t="s">
        <v>775</v>
      </c>
      <c r="B23" s="17" t="s">
        <v>119</v>
      </c>
      <c r="C23" s="17" t="s">
        <v>299</v>
      </c>
      <c r="D23" s="16" t="s">
        <v>769</v>
      </c>
      <c r="E23" s="16" t="s">
        <v>688</v>
      </c>
      <c r="F23" s="16" t="s">
        <v>776</v>
      </c>
      <c r="G23" s="16" t="s">
        <v>777</v>
      </c>
      <c r="H23" s="16" t="s">
        <v>778</v>
      </c>
      <c r="I23" s="16" t="s">
        <v>779</v>
      </c>
      <c r="J23" s="1" t="s">
        <v>119</v>
      </c>
      <c r="K23" s="1" t="str">
        <f t="shared" si="1"/>
        <v>Kansas</v>
      </c>
    </row>
    <row r="24" ht="15.75" customHeight="1">
      <c r="A24" s="16" t="s">
        <v>780</v>
      </c>
      <c r="B24" s="17" t="s">
        <v>229</v>
      </c>
      <c r="C24" s="17" t="s">
        <v>298</v>
      </c>
      <c r="D24" s="16" t="s">
        <v>781</v>
      </c>
      <c r="E24" s="16" t="s">
        <v>782</v>
      </c>
      <c r="F24" s="16" t="s">
        <v>783</v>
      </c>
      <c r="G24" s="16" t="s">
        <v>784</v>
      </c>
      <c r="H24" s="16" t="s">
        <v>785</v>
      </c>
      <c r="I24" s="16" t="s">
        <v>786</v>
      </c>
      <c r="J24" s="1" t="s">
        <v>229</v>
      </c>
      <c r="K24" s="1" t="str">
        <f t="shared" si="1"/>
        <v>Maryland</v>
      </c>
    </row>
    <row r="25" ht="15.75" customHeight="1">
      <c r="A25" s="16" t="s">
        <v>787</v>
      </c>
      <c r="B25" s="17" t="s">
        <v>324</v>
      </c>
      <c r="C25" s="17" t="s">
        <v>300</v>
      </c>
      <c r="D25" s="16" t="s">
        <v>788</v>
      </c>
      <c r="E25" s="16" t="s">
        <v>789</v>
      </c>
      <c r="F25" s="16" t="s">
        <v>790</v>
      </c>
      <c r="G25" s="16" t="s">
        <v>791</v>
      </c>
      <c r="H25" s="16" t="s">
        <v>745</v>
      </c>
      <c r="I25" s="16" t="s">
        <v>792</v>
      </c>
      <c r="J25" s="1" t="s">
        <v>324</v>
      </c>
      <c r="K25" s="1" t="str">
        <f t="shared" si="1"/>
        <v>New Mexico</v>
      </c>
    </row>
    <row r="26" ht="15.75" customHeight="1">
      <c r="A26" s="16" t="s">
        <v>793</v>
      </c>
      <c r="B26" s="17" t="s">
        <v>356</v>
      </c>
      <c r="C26" s="17" t="s">
        <v>303</v>
      </c>
      <c r="D26" s="16" t="s">
        <v>794</v>
      </c>
      <c r="E26" s="16" t="s">
        <v>795</v>
      </c>
      <c r="F26" s="16" t="s">
        <v>796</v>
      </c>
      <c r="G26" s="16" t="s">
        <v>797</v>
      </c>
      <c r="H26" s="16" t="s">
        <v>798</v>
      </c>
      <c r="I26" s="16" t="s">
        <v>799</v>
      </c>
      <c r="J26" s="1" t="s">
        <v>356</v>
      </c>
      <c r="K26" s="1" t="str">
        <f t="shared" si="1"/>
        <v>VCU</v>
      </c>
    </row>
    <row r="27" ht="15.75" customHeight="1">
      <c r="A27" s="16" t="s">
        <v>800</v>
      </c>
      <c r="B27" s="17" t="s">
        <v>361</v>
      </c>
      <c r="C27" s="17" t="s">
        <v>319</v>
      </c>
      <c r="D27" s="16" t="s">
        <v>801</v>
      </c>
      <c r="E27" s="16" t="s">
        <v>802</v>
      </c>
      <c r="F27" s="16" t="s">
        <v>803</v>
      </c>
      <c r="G27" s="16" t="s">
        <v>804</v>
      </c>
      <c r="H27" s="16" t="s">
        <v>805</v>
      </c>
      <c r="I27" s="16" t="s">
        <v>806</v>
      </c>
      <c r="J27" s="1" t="s">
        <v>361</v>
      </c>
      <c r="K27" s="1" t="str">
        <f t="shared" si="1"/>
        <v>UC Irvine</v>
      </c>
    </row>
    <row r="28" ht="15.75" customHeight="1">
      <c r="A28" s="16" t="s">
        <v>807</v>
      </c>
      <c r="B28" s="17" t="s">
        <v>396</v>
      </c>
      <c r="C28" s="17" t="s">
        <v>303</v>
      </c>
      <c r="D28" s="16" t="s">
        <v>808</v>
      </c>
      <c r="E28" s="16" t="s">
        <v>809</v>
      </c>
      <c r="F28" s="16" t="s">
        <v>810</v>
      </c>
      <c r="G28" s="16" t="s">
        <v>811</v>
      </c>
      <c r="H28" s="16" t="s">
        <v>812</v>
      </c>
      <c r="I28" s="16" t="s">
        <v>813</v>
      </c>
      <c r="J28" s="1" t="s">
        <v>396</v>
      </c>
      <c r="K28" s="1" t="str">
        <f t="shared" si="1"/>
        <v>George Mason</v>
      </c>
    </row>
    <row r="29" ht="15.75" customHeight="1">
      <c r="A29" s="16" t="s">
        <v>814</v>
      </c>
      <c r="B29" s="17" t="s">
        <v>75</v>
      </c>
      <c r="C29" s="17" t="s">
        <v>299</v>
      </c>
      <c r="D29" s="16" t="s">
        <v>815</v>
      </c>
      <c r="E29" s="16" t="s">
        <v>722</v>
      </c>
      <c r="F29" s="16" t="s">
        <v>816</v>
      </c>
      <c r="G29" s="16" t="s">
        <v>817</v>
      </c>
      <c r="H29" s="16" t="s">
        <v>818</v>
      </c>
      <c r="I29" s="16" t="s">
        <v>819</v>
      </c>
      <c r="J29" s="1" t="s">
        <v>75</v>
      </c>
      <c r="K29" s="1" t="str">
        <f t="shared" si="1"/>
        <v>Arizona</v>
      </c>
    </row>
    <row r="30" ht="15.75" customHeight="1">
      <c r="A30" s="16" t="s">
        <v>683</v>
      </c>
      <c r="B30" s="17" t="s">
        <v>187</v>
      </c>
      <c r="C30" s="17" t="s">
        <v>300</v>
      </c>
      <c r="D30" s="16" t="s">
        <v>820</v>
      </c>
      <c r="E30" s="16" t="s">
        <v>821</v>
      </c>
      <c r="F30" s="16" t="s">
        <v>822</v>
      </c>
      <c r="G30" s="16" t="s">
        <v>823</v>
      </c>
      <c r="H30" s="16" t="s">
        <v>812</v>
      </c>
      <c r="I30" s="16" t="s">
        <v>824</v>
      </c>
      <c r="J30" s="2" t="s">
        <v>825</v>
      </c>
      <c r="K30" s="1" t="str">
        <f t="shared" si="1"/>
        <v>Utah State</v>
      </c>
    </row>
    <row r="31" ht="15.75" customHeight="1">
      <c r="A31" s="16" t="s">
        <v>664</v>
      </c>
      <c r="B31" s="17" t="s">
        <v>134</v>
      </c>
      <c r="C31" s="17" t="s">
        <v>307</v>
      </c>
      <c r="D31" s="16" t="s">
        <v>826</v>
      </c>
      <c r="E31" s="16" t="s">
        <v>827</v>
      </c>
      <c r="F31" s="16" t="s">
        <v>828</v>
      </c>
      <c r="G31" s="16" t="s">
        <v>829</v>
      </c>
      <c r="H31" s="16" t="s">
        <v>830</v>
      </c>
      <c r="I31" s="16" t="s">
        <v>831</v>
      </c>
      <c r="J31" s="1" t="s">
        <v>134</v>
      </c>
      <c r="K31" s="1" t="str">
        <f t="shared" si="1"/>
        <v>Marquette</v>
      </c>
    </row>
    <row r="32" ht="15.75" customHeight="1">
      <c r="A32" s="16" t="s">
        <v>832</v>
      </c>
      <c r="B32" s="17" t="s">
        <v>406</v>
      </c>
      <c r="C32" s="17" t="s">
        <v>319</v>
      </c>
      <c r="D32" s="16" t="s">
        <v>833</v>
      </c>
      <c r="E32" s="16" t="s">
        <v>834</v>
      </c>
      <c r="F32" s="16" t="s">
        <v>835</v>
      </c>
      <c r="G32" s="16" t="s">
        <v>836</v>
      </c>
      <c r="H32" s="16" t="s">
        <v>837</v>
      </c>
      <c r="I32" s="16" t="s">
        <v>838</v>
      </c>
      <c r="J32" s="1" t="s">
        <v>406</v>
      </c>
      <c r="K32" s="1" t="str">
        <f t="shared" si="1"/>
        <v>UC San Diego</v>
      </c>
    </row>
    <row r="33" ht="15.75" customHeight="1">
      <c r="A33" s="16" t="s">
        <v>839</v>
      </c>
      <c r="B33" s="17" t="s">
        <v>377</v>
      </c>
      <c r="C33" s="17" t="s">
        <v>323</v>
      </c>
      <c r="D33" s="16" t="s">
        <v>840</v>
      </c>
      <c r="E33" s="16" t="s">
        <v>841</v>
      </c>
      <c r="F33" s="16" t="s">
        <v>842</v>
      </c>
      <c r="G33" s="16" t="s">
        <v>843</v>
      </c>
      <c r="H33" s="16" t="s">
        <v>844</v>
      </c>
      <c r="I33" s="16" t="s">
        <v>845</v>
      </c>
      <c r="J33" s="1" t="s">
        <v>377</v>
      </c>
      <c r="K33" s="1" t="str">
        <f t="shared" si="1"/>
        <v>Akron</v>
      </c>
    </row>
    <row r="34" ht="15.75" customHeight="1">
      <c r="A34" s="16" t="s">
        <v>846</v>
      </c>
      <c r="B34" s="17" t="s">
        <v>242</v>
      </c>
      <c r="C34" s="17" t="s">
        <v>305</v>
      </c>
      <c r="D34" s="16" t="s">
        <v>847</v>
      </c>
      <c r="E34" s="16" t="s">
        <v>746</v>
      </c>
      <c r="F34" s="16" t="s">
        <v>848</v>
      </c>
      <c r="G34" s="16" t="s">
        <v>849</v>
      </c>
      <c r="H34" s="16" t="s">
        <v>850</v>
      </c>
      <c r="I34" s="16" t="s">
        <v>851</v>
      </c>
      <c r="J34" s="1" t="s">
        <v>242</v>
      </c>
      <c r="K34" s="1" t="str">
        <f t="shared" si="1"/>
        <v>North Carolina</v>
      </c>
    </row>
    <row r="35" ht="15.75" customHeight="1">
      <c r="A35" s="16" t="s">
        <v>747</v>
      </c>
      <c r="B35" s="17" t="s">
        <v>362</v>
      </c>
      <c r="C35" s="17" t="s">
        <v>299</v>
      </c>
      <c r="D35" s="16" t="s">
        <v>852</v>
      </c>
      <c r="E35" s="16" t="s">
        <v>853</v>
      </c>
      <c r="F35" s="16" t="s">
        <v>854</v>
      </c>
      <c r="G35" s="16" t="s">
        <v>855</v>
      </c>
      <c r="H35" s="16" t="s">
        <v>856</v>
      </c>
      <c r="I35" s="16" t="s">
        <v>857</v>
      </c>
      <c r="J35" s="1" t="s">
        <v>362</v>
      </c>
      <c r="K35" s="1" t="str">
        <f t="shared" si="1"/>
        <v>Texas Tech</v>
      </c>
    </row>
    <row r="36" ht="15.75" customHeight="1">
      <c r="A36" s="16" t="s">
        <v>827</v>
      </c>
      <c r="B36" s="17" t="s">
        <v>222</v>
      </c>
      <c r="C36" s="17" t="s">
        <v>299</v>
      </c>
      <c r="D36" s="16" t="s">
        <v>858</v>
      </c>
      <c r="E36" s="16" t="s">
        <v>859</v>
      </c>
      <c r="F36" s="16" t="s">
        <v>783</v>
      </c>
      <c r="G36" s="16" t="s">
        <v>860</v>
      </c>
      <c r="H36" s="16" t="s">
        <v>861</v>
      </c>
      <c r="I36" s="16" t="s">
        <v>718</v>
      </c>
      <c r="J36" s="2" t="s">
        <v>634</v>
      </c>
      <c r="K36" s="1" t="str">
        <f t="shared" si="1"/>
        <v>Iowa State</v>
      </c>
    </row>
    <row r="37" ht="15.75" customHeight="1">
      <c r="A37" s="16" t="s">
        <v>759</v>
      </c>
      <c r="B37" s="17" t="s">
        <v>99</v>
      </c>
      <c r="C37" s="17" t="s">
        <v>307</v>
      </c>
      <c r="D37" s="16" t="s">
        <v>862</v>
      </c>
      <c r="E37" s="16" t="s">
        <v>863</v>
      </c>
      <c r="F37" s="16" t="s">
        <v>864</v>
      </c>
      <c r="G37" s="16" t="s">
        <v>865</v>
      </c>
      <c r="H37" s="16" t="s">
        <v>866</v>
      </c>
      <c r="I37" s="16" t="s">
        <v>867</v>
      </c>
      <c r="J37" s="1" t="s">
        <v>99</v>
      </c>
      <c r="K37" s="1" t="str">
        <f t="shared" si="1"/>
        <v>Creighton</v>
      </c>
    </row>
    <row r="38" ht="15.75" customHeight="1">
      <c r="A38" s="16" t="s">
        <v>868</v>
      </c>
      <c r="B38" s="17" t="s">
        <v>145</v>
      </c>
      <c r="C38" s="17" t="s">
        <v>301</v>
      </c>
      <c r="D38" s="16" t="s">
        <v>869</v>
      </c>
      <c r="E38" s="16" t="s">
        <v>757</v>
      </c>
      <c r="F38" s="16" t="s">
        <v>870</v>
      </c>
      <c r="G38" s="16" t="s">
        <v>871</v>
      </c>
      <c r="H38" s="16" t="s">
        <v>872</v>
      </c>
      <c r="I38" s="16" t="s">
        <v>873</v>
      </c>
      <c r="J38" s="2" t="s">
        <v>874</v>
      </c>
      <c r="K38" s="1" t="str">
        <f t="shared" si="1"/>
        <v>Mississippi State</v>
      </c>
    </row>
    <row r="39" ht="15.75" customHeight="1">
      <c r="A39" s="16" t="s">
        <v>875</v>
      </c>
      <c r="B39" s="17" t="s">
        <v>320</v>
      </c>
      <c r="C39" s="17" t="s">
        <v>298</v>
      </c>
      <c r="D39" s="16" t="s">
        <v>876</v>
      </c>
      <c r="E39" s="16" t="s">
        <v>734</v>
      </c>
      <c r="F39" s="16" t="s">
        <v>877</v>
      </c>
      <c r="G39" s="16" t="s">
        <v>878</v>
      </c>
      <c r="H39" s="16" t="s">
        <v>879</v>
      </c>
      <c r="I39" s="16" t="s">
        <v>880</v>
      </c>
      <c r="J39" s="1" t="s">
        <v>320</v>
      </c>
      <c r="K39" s="1" t="str">
        <f t="shared" si="1"/>
        <v>Illinois</v>
      </c>
    </row>
    <row r="40" ht="15.75" customHeight="1">
      <c r="A40" s="16" t="s">
        <v>881</v>
      </c>
      <c r="B40" s="17" t="s">
        <v>404</v>
      </c>
      <c r="C40" s="17" t="s">
        <v>315</v>
      </c>
      <c r="D40" s="16" t="s">
        <v>654</v>
      </c>
      <c r="E40" s="16" t="s">
        <v>882</v>
      </c>
      <c r="F40" s="16" t="s">
        <v>883</v>
      </c>
      <c r="G40" s="16" t="s">
        <v>884</v>
      </c>
      <c r="H40" s="16" t="s">
        <v>885</v>
      </c>
      <c r="I40" s="16" t="s">
        <v>886</v>
      </c>
      <c r="J40" s="1" t="s">
        <v>404</v>
      </c>
      <c r="K40" s="1" t="str">
        <f t="shared" si="1"/>
        <v>San Francisco</v>
      </c>
    </row>
    <row r="41" ht="15.75" customHeight="1">
      <c r="A41" s="16" t="s">
        <v>887</v>
      </c>
      <c r="B41" s="17" t="s">
        <v>214</v>
      </c>
      <c r="C41" s="17" t="s">
        <v>301</v>
      </c>
      <c r="D41" s="16" t="s">
        <v>888</v>
      </c>
      <c r="E41" s="16" t="s">
        <v>715</v>
      </c>
      <c r="F41" s="16" t="s">
        <v>889</v>
      </c>
      <c r="G41" s="16" t="s">
        <v>890</v>
      </c>
      <c r="H41" s="16" t="s">
        <v>891</v>
      </c>
      <c r="I41" s="16" t="s">
        <v>892</v>
      </c>
      <c r="J41" s="1" t="s">
        <v>214</v>
      </c>
      <c r="K41" s="1" t="str">
        <f t="shared" si="1"/>
        <v>Georgia</v>
      </c>
    </row>
    <row r="42" ht="15.75" customHeight="1">
      <c r="A42" s="16" t="s">
        <v>893</v>
      </c>
      <c r="B42" s="17" t="s">
        <v>148</v>
      </c>
      <c r="C42" s="17" t="s">
        <v>301</v>
      </c>
      <c r="D42" s="16" t="s">
        <v>894</v>
      </c>
      <c r="E42" s="16" t="s">
        <v>814</v>
      </c>
      <c r="F42" s="16" t="s">
        <v>895</v>
      </c>
      <c r="G42" s="16" t="s">
        <v>896</v>
      </c>
      <c r="H42" s="16" t="s">
        <v>897</v>
      </c>
      <c r="I42" s="16" t="s">
        <v>898</v>
      </c>
      <c r="J42" s="1" t="s">
        <v>148</v>
      </c>
      <c r="K42" s="1" t="str">
        <f t="shared" si="1"/>
        <v>Missouri</v>
      </c>
    </row>
    <row r="43" ht="15.75" customHeight="1">
      <c r="A43" s="16" t="s">
        <v>899</v>
      </c>
      <c r="B43" s="17" t="s">
        <v>331</v>
      </c>
      <c r="C43" s="17" t="s">
        <v>308</v>
      </c>
      <c r="D43" s="16" t="s">
        <v>872</v>
      </c>
      <c r="E43" s="16" t="s">
        <v>900</v>
      </c>
      <c r="F43" s="16" t="s">
        <v>901</v>
      </c>
      <c r="G43" s="16" t="s">
        <v>902</v>
      </c>
      <c r="H43" s="16" t="s">
        <v>903</v>
      </c>
      <c r="I43" s="16" t="s">
        <v>904</v>
      </c>
      <c r="J43" s="1" t="s">
        <v>331</v>
      </c>
      <c r="K43" s="1" t="str">
        <f t="shared" si="1"/>
        <v>Yale</v>
      </c>
    </row>
    <row r="44" ht="15.75" customHeight="1">
      <c r="A44" s="16" t="s">
        <v>905</v>
      </c>
      <c r="B44" s="17" t="s">
        <v>172</v>
      </c>
      <c r="C44" s="17" t="s">
        <v>300</v>
      </c>
      <c r="D44" s="16" t="s">
        <v>906</v>
      </c>
      <c r="E44" s="16" t="s">
        <v>907</v>
      </c>
      <c r="F44" s="16" t="s">
        <v>908</v>
      </c>
      <c r="G44" s="16" t="s">
        <v>909</v>
      </c>
      <c r="H44" s="16" t="s">
        <v>910</v>
      </c>
      <c r="I44" s="16" t="s">
        <v>768</v>
      </c>
      <c r="J44" s="2" t="s">
        <v>911</v>
      </c>
      <c r="K44" s="1" t="str">
        <f t="shared" si="1"/>
        <v>San Diego State</v>
      </c>
    </row>
    <row r="45" ht="15.75" customHeight="1">
      <c r="A45" s="16" t="s">
        <v>764</v>
      </c>
      <c r="B45" s="17" t="s">
        <v>313</v>
      </c>
      <c r="C45" s="17" t="s">
        <v>300</v>
      </c>
      <c r="D45" s="16" t="s">
        <v>912</v>
      </c>
      <c r="E45" s="16" t="s">
        <v>913</v>
      </c>
      <c r="F45" s="16" t="s">
        <v>914</v>
      </c>
      <c r="G45" s="16" t="s">
        <v>915</v>
      </c>
      <c r="H45" s="16" t="s">
        <v>916</v>
      </c>
      <c r="I45" s="16" t="s">
        <v>917</v>
      </c>
      <c r="J45" s="2" t="s">
        <v>918</v>
      </c>
      <c r="K45" s="1" t="str">
        <f t="shared" si="1"/>
        <v>Colorado State</v>
      </c>
    </row>
    <row r="46" ht="15.75" customHeight="1">
      <c r="A46" s="16" t="s">
        <v>919</v>
      </c>
      <c r="B46" s="17" t="s">
        <v>184</v>
      </c>
      <c r="C46" s="17" t="s">
        <v>298</v>
      </c>
      <c r="D46" s="16" t="s">
        <v>920</v>
      </c>
      <c r="E46" s="16" t="s">
        <v>921</v>
      </c>
      <c r="F46" s="16" t="s">
        <v>922</v>
      </c>
      <c r="G46" s="16" t="s">
        <v>923</v>
      </c>
      <c r="H46" s="16" t="s">
        <v>864</v>
      </c>
      <c r="I46" s="16" t="s">
        <v>924</v>
      </c>
      <c r="J46" s="1" t="s">
        <v>184</v>
      </c>
      <c r="K46" s="1" t="str">
        <f t="shared" si="1"/>
        <v>UCLA</v>
      </c>
    </row>
    <row r="47" ht="15.75" customHeight="1">
      <c r="A47" s="16" t="s">
        <v>925</v>
      </c>
      <c r="B47" s="17" t="s">
        <v>90</v>
      </c>
      <c r="C47" s="17" t="s">
        <v>300</v>
      </c>
      <c r="D47" s="16" t="s">
        <v>926</v>
      </c>
      <c r="E47" s="16" t="s">
        <v>927</v>
      </c>
      <c r="F47" s="16" t="s">
        <v>928</v>
      </c>
      <c r="G47" s="16" t="s">
        <v>929</v>
      </c>
      <c r="H47" s="16" t="s">
        <v>930</v>
      </c>
      <c r="I47" s="16" t="s">
        <v>931</v>
      </c>
      <c r="J47" s="2" t="s">
        <v>932</v>
      </c>
      <c r="K47" s="1" t="str">
        <f t="shared" si="1"/>
        <v>Boise State</v>
      </c>
    </row>
    <row r="48" ht="15.75" customHeight="1">
      <c r="A48" s="16" t="s">
        <v>933</v>
      </c>
      <c r="B48" s="17" t="s">
        <v>360</v>
      </c>
      <c r="C48" s="17" t="s">
        <v>317</v>
      </c>
      <c r="D48" s="16" t="s">
        <v>934</v>
      </c>
      <c r="E48" s="16" t="s">
        <v>935</v>
      </c>
      <c r="F48" s="16" t="s">
        <v>936</v>
      </c>
      <c r="G48" s="16" t="s">
        <v>937</v>
      </c>
      <c r="H48" s="16" t="s">
        <v>938</v>
      </c>
      <c r="I48" s="16" t="s">
        <v>939</v>
      </c>
      <c r="J48" s="2" t="s">
        <v>940</v>
      </c>
      <c r="K48" s="1" t="str">
        <f t="shared" si="1"/>
        <v>McNeese State</v>
      </c>
    </row>
    <row r="49" ht="15.75" customHeight="1">
      <c r="A49" s="16" t="s">
        <v>863</v>
      </c>
      <c r="B49" s="17" t="s">
        <v>442</v>
      </c>
      <c r="C49" s="17" t="s">
        <v>322</v>
      </c>
      <c r="D49" s="16" t="s">
        <v>691</v>
      </c>
      <c r="E49" s="16" t="s">
        <v>941</v>
      </c>
      <c r="F49" s="16" t="s">
        <v>942</v>
      </c>
      <c r="G49" s="16" t="s">
        <v>943</v>
      </c>
      <c r="H49" s="16" t="s">
        <v>944</v>
      </c>
      <c r="I49" s="16" t="s">
        <v>945</v>
      </c>
      <c r="J49" s="1" t="s">
        <v>442</v>
      </c>
      <c r="K49" s="1" t="str">
        <f t="shared" si="1"/>
        <v>Liberty</v>
      </c>
    </row>
    <row r="50" ht="15.75" customHeight="1">
      <c r="A50" s="16" t="s">
        <v>921</v>
      </c>
      <c r="B50" s="17" t="s">
        <v>348</v>
      </c>
      <c r="C50" s="17" t="s">
        <v>299</v>
      </c>
      <c r="D50" s="16" t="s">
        <v>946</v>
      </c>
      <c r="E50" s="16" t="s">
        <v>947</v>
      </c>
      <c r="F50" s="16" t="s">
        <v>948</v>
      </c>
      <c r="G50" s="16" t="s">
        <v>860</v>
      </c>
      <c r="H50" s="16" t="s">
        <v>949</v>
      </c>
      <c r="I50" s="16" t="s">
        <v>861</v>
      </c>
      <c r="J50" s="2" t="s">
        <v>950</v>
      </c>
      <c r="K50" s="1" t="str">
        <f t="shared" si="1"/>
        <v>Brigham Young</v>
      </c>
    </row>
    <row r="51" ht="15.75" customHeight="1">
      <c r="A51" s="16" t="s">
        <v>951</v>
      </c>
      <c r="B51" s="17" t="s">
        <v>351</v>
      </c>
      <c r="C51" s="17" t="s">
        <v>309</v>
      </c>
      <c r="D51" s="16" t="s">
        <v>952</v>
      </c>
      <c r="E51" s="16" t="s">
        <v>953</v>
      </c>
      <c r="F51" s="16" t="s">
        <v>954</v>
      </c>
      <c r="G51" s="16" t="s">
        <v>955</v>
      </c>
      <c r="H51" s="16" t="s">
        <v>956</v>
      </c>
      <c r="I51" s="16" t="s">
        <v>957</v>
      </c>
      <c r="J51" s="1" t="s">
        <v>351</v>
      </c>
      <c r="K51" s="1" t="str">
        <f t="shared" si="1"/>
        <v>Bradley</v>
      </c>
    </row>
    <row r="52" ht="15.75" customHeight="1">
      <c r="A52" s="16" t="s">
        <v>907</v>
      </c>
      <c r="B52" s="17" t="s">
        <v>421</v>
      </c>
      <c r="C52" s="17" t="s">
        <v>311</v>
      </c>
      <c r="D52" s="16" t="s">
        <v>958</v>
      </c>
      <c r="E52" s="16" t="s">
        <v>959</v>
      </c>
      <c r="F52" s="16" t="s">
        <v>960</v>
      </c>
      <c r="G52" s="16" t="s">
        <v>961</v>
      </c>
      <c r="H52" s="16" t="s">
        <v>962</v>
      </c>
      <c r="I52" s="16" t="s">
        <v>963</v>
      </c>
      <c r="J52" s="1" t="s">
        <v>421</v>
      </c>
      <c r="K52" s="1" t="str">
        <f t="shared" si="1"/>
        <v>North Texas</v>
      </c>
    </row>
    <row r="53" ht="15.75" customHeight="1">
      <c r="A53" s="16" t="s">
        <v>964</v>
      </c>
      <c r="B53" s="17" t="s">
        <v>401</v>
      </c>
      <c r="C53" s="17" t="s">
        <v>327</v>
      </c>
      <c r="D53" s="16" t="s">
        <v>965</v>
      </c>
      <c r="E53" s="16" t="s">
        <v>966</v>
      </c>
      <c r="F53" s="16" t="s">
        <v>967</v>
      </c>
      <c r="G53" s="16" t="s">
        <v>968</v>
      </c>
      <c r="H53" s="16" t="s">
        <v>969</v>
      </c>
      <c r="I53" s="16" t="s">
        <v>970</v>
      </c>
      <c r="J53" s="1" t="s">
        <v>401</v>
      </c>
      <c r="K53" s="1" t="str">
        <f t="shared" si="1"/>
        <v>High Point</v>
      </c>
    </row>
    <row r="54" ht="15.75" customHeight="1">
      <c r="A54" s="16" t="s">
        <v>717</v>
      </c>
      <c r="B54" s="17" t="s">
        <v>116</v>
      </c>
      <c r="C54" s="17" t="s">
        <v>298</v>
      </c>
      <c r="D54" s="16" t="s">
        <v>830</v>
      </c>
      <c r="E54" s="16" t="s">
        <v>728</v>
      </c>
      <c r="F54" s="16" t="s">
        <v>971</v>
      </c>
      <c r="G54" s="16" t="s">
        <v>972</v>
      </c>
      <c r="H54" s="16" t="s">
        <v>973</v>
      </c>
      <c r="I54" s="16" t="s">
        <v>974</v>
      </c>
      <c r="J54" s="1" t="s">
        <v>116</v>
      </c>
      <c r="K54" s="1" t="str">
        <f t="shared" si="1"/>
        <v>Indiana</v>
      </c>
    </row>
    <row r="55" ht="15.75" customHeight="1">
      <c r="A55" s="16" t="s">
        <v>741</v>
      </c>
      <c r="B55" s="17" t="s">
        <v>302</v>
      </c>
      <c r="C55" s="17" t="s">
        <v>303</v>
      </c>
      <c r="D55" s="16" t="s">
        <v>975</v>
      </c>
      <c r="E55" s="16" t="s">
        <v>976</v>
      </c>
      <c r="F55" s="16" t="s">
        <v>977</v>
      </c>
      <c r="G55" s="16" t="s">
        <v>978</v>
      </c>
      <c r="H55" s="16" t="s">
        <v>979</v>
      </c>
      <c r="I55" s="16" t="s">
        <v>980</v>
      </c>
      <c r="J55" s="1" t="s">
        <v>302</v>
      </c>
      <c r="K55" s="1" t="str">
        <f t="shared" si="1"/>
        <v>Dayton</v>
      </c>
    </row>
    <row r="56" ht="15.75" customHeight="1">
      <c r="A56" s="16" t="s">
        <v>981</v>
      </c>
      <c r="B56" s="17" t="s">
        <v>87</v>
      </c>
      <c r="C56" s="17" t="s">
        <v>299</v>
      </c>
      <c r="D56" s="16" t="s">
        <v>982</v>
      </c>
      <c r="E56" s="16" t="s">
        <v>775</v>
      </c>
      <c r="F56" s="16" t="s">
        <v>983</v>
      </c>
      <c r="G56" s="16" t="s">
        <v>984</v>
      </c>
      <c r="H56" s="16" t="s">
        <v>876</v>
      </c>
      <c r="I56" s="16" t="s">
        <v>819</v>
      </c>
      <c r="J56" s="1" t="s">
        <v>87</v>
      </c>
      <c r="K56" s="1" t="str">
        <f t="shared" si="1"/>
        <v>Baylor</v>
      </c>
    </row>
    <row r="57" ht="15.75" customHeight="1">
      <c r="A57" s="16" t="s">
        <v>698</v>
      </c>
      <c r="B57" s="17" t="s">
        <v>556</v>
      </c>
      <c r="C57" s="17" t="s">
        <v>322</v>
      </c>
      <c r="D57" s="16" t="s">
        <v>985</v>
      </c>
      <c r="E57" s="16" t="s">
        <v>986</v>
      </c>
      <c r="F57" s="16" t="s">
        <v>987</v>
      </c>
      <c r="G57" s="16" t="s">
        <v>988</v>
      </c>
      <c r="H57" s="16" t="s">
        <v>989</v>
      </c>
      <c r="I57" s="16" t="s">
        <v>990</v>
      </c>
      <c r="J57" s="2" t="s">
        <v>991</v>
      </c>
      <c r="K57" s="1" t="str">
        <f t="shared" si="1"/>
        <v>Middle Tennessee State</v>
      </c>
    </row>
    <row r="58" ht="15.75" customHeight="1">
      <c r="A58" s="16" t="s">
        <v>992</v>
      </c>
      <c r="B58" s="17" t="s">
        <v>310</v>
      </c>
      <c r="C58" s="17" t="s">
        <v>307</v>
      </c>
      <c r="D58" s="16" t="s">
        <v>993</v>
      </c>
      <c r="E58" s="16" t="s">
        <v>994</v>
      </c>
      <c r="F58" s="16" t="s">
        <v>995</v>
      </c>
      <c r="G58" s="16" t="s">
        <v>996</v>
      </c>
      <c r="H58" s="16" t="s">
        <v>997</v>
      </c>
      <c r="I58" s="16" t="s">
        <v>998</v>
      </c>
      <c r="J58" s="1" t="s">
        <v>310</v>
      </c>
      <c r="K58" s="1" t="str">
        <f t="shared" si="1"/>
        <v>UConn</v>
      </c>
    </row>
    <row r="59" ht="15.75" customHeight="1">
      <c r="A59" s="16" t="s">
        <v>782</v>
      </c>
      <c r="B59" s="17" t="s">
        <v>339</v>
      </c>
      <c r="C59" s="17" t="s">
        <v>299</v>
      </c>
      <c r="D59" s="16" t="s">
        <v>999</v>
      </c>
      <c r="E59" s="16" t="s">
        <v>800</v>
      </c>
      <c r="F59" s="16" t="s">
        <v>1000</v>
      </c>
      <c r="G59" s="16" t="s">
        <v>1001</v>
      </c>
      <c r="H59" s="16" t="s">
        <v>1002</v>
      </c>
      <c r="I59" s="16" t="s">
        <v>856</v>
      </c>
      <c r="J59" s="1" t="s">
        <v>339</v>
      </c>
      <c r="K59" s="1" t="str">
        <f t="shared" si="1"/>
        <v>West Virginia</v>
      </c>
    </row>
    <row r="60" ht="15.75" customHeight="1">
      <c r="A60" s="16" t="s">
        <v>859</v>
      </c>
      <c r="B60" s="17" t="s">
        <v>531</v>
      </c>
      <c r="C60" s="17" t="s">
        <v>301</v>
      </c>
      <c r="D60" s="16" t="s">
        <v>1003</v>
      </c>
      <c r="E60" s="16" t="s">
        <v>899</v>
      </c>
      <c r="F60" s="16" t="s">
        <v>1004</v>
      </c>
      <c r="G60" s="16" t="s">
        <v>1005</v>
      </c>
      <c r="H60" s="16" t="s">
        <v>979</v>
      </c>
      <c r="I60" s="16" t="s">
        <v>1006</v>
      </c>
      <c r="J60" s="1" t="s">
        <v>531</v>
      </c>
      <c r="K60" s="1" t="str">
        <f t="shared" si="1"/>
        <v>Vanderbilt</v>
      </c>
    </row>
    <row r="61" ht="15.75" customHeight="1">
      <c r="A61" s="16" t="s">
        <v>853</v>
      </c>
      <c r="B61" s="17" t="s">
        <v>394</v>
      </c>
      <c r="C61" s="17" t="s">
        <v>325</v>
      </c>
      <c r="D61" s="16" t="s">
        <v>1007</v>
      </c>
      <c r="E61" s="16" t="s">
        <v>1008</v>
      </c>
      <c r="F61" s="16" t="s">
        <v>1009</v>
      </c>
      <c r="G61" s="16" t="s">
        <v>1010</v>
      </c>
      <c r="H61" s="16" t="s">
        <v>1011</v>
      </c>
      <c r="I61" s="16" t="s">
        <v>1012</v>
      </c>
      <c r="J61" s="1" t="s">
        <v>394</v>
      </c>
      <c r="K61" s="1" t="str">
        <f t="shared" si="1"/>
        <v>UNC Wilmington</v>
      </c>
    </row>
    <row r="62" ht="15.75" customHeight="1">
      <c r="A62" s="16" t="s">
        <v>976</v>
      </c>
      <c r="B62" s="17" t="s">
        <v>414</v>
      </c>
      <c r="C62" s="17" t="s">
        <v>326</v>
      </c>
      <c r="D62" s="16" t="s">
        <v>1013</v>
      </c>
      <c r="E62" s="16" t="s">
        <v>1014</v>
      </c>
      <c r="F62" s="16" t="s">
        <v>1015</v>
      </c>
      <c r="G62" s="16" t="s">
        <v>1016</v>
      </c>
      <c r="H62" s="16" t="s">
        <v>773</v>
      </c>
      <c r="I62" s="16" t="s">
        <v>1017</v>
      </c>
      <c r="J62" s="1" t="s">
        <v>414</v>
      </c>
      <c r="K62" s="1" t="str">
        <f t="shared" si="1"/>
        <v>Montana</v>
      </c>
    </row>
    <row r="63" ht="15.75" customHeight="1">
      <c r="A63" s="16" t="s">
        <v>1018</v>
      </c>
      <c r="B63" s="17" t="s">
        <v>196</v>
      </c>
      <c r="C63" s="17" t="s">
        <v>307</v>
      </c>
      <c r="D63" s="16" t="s">
        <v>1019</v>
      </c>
      <c r="E63" s="16" t="s">
        <v>1020</v>
      </c>
      <c r="F63" s="16" t="s">
        <v>1021</v>
      </c>
      <c r="G63" s="16" t="s">
        <v>1022</v>
      </c>
      <c r="H63" s="16" t="s">
        <v>1023</v>
      </c>
      <c r="I63" s="16" t="s">
        <v>1024</v>
      </c>
      <c r="J63" s="1" t="s">
        <v>196</v>
      </c>
      <c r="K63" s="1" t="str">
        <f t="shared" si="1"/>
        <v>Xavier</v>
      </c>
    </row>
    <row r="64" ht="15.75" customHeight="1">
      <c r="A64" s="16" t="s">
        <v>1025</v>
      </c>
      <c r="B64" s="17" t="s">
        <v>252</v>
      </c>
      <c r="C64" s="17" t="s">
        <v>301</v>
      </c>
      <c r="D64" s="16" t="s">
        <v>1026</v>
      </c>
      <c r="E64" s="16" t="s">
        <v>846</v>
      </c>
      <c r="F64" s="16" t="s">
        <v>1027</v>
      </c>
      <c r="G64" s="16" t="s">
        <v>760</v>
      </c>
      <c r="H64" s="16" t="s">
        <v>1028</v>
      </c>
      <c r="I64" s="16" t="s">
        <v>1029</v>
      </c>
      <c r="J64" s="1" t="s">
        <v>252</v>
      </c>
      <c r="K64" s="1" t="str">
        <f t="shared" si="1"/>
        <v>Oklahoma</v>
      </c>
    </row>
    <row r="65" ht="15.75" customHeight="1">
      <c r="A65" s="16" t="s">
        <v>1030</v>
      </c>
      <c r="B65" s="17" t="s">
        <v>548</v>
      </c>
      <c r="C65" s="17" t="s">
        <v>322</v>
      </c>
      <c r="D65" s="16" t="s">
        <v>1031</v>
      </c>
      <c r="E65" s="16" t="s">
        <v>1032</v>
      </c>
      <c r="F65" s="16" t="s">
        <v>1033</v>
      </c>
      <c r="G65" s="16" t="s">
        <v>1034</v>
      </c>
      <c r="H65" s="16" t="s">
        <v>1035</v>
      </c>
      <c r="I65" s="16" t="s">
        <v>1036</v>
      </c>
      <c r="J65" s="2" t="s">
        <v>1037</v>
      </c>
      <c r="K65" s="1" t="str">
        <f t="shared" si="1"/>
        <v>Jacksonville State</v>
      </c>
    </row>
    <row r="66" ht="15.75" customHeight="1">
      <c r="A66" s="16" t="s">
        <v>1038</v>
      </c>
      <c r="B66" s="17" t="s">
        <v>81</v>
      </c>
      <c r="C66" s="17" t="s">
        <v>301</v>
      </c>
      <c r="D66" s="16" t="s">
        <v>1039</v>
      </c>
      <c r="E66" s="16" t="s">
        <v>881</v>
      </c>
      <c r="F66" s="16" t="s">
        <v>1040</v>
      </c>
      <c r="G66" s="16" t="s">
        <v>1041</v>
      </c>
      <c r="H66" s="16" t="s">
        <v>1042</v>
      </c>
      <c r="I66" s="16" t="s">
        <v>1043</v>
      </c>
      <c r="J66" s="1" t="s">
        <v>81</v>
      </c>
      <c r="K66" s="1" t="str">
        <f t="shared" si="1"/>
        <v>Arkansas</v>
      </c>
    </row>
    <row r="67" ht="15.75" customHeight="1">
      <c r="A67" s="16" t="s">
        <v>1044</v>
      </c>
      <c r="B67" s="17" t="s">
        <v>363</v>
      </c>
      <c r="C67" s="17" t="s">
        <v>314</v>
      </c>
      <c r="D67" s="16" t="s">
        <v>779</v>
      </c>
      <c r="E67" s="16" t="s">
        <v>1045</v>
      </c>
      <c r="F67" s="16" t="s">
        <v>1046</v>
      </c>
      <c r="G67" s="16" t="s">
        <v>1047</v>
      </c>
      <c r="H67" s="16" t="s">
        <v>1048</v>
      </c>
      <c r="I67" s="16" t="s">
        <v>1049</v>
      </c>
      <c r="J67" s="1" t="s">
        <v>363</v>
      </c>
      <c r="K67" s="1" t="str">
        <f t="shared" si="1"/>
        <v>Furman</v>
      </c>
    </row>
    <row r="68" ht="15.75" customHeight="1">
      <c r="A68" s="16" t="s">
        <v>1050</v>
      </c>
      <c r="B68" s="17" t="s">
        <v>506</v>
      </c>
      <c r="C68" s="17" t="s">
        <v>319</v>
      </c>
      <c r="D68" s="16" t="s">
        <v>1051</v>
      </c>
      <c r="E68" s="16" t="s">
        <v>1052</v>
      </c>
      <c r="F68" s="16" t="s">
        <v>1053</v>
      </c>
      <c r="G68" s="16" t="s">
        <v>1054</v>
      </c>
      <c r="H68" s="16" t="s">
        <v>1055</v>
      </c>
      <c r="I68" s="16" t="s">
        <v>1056</v>
      </c>
      <c r="J68" s="1" t="s">
        <v>506</v>
      </c>
      <c r="K68" s="1" t="str">
        <f t="shared" si="1"/>
        <v>UC Riverside</v>
      </c>
    </row>
    <row r="69" ht="15.75" customHeight="1">
      <c r="A69" s="16" t="s">
        <v>927</v>
      </c>
      <c r="B69" s="17" t="s">
        <v>379</v>
      </c>
      <c r="C69" s="17" t="s">
        <v>305</v>
      </c>
      <c r="D69" s="16" t="s">
        <v>1057</v>
      </c>
      <c r="E69" s="16" t="s">
        <v>1058</v>
      </c>
      <c r="F69" s="16" t="s">
        <v>1059</v>
      </c>
      <c r="G69" s="16" t="s">
        <v>1060</v>
      </c>
      <c r="H69" s="16" t="s">
        <v>1061</v>
      </c>
      <c r="I69" s="16" t="s">
        <v>1062</v>
      </c>
      <c r="J69" s="1" t="s">
        <v>379</v>
      </c>
      <c r="K69" s="1" t="str">
        <f t="shared" si="1"/>
        <v>Wake Forest</v>
      </c>
    </row>
    <row r="70" ht="15.75" customHeight="1">
      <c r="A70" s="16" t="s">
        <v>986</v>
      </c>
      <c r="B70" s="17" t="s">
        <v>399</v>
      </c>
      <c r="C70" s="17" t="s">
        <v>305</v>
      </c>
      <c r="D70" s="16" t="s">
        <v>1063</v>
      </c>
      <c r="E70" s="16" t="s">
        <v>1064</v>
      </c>
      <c r="F70" s="16" t="s">
        <v>1065</v>
      </c>
      <c r="G70" s="16" t="s">
        <v>1066</v>
      </c>
      <c r="H70" s="16" t="s">
        <v>1067</v>
      </c>
      <c r="I70" s="16" t="s">
        <v>1068</v>
      </c>
      <c r="J70" s="1" t="s">
        <v>399</v>
      </c>
      <c r="K70" s="1" t="str">
        <f t="shared" si="1"/>
        <v>Southern Methodist</v>
      </c>
    </row>
    <row r="71" ht="15.75" customHeight="1">
      <c r="A71" s="16" t="s">
        <v>1069</v>
      </c>
      <c r="B71" s="17" t="s">
        <v>448</v>
      </c>
      <c r="C71" s="17" t="s">
        <v>321</v>
      </c>
      <c r="D71" s="16" t="s">
        <v>1070</v>
      </c>
      <c r="E71" s="16" t="s">
        <v>1071</v>
      </c>
      <c r="F71" s="16" t="s">
        <v>1072</v>
      </c>
      <c r="G71" s="16" t="s">
        <v>1073</v>
      </c>
      <c r="H71" s="16" t="s">
        <v>1074</v>
      </c>
      <c r="I71" s="16" t="s">
        <v>1075</v>
      </c>
      <c r="J71" s="2" t="s">
        <v>1076</v>
      </c>
      <c r="K71" s="1" t="str">
        <f t="shared" si="1"/>
        <v>Arkansas State</v>
      </c>
    </row>
    <row r="72" ht="15.75" customHeight="1">
      <c r="A72" s="16" t="s">
        <v>1077</v>
      </c>
      <c r="B72" s="17" t="s">
        <v>432</v>
      </c>
      <c r="C72" s="17" t="s">
        <v>314</v>
      </c>
      <c r="D72" s="16" t="s">
        <v>1078</v>
      </c>
      <c r="E72" s="16" t="s">
        <v>1079</v>
      </c>
      <c r="F72" s="16" t="s">
        <v>1080</v>
      </c>
      <c r="G72" s="16" t="s">
        <v>761</v>
      </c>
      <c r="H72" s="16" t="s">
        <v>1081</v>
      </c>
      <c r="I72" s="16" t="s">
        <v>806</v>
      </c>
      <c r="J72" s="1" t="s">
        <v>432</v>
      </c>
      <c r="K72" s="1" t="str">
        <f t="shared" si="1"/>
        <v>Chattanooga</v>
      </c>
    </row>
    <row r="73" ht="15.75" customHeight="1">
      <c r="A73" s="16" t="s">
        <v>1082</v>
      </c>
      <c r="B73" s="17" t="s">
        <v>412</v>
      </c>
      <c r="C73" s="17" t="s">
        <v>303</v>
      </c>
      <c r="D73" s="16" t="s">
        <v>1083</v>
      </c>
      <c r="E73" s="16" t="s">
        <v>1084</v>
      </c>
      <c r="F73" s="16" t="s">
        <v>1085</v>
      </c>
      <c r="G73" s="16" t="s">
        <v>1086</v>
      </c>
      <c r="H73" s="16" t="s">
        <v>1087</v>
      </c>
      <c r="I73" s="16" t="s">
        <v>1088</v>
      </c>
      <c r="J73" s="1" t="s">
        <v>412</v>
      </c>
      <c r="K73" s="1" t="str">
        <f t="shared" si="1"/>
        <v>Saint Joseph's</v>
      </c>
    </row>
    <row r="74" ht="15.75" customHeight="1">
      <c r="A74" s="16" t="s">
        <v>882</v>
      </c>
      <c r="B74" s="17" t="s">
        <v>457</v>
      </c>
      <c r="C74" s="17" t="s">
        <v>303</v>
      </c>
      <c r="D74" s="16" t="s">
        <v>924</v>
      </c>
      <c r="E74" s="16" t="s">
        <v>925</v>
      </c>
      <c r="F74" s="16" t="s">
        <v>1089</v>
      </c>
      <c r="G74" s="16" t="s">
        <v>1090</v>
      </c>
      <c r="H74" s="16" t="s">
        <v>999</v>
      </c>
      <c r="I74" s="16" t="s">
        <v>1091</v>
      </c>
      <c r="J74" s="1" t="s">
        <v>457</v>
      </c>
      <c r="K74" s="1" t="str">
        <f t="shared" si="1"/>
        <v>Saint Louis</v>
      </c>
    </row>
    <row r="75" ht="15.75" customHeight="1">
      <c r="A75" s="16" t="s">
        <v>1092</v>
      </c>
      <c r="B75" s="17" t="s">
        <v>359</v>
      </c>
      <c r="C75" s="17" t="s">
        <v>325</v>
      </c>
      <c r="D75" s="16" t="s">
        <v>1093</v>
      </c>
      <c r="E75" s="16" t="s">
        <v>1094</v>
      </c>
      <c r="F75" s="16" t="s">
        <v>1095</v>
      </c>
      <c r="G75" s="16" t="s">
        <v>1096</v>
      </c>
      <c r="H75" s="16" t="s">
        <v>1097</v>
      </c>
      <c r="I75" s="16" t="s">
        <v>1098</v>
      </c>
      <c r="J75" s="1" t="s">
        <v>359</v>
      </c>
      <c r="K75" s="1" t="str">
        <f t="shared" si="1"/>
        <v>Charleston</v>
      </c>
    </row>
    <row r="76" ht="15.75" customHeight="1">
      <c r="A76" s="16" t="s">
        <v>1099</v>
      </c>
      <c r="B76" s="17" t="s">
        <v>125</v>
      </c>
      <c r="C76" s="17" t="s">
        <v>323</v>
      </c>
      <c r="D76" s="16" t="s">
        <v>1100</v>
      </c>
      <c r="E76" s="16" t="s">
        <v>1101</v>
      </c>
      <c r="F76" s="16" t="s">
        <v>805</v>
      </c>
      <c r="G76" s="16" t="s">
        <v>988</v>
      </c>
      <c r="H76" s="16" t="s">
        <v>1102</v>
      </c>
      <c r="I76" s="16" t="s">
        <v>1103</v>
      </c>
      <c r="J76" s="2" t="s">
        <v>1104</v>
      </c>
      <c r="K76" s="1" t="str">
        <f t="shared" si="1"/>
        <v>Kent State</v>
      </c>
    </row>
    <row r="77" ht="15.75" customHeight="1">
      <c r="A77" s="16" t="s">
        <v>1020</v>
      </c>
      <c r="B77" s="17" t="s">
        <v>353</v>
      </c>
      <c r="C77" s="17" t="s">
        <v>298</v>
      </c>
      <c r="D77" s="16" t="s">
        <v>1105</v>
      </c>
      <c r="E77" s="16" t="s">
        <v>807</v>
      </c>
      <c r="F77" s="16" t="s">
        <v>873</v>
      </c>
      <c r="G77" s="16" t="s">
        <v>1106</v>
      </c>
      <c r="H77" s="16" t="s">
        <v>1107</v>
      </c>
      <c r="I77" s="16" t="s">
        <v>1090</v>
      </c>
      <c r="J77" s="1" t="s">
        <v>353</v>
      </c>
      <c r="K77" s="1" t="str">
        <f t="shared" si="1"/>
        <v>Nebraska</v>
      </c>
    </row>
    <row r="78" ht="15.75" customHeight="1">
      <c r="A78" s="16" t="s">
        <v>913</v>
      </c>
      <c r="B78" s="17" t="s">
        <v>389</v>
      </c>
      <c r="C78" s="17" t="s">
        <v>303</v>
      </c>
      <c r="D78" s="16" t="s">
        <v>1108</v>
      </c>
      <c r="E78" s="16" t="s">
        <v>1109</v>
      </c>
      <c r="F78" s="16" t="s">
        <v>1110</v>
      </c>
      <c r="G78" s="16" t="s">
        <v>1111</v>
      </c>
      <c r="H78" s="16" t="s">
        <v>1112</v>
      </c>
      <c r="I78" s="16" t="s">
        <v>949</v>
      </c>
      <c r="J78" s="1" t="s">
        <v>389</v>
      </c>
      <c r="K78" s="1" t="str">
        <f t="shared" si="1"/>
        <v>St. Bonaventure</v>
      </c>
    </row>
    <row r="79" ht="15.75" customHeight="1">
      <c r="A79" s="16" t="s">
        <v>1113</v>
      </c>
      <c r="B79" s="17" t="s">
        <v>438</v>
      </c>
      <c r="C79" s="17" t="s">
        <v>325</v>
      </c>
      <c r="D79" s="16" t="s">
        <v>1114</v>
      </c>
      <c r="E79" s="16" t="s">
        <v>1115</v>
      </c>
      <c r="F79" s="16" t="s">
        <v>1116</v>
      </c>
      <c r="G79" s="16" t="s">
        <v>1117</v>
      </c>
      <c r="H79" s="16" t="s">
        <v>1118</v>
      </c>
      <c r="I79" s="16" t="s">
        <v>1119</v>
      </c>
      <c r="J79" s="1" t="s">
        <v>438</v>
      </c>
      <c r="K79" s="1" t="str">
        <f t="shared" si="1"/>
        <v>Towson</v>
      </c>
    </row>
    <row r="80" ht="15.75" customHeight="1">
      <c r="A80" s="16" t="s">
        <v>809</v>
      </c>
      <c r="B80" s="17" t="s">
        <v>272</v>
      </c>
      <c r="C80" s="17" t="s">
        <v>305</v>
      </c>
      <c r="D80" s="16" t="s">
        <v>1120</v>
      </c>
      <c r="E80" s="16" t="s">
        <v>1038</v>
      </c>
      <c r="F80" s="16" t="s">
        <v>1121</v>
      </c>
      <c r="G80" s="16" t="s">
        <v>1122</v>
      </c>
      <c r="H80" s="16" t="s">
        <v>1123</v>
      </c>
      <c r="I80" s="16" t="s">
        <v>1124</v>
      </c>
      <c r="J80" s="1" t="s">
        <v>272</v>
      </c>
      <c r="K80" s="1" t="str">
        <f t="shared" si="1"/>
        <v>Stanford</v>
      </c>
    </row>
    <row r="81" ht="15.75" customHeight="1">
      <c r="A81" s="16" t="s">
        <v>1125</v>
      </c>
      <c r="B81" s="17" t="s">
        <v>397</v>
      </c>
      <c r="C81" s="17" t="s">
        <v>321</v>
      </c>
      <c r="D81" s="16" t="s">
        <v>979</v>
      </c>
      <c r="E81" s="16" t="s">
        <v>1126</v>
      </c>
      <c r="F81" s="16" t="s">
        <v>721</v>
      </c>
      <c r="G81" s="16" t="s">
        <v>1127</v>
      </c>
      <c r="H81" s="16" t="s">
        <v>1128</v>
      </c>
      <c r="I81" s="16" t="s">
        <v>1129</v>
      </c>
      <c r="J81" s="1" t="s">
        <v>397</v>
      </c>
      <c r="K81" s="1" t="str">
        <f t="shared" si="1"/>
        <v>James Madison</v>
      </c>
    </row>
    <row r="82" ht="15.75" customHeight="1">
      <c r="A82" s="16" t="s">
        <v>1084</v>
      </c>
      <c r="B82" s="17" t="s">
        <v>471</v>
      </c>
      <c r="C82" s="17" t="s">
        <v>312</v>
      </c>
      <c r="D82" s="16" t="s">
        <v>1130</v>
      </c>
      <c r="E82" s="16" t="s">
        <v>1131</v>
      </c>
      <c r="F82" s="16" t="s">
        <v>1132</v>
      </c>
      <c r="G82" s="16" t="s">
        <v>1133</v>
      </c>
      <c r="H82" s="16" t="s">
        <v>1134</v>
      </c>
      <c r="I82" s="16" t="s">
        <v>1135</v>
      </c>
      <c r="J82" s="1" t="s">
        <v>471</v>
      </c>
      <c r="K82" s="1" t="str">
        <f t="shared" si="1"/>
        <v>Utah Valley</v>
      </c>
    </row>
    <row r="83" ht="15.75" customHeight="1">
      <c r="A83" s="16" t="s">
        <v>1136</v>
      </c>
      <c r="B83" s="17" t="s">
        <v>409</v>
      </c>
      <c r="C83" s="17" t="s">
        <v>309</v>
      </c>
      <c r="D83" s="16" t="s">
        <v>1123</v>
      </c>
      <c r="E83" s="16" t="s">
        <v>1099</v>
      </c>
      <c r="F83" s="16" t="s">
        <v>1137</v>
      </c>
      <c r="G83" s="16" t="s">
        <v>1005</v>
      </c>
      <c r="H83" s="16" t="s">
        <v>1138</v>
      </c>
      <c r="I83" s="16" t="s">
        <v>1139</v>
      </c>
      <c r="J83" s="1" t="s">
        <v>409</v>
      </c>
      <c r="K83" s="1" t="str">
        <f t="shared" si="1"/>
        <v>Northern Iowa</v>
      </c>
    </row>
    <row r="84" ht="15.75" customHeight="1">
      <c r="A84" s="16" t="s">
        <v>821</v>
      </c>
      <c r="B84" s="17" t="s">
        <v>357</v>
      </c>
      <c r="C84" s="17" t="s">
        <v>303</v>
      </c>
      <c r="D84" s="16" t="s">
        <v>1140</v>
      </c>
      <c r="E84" s="16" t="s">
        <v>1141</v>
      </c>
      <c r="F84" s="16" t="s">
        <v>1142</v>
      </c>
      <c r="G84" s="16" t="s">
        <v>1143</v>
      </c>
      <c r="H84" s="16" t="s">
        <v>1144</v>
      </c>
      <c r="I84" s="16" t="s">
        <v>1145</v>
      </c>
      <c r="J84" s="1" t="s">
        <v>357</v>
      </c>
      <c r="K84" s="1" t="str">
        <f t="shared" si="1"/>
        <v>Loyola (IL)</v>
      </c>
    </row>
    <row r="85" ht="15.75" customHeight="1">
      <c r="A85" s="16" t="s">
        <v>947</v>
      </c>
      <c r="B85" s="17" t="s">
        <v>249</v>
      </c>
      <c r="C85" s="17" t="s">
        <v>298</v>
      </c>
      <c r="D85" s="16" t="s">
        <v>1146</v>
      </c>
      <c r="E85" s="16" t="s">
        <v>787</v>
      </c>
      <c r="F85" s="16" t="s">
        <v>1147</v>
      </c>
      <c r="G85" s="16" t="s">
        <v>1148</v>
      </c>
      <c r="H85" s="16" t="s">
        <v>1149</v>
      </c>
      <c r="I85" s="16" t="s">
        <v>1150</v>
      </c>
      <c r="J85" s="2" t="s">
        <v>638</v>
      </c>
      <c r="K85" s="1" t="str">
        <f t="shared" si="1"/>
        <v>Ohio State</v>
      </c>
    </row>
    <row r="86" ht="15.75" customHeight="1">
      <c r="A86" s="16" t="s">
        <v>1151</v>
      </c>
      <c r="B86" s="17" t="s">
        <v>430</v>
      </c>
      <c r="C86" s="17" t="s">
        <v>315</v>
      </c>
      <c r="D86" s="16" t="s">
        <v>699</v>
      </c>
      <c r="E86" s="16" t="s">
        <v>1152</v>
      </c>
      <c r="F86" s="16" t="s">
        <v>1068</v>
      </c>
      <c r="G86" s="16" t="s">
        <v>1153</v>
      </c>
      <c r="H86" s="16" t="s">
        <v>1154</v>
      </c>
      <c r="I86" s="16" t="s">
        <v>790</v>
      </c>
      <c r="J86" s="1" t="s">
        <v>430</v>
      </c>
      <c r="K86" s="1" t="str">
        <f t="shared" si="1"/>
        <v>Santa Clara</v>
      </c>
    </row>
    <row r="87" ht="15.75" customHeight="1">
      <c r="A87" s="16" t="s">
        <v>994</v>
      </c>
      <c r="B87" s="17" t="s">
        <v>335</v>
      </c>
      <c r="C87" s="17" t="s">
        <v>312</v>
      </c>
      <c r="D87" s="16" t="s">
        <v>1155</v>
      </c>
      <c r="E87" s="16" t="s">
        <v>1156</v>
      </c>
      <c r="F87" s="16" t="s">
        <v>1157</v>
      </c>
      <c r="G87" s="16" t="s">
        <v>1158</v>
      </c>
      <c r="H87" s="16" t="s">
        <v>1159</v>
      </c>
      <c r="I87" s="16" t="s">
        <v>1160</v>
      </c>
      <c r="J87" s="1" t="s">
        <v>335</v>
      </c>
      <c r="K87" s="1" t="str">
        <f t="shared" si="1"/>
        <v>Grand Canyon</v>
      </c>
    </row>
    <row r="88" ht="15.75" customHeight="1">
      <c r="A88" s="16" t="s">
        <v>789</v>
      </c>
      <c r="B88" s="17" t="s">
        <v>475</v>
      </c>
      <c r="C88" s="17" t="s">
        <v>327</v>
      </c>
      <c r="D88" s="16" t="s">
        <v>1161</v>
      </c>
      <c r="E88" s="16" t="s">
        <v>1162</v>
      </c>
      <c r="F88" s="16" t="s">
        <v>1163</v>
      </c>
      <c r="G88" s="16" t="s">
        <v>1164</v>
      </c>
      <c r="H88" s="16" t="s">
        <v>1165</v>
      </c>
      <c r="I88" s="16" t="s">
        <v>1166</v>
      </c>
      <c r="J88" s="1" t="s">
        <v>475</v>
      </c>
      <c r="K88" s="1" t="str">
        <f t="shared" si="1"/>
        <v>Winthrop</v>
      </c>
    </row>
    <row r="89" ht="15.75" customHeight="1">
      <c r="A89" s="16" t="s">
        <v>1167</v>
      </c>
      <c r="B89" s="17" t="s">
        <v>388</v>
      </c>
      <c r="C89" s="17" t="s">
        <v>311</v>
      </c>
      <c r="D89" s="16" t="s">
        <v>1168</v>
      </c>
      <c r="E89" s="16" t="s">
        <v>1169</v>
      </c>
      <c r="F89" s="16" t="s">
        <v>1088</v>
      </c>
      <c r="G89" s="16" t="s">
        <v>1170</v>
      </c>
      <c r="H89" s="16" t="s">
        <v>822</v>
      </c>
      <c r="I89" s="16" t="s">
        <v>1171</v>
      </c>
      <c r="J89" s="1" t="s">
        <v>388</v>
      </c>
      <c r="K89" s="1" t="str">
        <f t="shared" si="1"/>
        <v>UAB</v>
      </c>
    </row>
    <row r="90" ht="15.75" customHeight="1">
      <c r="A90" s="16" t="s">
        <v>1172</v>
      </c>
      <c r="B90" s="17" t="s">
        <v>395</v>
      </c>
      <c r="C90" s="17" t="s">
        <v>309</v>
      </c>
      <c r="D90" s="16" t="s">
        <v>1062</v>
      </c>
      <c r="E90" s="16" t="s">
        <v>1173</v>
      </c>
      <c r="F90" s="16" t="s">
        <v>1174</v>
      </c>
      <c r="G90" s="16" t="s">
        <v>1175</v>
      </c>
      <c r="H90" s="16" t="s">
        <v>1176</v>
      </c>
      <c r="I90" s="16" t="s">
        <v>702</v>
      </c>
      <c r="J90" s="1" t="s">
        <v>395</v>
      </c>
      <c r="K90" s="1" t="str">
        <f t="shared" si="1"/>
        <v>Belmont</v>
      </c>
    </row>
    <row r="91" ht="15.75" customHeight="1">
      <c r="A91" s="16" t="s">
        <v>1152</v>
      </c>
      <c r="B91" s="17" t="s">
        <v>426</v>
      </c>
      <c r="C91" s="17" t="s">
        <v>321</v>
      </c>
      <c r="D91" s="16" t="s">
        <v>1177</v>
      </c>
      <c r="E91" s="16" t="s">
        <v>1178</v>
      </c>
      <c r="F91" s="16" t="s">
        <v>1179</v>
      </c>
      <c r="G91" s="16" t="s">
        <v>1180</v>
      </c>
      <c r="H91" s="16" t="s">
        <v>1181</v>
      </c>
      <c r="I91" s="16" t="s">
        <v>1182</v>
      </c>
      <c r="J91" s="1" t="s">
        <v>426</v>
      </c>
      <c r="K91" s="1" t="str">
        <f t="shared" si="1"/>
        <v>Troy</v>
      </c>
    </row>
    <row r="92" ht="15.75" customHeight="1">
      <c r="A92" s="16" t="s">
        <v>1058</v>
      </c>
      <c r="B92" s="17" t="s">
        <v>374</v>
      </c>
      <c r="C92" s="17" t="s">
        <v>322</v>
      </c>
      <c r="D92" s="16" t="s">
        <v>1177</v>
      </c>
      <c r="E92" s="16" t="s">
        <v>1077</v>
      </c>
      <c r="F92" s="16" t="s">
        <v>1183</v>
      </c>
      <c r="G92" s="16" t="s">
        <v>1029</v>
      </c>
      <c r="H92" s="16" t="s">
        <v>1184</v>
      </c>
      <c r="I92" s="16" t="s">
        <v>1185</v>
      </c>
      <c r="J92" s="2" t="s">
        <v>1186</v>
      </c>
      <c r="K92" s="1" t="str">
        <f t="shared" si="1"/>
        <v>Kennesaw State</v>
      </c>
    </row>
    <row r="93" ht="15.75" customHeight="1">
      <c r="A93" s="16" t="s">
        <v>1187</v>
      </c>
      <c r="B93" s="17" t="s">
        <v>494</v>
      </c>
      <c r="C93" s="17" t="s">
        <v>323</v>
      </c>
      <c r="D93" s="16" t="s">
        <v>1188</v>
      </c>
      <c r="E93" s="16" t="s">
        <v>1189</v>
      </c>
      <c r="F93" s="16" t="s">
        <v>1190</v>
      </c>
      <c r="G93" s="16" t="s">
        <v>1191</v>
      </c>
      <c r="H93" s="16" t="s">
        <v>1192</v>
      </c>
      <c r="I93" s="16" t="s">
        <v>1193</v>
      </c>
      <c r="J93" s="1" t="s">
        <v>494</v>
      </c>
      <c r="K93" s="1" t="str">
        <f t="shared" si="1"/>
        <v>Miami (OH)</v>
      </c>
    </row>
    <row r="94" ht="15.75" customHeight="1">
      <c r="A94" s="16" t="s">
        <v>1194</v>
      </c>
      <c r="B94" s="17" t="s">
        <v>349</v>
      </c>
      <c r="C94" s="17" t="s">
        <v>314</v>
      </c>
      <c r="D94" s="16" t="s">
        <v>1195</v>
      </c>
      <c r="E94" s="16" t="s">
        <v>1196</v>
      </c>
      <c r="F94" s="16" t="s">
        <v>1197</v>
      </c>
      <c r="G94" s="16" t="s">
        <v>865</v>
      </c>
      <c r="H94" s="16" t="s">
        <v>1198</v>
      </c>
      <c r="I94" s="16" t="s">
        <v>1199</v>
      </c>
      <c r="J94" s="1" t="s">
        <v>349</v>
      </c>
      <c r="K94" s="1" t="str">
        <f t="shared" si="1"/>
        <v>Samford</v>
      </c>
    </row>
    <row r="95" ht="15.75" customHeight="1">
      <c r="A95" s="16" t="s">
        <v>1200</v>
      </c>
      <c r="B95" s="17" t="s">
        <v>373</v>
      </c>
      <c r="C95" s="17" t="s">
        <v>322</v>
      </c>
      <c r="D95" s="16" t="s">
        <v>1201</v>
      </c>
      <c r="E95" s="16" t="s">
        <v>1202</v>
      </c>
      <c r="F95" s="16" t="s">
        <v>1055</v>
      </c>
      <c r="G95" s="16" t="s">
        <v>673</v>
      </c>
      <c r="H95" s="16" t="s">
        <v>1203</v>
      </c>
      <c r="I95" s="16" t="s">
        <v>1085</v>
      </c>
      <c r="J95" s="1" t="s">
        <v>373</v>
      </c>
      <c r="K95" s="1" t="str">
        <f t="shared" si="1"/>
        <v>Louisiana Tech</v>
      </c>
    </row>
    <row r="96" ht="15.75" customHeight="1">
      <c r="A96" s="16" t="s">
        <v>1204</v>
      </c>
      <c r="B96" s="17" t="s">
        <v>178</v>
      </c>
      <c r="C96" s="17" t="s">
        <v>301</v>
      </c>
      <c r="D96" s="16" t="s">
        <v>1205</v>
      </c>
      <c r="E96" s="16" t="s">
        <v>905</v>
      </c>
      <c r="F96" s="16" t="s">
        <v>765</v>
      </c>
      <c r="G96" s="16" t="s">
        <v>1206</v>
      </c>
      <c r="H96" s="16" t="s">
        <v>1207</v>
      </c>
      <c r="I96" s="16" t="s">
        <v>1208</v>
      </c>
      <c r="J96" s="1" t="s">
        <v>178</v>
      </c>
      <c r="K96" s="1" t="str">
        <f t="shared" si="1"/>
        <v>Texas</v>
      </c>
    </row>
    <row r="97" ht="15.75" customHeight="1">
      <c r="A97" s="16" t="s">
        <v>1032</v>
      </c>
      <c r="B97" s="17" t="s">
        <v>378</v>
      </c>
      <c r="C97" s="17" t="s">
        <v>327</v>
      </c>
      <c r="D97" s="16" t="s">
        <v>1209</v>
      </c>
      <c r="E97" s="16" t="s">
        <v>1210</v>
      </c>
      <c r="F97" s="16" t="s">
        <v>1211</v>
      </c>
      <c r="G97" s="16" t="s">
        <v>1212</v>
      </c>
      <c r="H97" s="16" t="s">
        <v>1213</v>
      </c>
      <c r="I97" s="16" t="s">
        <v>1214</v>
      </c>
      <c r="J97" s="1" t="s">
        <v>378</v>
      </c>
      <c r="K97" s="1" t="str">
        <f t="shared" si="1"/>
        <v>UNC Asheville</v>
      </c>
    </row>
    <row r="98" ht="15.75" customHeight="1">
      <c r="A98" s="16" t="s">
        <v>1215</v>
      </c>
      <c r="B98" s="17" t="s">
        <v>261</v>
      </c>
      <c r="C98" s="17" t="s">
        <v>308</v>
      </c>
      <c r="D98" s="16" t="s">
        <v>1216</v>
      </c>
      <c r="E98" s="16" t="s">
        <v>1217</v>
      </c>
      <c r="F98" s="16" t="s">
        <v>903</v>
      </c>
      <c r="G98" s="16" t="s">
        <v>1218</v>
      </c>
      <c r="H98" s="16" t="s">
        <v>1219</v>
      </c>
      <c r="I98" s="16" t="s">
        <v>1220</v>
      </c>
      <c r="J98" s="1" t="s">
        <v>261</v>
      </c>
      <c r="K98" s="1" t="str">
        <f t="shared" si="1"/>
        <v>Princeton</v>
      </c>
    </row>
    <row r="99" ht="15.75" customHeight="1">
      <c r="A99" s="16" t="s">
        <v>1221</v>
      </c>
      <c r="B99" s="17" t="s">
        <v>585</v>
      </c>
      <c r="C99" s="17" t="s">
        <v>332</v>
      </c>
      <c r="D99" s="16" t="s">
        <v>812</v>
      </c>
      <c r="E99" s="16" t="s">
        <v>1222</v>
      </c>
      <c r="F99" s="16" t="s">
        <v>1223</v>
      </c>
      <c r="G99" s="16" t="s">
        <v>1224</v>
      </c>
      <c r="H99" s="16" t="s">
        <v>1225</v>
      </c>
      <c r="I99" s="16" t="s">
        <v>1011</v>
      </c>
      <c r="J99" s="1" t="s">
        <v>585</v>
      </c>
      <c r="K99" s="1" t="str">
        <f t="shared" si="1"/>
        <v>Robert Morris</v>
      </c>
    </row>
    <row r="100" ht="15.75" customHeight="1">
      <c r="A100" s="16" t="s">
        <v>1169</v>
      </c>
      <c r="B100" s="17" t="s">
        <v>437</v>
      </c>
      <c r="C100" s="17" t="s">
        <v>334</v>
      </c>
      <c r="D100" s="16" t="s">
        <v>1226</v>
      </c>
      <c r="E100" s="16" t="s">
        <v>1227</v>
      </c>
      <c r="F100" s="16" t="s">
        <v>1228</v>
      </c>
      <c r="G100" s="16" t="s">
        <v>955</v>
      </c>
      <c r="H100" s="16" t="s">
        <v>1229</v>
      </c>
      <c r="I100" s="16" t="s">
        <v>1230</v>
      </c>
      <c r="J100" s="1" t="s">
        <v>437</v>
      </c>
      <c r="K100" s="1" t="str">
        <f t="shared" si="1"/>
        <v>Lipscomb</v>
      </c>
    </row>
    <row r="101" ht="15.75" customHeight="1">
      <c r="A101" s="16" t="s">
        <v>1231</v>
      </c>
      <c r="B101" s="17" t="s">
        <v>390</v>
      </c>
      <c r="C101" s="17" t="s">
        <v>299</v>
      </c>
      <c r="D101" s="16" t="s">
        <v>1232</v>
      </c>
      <c r="E101" s="16" t="s">
        <v>1044</v>
      </c>
      <c r="F101" s="16" t="s">
        <v>1121</v>
      </c>
      <c r="G101" s="16" t="s">
        <v>1233</v>
      </c>
      <c r="H101" s="16" t="s">
        <v>885</v>
      </c>
      <c r="I101" s="16" t="s">
        <v>1234</v>
      </c>
      <c r="J101" s="1" t="s">
        <v>390</v>
      </c>
      <c r="K101" s="1" t="str">
        <f t="shared" si="1"/>
        <v>Cincinnati</v>
      </c>
    </row>
    <row r="102" ht="15.75" customHeight="1">
      <c r="A102" s="16" t="s">
        <v>1126</v>
      </c>
      <c r="B102" s="17" t="s">
        <v>352</v>
      </c>
      <c r="C102" s="17" t="s">
        <v>298</v>
      </c>
      <c r="D102" s="16" t="s">
        <v>1235</v>
      </c>
      <c r="E102" s="16" t="s">
        <v>875</v>
      </c>
      <c r="F102" s="16" t="s">
        <v>779</v>
      </c>
      <c r="G102" s="16" t="s">
        <v>1236</v>
      </c>
      <c r="H102" s="16" t="s">
        <v>1237</v>
      </c>
      <c r="I102" s="16" t="s">
        <v>1238</v>
      </c>
      <c r="J102" s="1" t="s">
        <v>352</v>
      </c>
      <c r="K102" s="1" t="str">
        <f t="shared" si="1"/>
        <v>Northwestern</v>
      </c>
    </row>
    <row r="103" ht="15.75" customHeight="1">
      <c r="A103" s="16" t="s">
        <v>1239</v>
      </c>
      <c r="B103" s="17" t="s">
        <v>107</v>
      </c>
      <c r="C103" s="17" t="s">
        <v>311</v>
      </c>
      <c r="D103" s="16" t="s">
        <v>745</v>
      </c>
      <c r="E103" s="16" t="s">
        <v>1136</v>
      </c>
      <c r="F103" s="16" t="s">
        <v>1036</v>
      </c>
      <c r="G103" s="16" t="s">
        <v>668</v>
      </c>
      <c r="H103" s="16" t="s">
        <v>1240</v>
      </c>
      <c r="I103" s="16" t="s">
        <v>1241</v>
      </c>
      <c r="J103" s="1" t="s">
        <v>107</v>
      </c>
      <c r="K103" s="1" t="str">
        <f t="shared" si="1"/>
        <v>Florida Atlantic</v>
      </c>
    </row>
    <row r="104" ht="15.75" customHeight="1">
      <c r="A104" s="16" t="s">
        <v>1242</v>
      </c>
      <c r="B104" s="17" t="s">
        <v>318</v>
      </c>
      <c r="C104" s="17" t="s">
        <v>299</v>
      </c>
      <c r="D104" s="16" t="s">
        <v>1243</v>
      </c>
      <c r="E104" s="16" t="s">
        <v>832</v>
      </c>
      <c r="F104" s="16" t="s">
        <v>739</v>
      </c>
      <c r="G104" s="16" t="s">
        <v>1244</v>
      </c>
      <c r="H104" s="16" t="s">
        <v>1245</v>
      </c>
      <c r="I104" s="16" t="s">
        <v>680</v>
      </c>
      <c r="J104" s="1" t="s">
        <v>318</v>
      </c>
      <c r="K104" s="1" t="str">
        <f t="shared" si="1"/>
        <v>TCU</v>
      </c>
    </row>
    <row r="105" ht="15.75" customHeight="1">
      <c r="A105" s="16" t="s">
        <v>1064</v>
      </c>
      <c r="B105" s="17" t="s">
        <v>512</v>
      </c>
      <c r="C105" s="17" t="s">
        <v>319</v>
      </c>
      <c r="D105" s="16" t="s">
        <v>1246</v>
      </c>
      <c r="E105" s="16" t="s">
        <v>1247</v>
      </c>
      <c r="F105" s="16" t="s">
        <v>1248</v>
      </c>
      <c r="G105" s="16" t="s">
        <v>1073</v>
      </c>
      <c r="H105" s="16" t="s">
        <v>1249</v>
      </c>
      <c r="I105" s="16" t="s">
        <v>1250</v>
      </c>
      <c r="J105" s="2" t="s">
        <v>1251</v>
      </c>
      <c r="K105" s="1" t="str">
        <f t="shared" si="1"/>
        <v>Cal State Northridge</v>
      </c>
    </row>
    <row r="106" ht="15.75" customHeight="1">
      <c r="A106" s="16" t="s">
        <v>1252</v>
      </c>
      <c r="B106" s="17" t="s">
        <v>495</v>
      </c>
      <c r="C106" s="17" t="s">
        <v>337</v>
      </c>
      <c r="D106" s="16" t="s">
        <v>1246</v>
      </c>
      <c r="E106" s="16" t="s">
        <v>1253</v>
      </c>
      <c r="F106" s="16" t="s">
        <v>1254</v>
      </c>
      <c r="G106" s="16" t="s">
        <v>1255</v>
      </c>
      <c r="H106" s="16" t="s">
        <v>1256</v>
      </c>
      <c r="I106" s="16" t="s">
        <v>1257</v>
      </c>
      <c r="J106" s="1" t="s">
        <v>495</v>
      </c>
      <c r="K106" s="1" t="str">
        <f t="shared" si="1"/>
        <v>St. Thomas-Minnesota</v>
      </c>
    </row>
    <row r="107" ht="15.75" customHeight="1">
      <c r="A107" s="16" t="s">
        <v>953</v>
      </c>
      <c r="B107" s="17" t="s">
        <v>431</v>
      </c>
      <c r="C107" s="17" t="s">
        <v>314</v>
      </c>
      <c r="D107" s="16" t="s">
        <v>810</v>
      </c>
      <c r="E107" s="16" t="s">
        <v>1258</v>
      </c>
      <c r="F107" s="16" t="s">
        <v>1259</v>
      </c>
      <c r="G107" s="16" t="s">
        <v>1260</v>
      </c>
      <c r="H107" s="16" t="s">
        <v>1261</v>
      </c>
      <c r="I107" s="16" t="s">
        <v>901</v>
      </c>
      <c r="J107" s="1" t="s">
        <v>431</v>
      </c>
      <c r="K107" s="1" t="str">
        <f t="shared" si="1"/>
        <v>Wofford</v>
      </c>
    </row>
    <row r="108" ht="15.75" customHeight="1">
      <c r="A108" s="16" t="s">
        <v>1202</v>
      </c>
      <c r="B108" s="17" t="s">
        <v>420</v>
      </c>
      <c r="C108" s="17" t="s">
        <v>316</v>
      </c>
      <c r="D108" s="16" t="s">
        <v>1262</v>
      </c>
      <c r="E108" s="16" t="s">
        <v>1263</v>
      </c>
      <c r="F108" s="16" t="s">
        <v>1264</v>
      </c>
      <c r="G108" s="16" t="s">
        <v>1265</v>
      </c>
      <c r="H108" s="16" t="s">
        <v>1266</v>
      </c>
      <c r="I108" s="16" t="s">
        <v>1267</v>
      </c>
      <c r="J108" s="1" t="s">
        <v>420</v>
      </c>
      <c r="K108" s="1" t="str">
        <f t="shared" si="1"/>
        <v>Bryant</v>
      </c>
    </row>
    <row r="109" ht="15.75" customHeight="1">
      <c r="A109" s="16" t="s">
        <v>1268</v>
      </c>
      <c r="B109" s="17" t="s">
        <v>350</v>
      </c>
      <c r="C109" s="17" t="s">
        <v>298</v>
      </c>
      <c r="D109" s="16" t="s">
        <v>1036</v>
      </c>
      <c r="E109" s="16" t="s">
        <v>780</v>
      </c>
      <c r="F109" s="16" t="s">
        <v>1269</v>
      </c>
      <c r="G109" s="16" t="s">
        <v>1270</v>
      </c>
      <c r="H109" s="16" t="s">
        <v>1271</v>
      </c>
      <c r="I109" s="16" t="s">
        <v>1272</v>
      </c>
      <c r="J109" s="1" t="s">
        <v>350</v>
      </c>
      <c r="K109" s="1" t="str">
        <f t="shared" si="1"/>
        <v>USC</v>
      </c>
    </row>
    <row r="110" ht="15.75" customHeight="1">
      <c r="A110" s="16" t="s">
        <v>1273</v>
      </c>
      <c r="B110" s="17" t="s">
        <v>452</v>
      </c>
      <c r="C110" s="17" t="s">
        <v>326</v>
      </c>
      <c r="D110" s="16" t="s">
        <v>1274</v>
      </c>
      <c r="E110" s="16" t="s">
        <v>1275</v>
      </c>
      <c r="F110" s="16" t="s">
        <v>1276</v>
      </c>
      <c r="G110" s="16" t="s">
        <v>1277</v>
      </c>
      <c r="H110" s="16" t="s">
        <v>1278</v>
      </c>
      <c r="I110" s="16" t="s">
        <v>1279</v>
      </c>
      <c r="J110" s="1" t="s">
        <v>452</v>
      </c>
      <c r="K110" s="1" t="str">
        <f t="shared" si="1"/>
        <v>Northern Colorado</v>
      </c>
    </row>
    <row r="111" ht="15.75" customHeight="1">
      <c r="A111" s="16" t="s">
        <v>795</v>
      </c>
      <c r="B111" s="17" t="s">
        <v>78</v>
      </c>
      <c r="C111" s="17" t="s">
        <v>299</v>
      </c>
      <c r="D111" s="16" t="s">
        <v>1280</v>
      </c>
      <c r="E111" s="16" t="s">
        <v>740</v>
      </c>
      <c r="F111" s="16" t="s">
        <v>877</v>
      </c>
      <c r="G111" s="16" t="s">
        <v>1281</v>
      </c>
      <c r="H111" s="16" t="s">
        <v>1282</v>
      </c>
      <c r="I111" s="16" t="s">
        <v>1039</v>
      </c>
      <c r="J111" s="2" t="s">
        <v>1283</v>
      </c>
      <c r="K111" s="1" t="str">
        <f t="shared" si="1"/>
        <v>Arizona State</v>
      </c>
    </row>
    <row r="112" ht="15.75" customHeight="1">
      <c r="A112" s="16" t="s">
        <v>1284</v>
      </c>
      <c r="B112" s="17" t="s">
        <v>546</v>
      </c>
      <c r="C112" s="17" t="s">
        <v>334</v>
      </c>
      <c r="D112" s="16" t="s">
        <v>1285</v>
      </c>
      <c r="E112" s="16" t="s">
        <v>1286</v>
      </c>
      <c r="F112" s="16" t="s">
        <v>1287</v>
      </c>
      <c r="G112" s="16" t="s">
        <v>955</v>
      </c>
      <c r="H112" s="16" t="s">
        <v>1288</v>
      </c>
      <c r="I112" s="16" t="s">
        <v>1289</v>
      </c>
      <c r="J112" s="1" t="s">
        <v>546</v>
      </c>
      <c r="K112" s="1" t="str">
        <f t="shared" si="1"/>
        <v>North Alabama</v>
      </c>
    </row>
    <row r="113" ht="15.75" customHeight="1">
      <c r="A113" s="16" t="s">
        <v>1258</v>
      </c>
      <c r="B113" s="17" t="s">
        <v>481</v>
      </c>
      <c r="C113" s="17" t="s">
        <v>332</v>
      </c>
      <c r="D113" s="16" t="s">
        <v>1145</v>
      </c>
      <c r="E113" s="16" t="s">
        <v>1290</v>
      </c>
      <c r="F113" s="16" t="s">
        <v>1291</v>
      </c>
      <c r="G113" s="16" t="s">
        <v>1292</v>
      </c>
      <c r="H113" s="16" t="s">
        <v>1293</v>
      </c>
      <c r="I113" s="16" t="s">
        <v>1135</v>
      </c>
      <c r="J113" s="1" t="s">
        <v>481</v>
      </c>
      <c r="K113" s="1" t="str">
        <f t="shared" si="1"/>
        <v>Milwaukee</v>
      </c>
    </row>
    <row r="114" ht="15.75" customHeight="1">
      <c r="A114" s="16" t="s">
        <v>1294</v>
      </c>
      <c r="B114" s="17" t="s">
        <v>375</v>
      </c>
      <c r="C114" s="17" t="s">
        <v>300</v>
      </c>
      <c r="D114" s="16" t="s">
        <v>702</v>
      </c>
      <c r="E114" s="16" t="s">
        <v>1092</v>
      </c>
      <c r="F114" s="16" t="s">
        <v>1295</v>
      </c>
      <c r="G114" s="16" t="s">
        <v>1296</v>
      </c>
      <c r="H114" s="16" t="s">
        <v>1297</v>
      </c>
      <c r="I114" s="16" t="s">
        <v>1183</v>
      </c>
      <c r="J114" s="1" t="s">
        <v>375</v>
      </c>
      <c r="K114" s="1" t="str">
        <f t="shared" si="1"/>
        <v>UNLV</v>
      </c>
    </row>
    <row r="115" ht="15.75" customHeight="1">
      <c r="A115" s="16" t="s">
        <v>1298</v>
      </c>
      <c r="B115" s="17" t="s">
        <v>415</v>
      </c>
      <c r="C115" s="17" t="s">
        <v>299</v>
      </c>
      <c r="D115" s="16" t="s">
        <v>702</v>
      </c>
      <c r="E115" s="16" t="s">
        <v>919</v>
      </c>
      <c r="F115" s="16" t="s">
        <v>1299</v>
      </c>
      <c r="G115" s="16" t="s">
        <v>1300</v>
      </c>
      <c r="H115" s="16" t="s">
        <v>1301</v>
      </c>
      <c r="I115" s="16" t="s">
        <v>1302</v>
      </c>
      <c r="J115" s="1" t="s">
        <v>415</v>
      </c>
      <c r="K115" s="1" t="str">
        <f t="shared" si="1"/>
        <v>UCF</v>
      </c>
    </row>
    <row r="116" ht="15.75" customHeight="1">
      <c r="A116" s="16" t="s">
        <v>1303</v>
      </c>
      <c r="B116" s="17" t="s">
        <v>365</v>
      </c>
      <c r="C116" s="17" t="s">
        <v>308</v>
      </c>
      <c r="D116" s="16" t="s">
        <v>1304</v>
      </c>
      <c r="E116" s="16" t="s">
        <v>1305</v>
      </c>
      <c r="F116" s="16" t="s">
        <v>1306</v>
      </c>
      <c r="G116" s="16" t="s">
        <v>1307</v>
      </c>
      <c r="H116" s="16" t="s">
        <v>1308</v>
      </c>
      <c r="I116" s="16" t="s">
        <v>1309</v>
      </c>
      <c r="J116" s="1" t="s">
        <v>365</v>
      </c>
      <c r="K116" s="1" t="str">
        <f t="shared" si="1"/>
        <v>Cornell</v>
      </c>
    </row>
    <row r="117" ht="15.75" customHeight="1">
      <c r="A117" s="16" t="s">
        <v>1052</v>
      </c>
      <c r="B117" s="17" t="s">
        <v>410</v>
      </c>
      <c r="C117" s="17" t="s">
        <v>298</v>
      </c>
      <c r="D117" s="16" t="s">
        <v>1304</v>
      </c>
      <c r="E117" s="16" t="s">
        <v>839</v>
      </c>
      <c r="F117" s="16" t="s">
        <v>1310</v>
      </c>
      <c r="G117" s="16" t="s">
        <v>1311</v>
      </c>
      <c r="H117" s="16" t="s">
        <v>1312</v>
      </c>
      <c r="I117" s="16" t="s">
        <v>1000</v>
      </c>
      <c r="J117" s="1" t="s">
        <v>410</v>
      </c>
      <c r="K117" s="1" t="str">
        <f t="shared" si="1"/>
        <v>Rutgers</v>
      </c>
    </row>
    <row r="118" ht="15.75" customHeight="1">
      <c r="A118" s="16" t="s">
        <v>1101</v>
      </c>
      <c r="B118" s="17" t="s">
        <v>565</v>
      </c>
      <c r="C118" s="17" t="s">
        <v>337</v>
      </c>
      <c r="D118" s="16" t="s">
        <v>1313</v>
      </c>
      <c r="E118" s="16" t="s">
        <v>1314</v>
      </c>
      <c r="F118" s="16" t="s">
        <v>1315</v>
      </c>
      <c r="G118" s="16" t="s">
        <v>1316</v>
      </c>
      <c r="H118" s="16" t="s">
        <v>1317</v>
      </c>
      <c r="I118" s="16" t="s">
        <v>835</v>
      </c>
      <c r="J118" s="1" t="s">
        <v>565</v>
      </c>
      <c r="K118" s="1" t="str">
        <f t="shared" si="1"/>
        <v>Omaha</v>
      </c>
    </row>
    <row r="119" ht="15.75" customHeight="1">
      <c r="A119" s="16" t="s">
        <v>1318</v>
      </c>
      <c r="B119" s="17" t="s">
        <v>429</v>
      </c>
      <c r="C119" s="17" t="s">
        <v>298</v>
      </c>
      <c r="D119" s="16" t="s">
        <v>1319</v>
      </c>
      <c r="E119" s="16" t="s">
        <v>793</v>
      </c>
      <c r="F119" s="16" t="s">
        <v>1029</v>
      </c>
      <c r="G119" s="16" t="s">
        <v>1320</v>
      </c>
      <c r="H119" s="16" t="s">
        <v>965</v>
      </c>
      <c r="I119" s="16" t="s">
        <v>1321</v>
      </c>
      <c r="J119" s="1" t="s">
        <v>429</v>
      </c>
      <c r="K119" s="1" t="str">
        <f t="shared" si="1"/>
        <v>Minnesota</v>
      </c>
    </row>
    <row r="120" ht="15.75" customHeight="1">
      <c r="A120" s="16" t="s">
        <v>1141</v>
      </c>
      <c r="B120" s="17" t="s">
        <v>499</v>
      </c>
      <c r="C120" s="17" t="s">
        <v>322</v>
      </c>
      <c r="D120" s="16" t="s">
        <v>1322</v>
      </c>
      <c r="E120" s="16" t="s">
        <v>1187</v>
      </c>
      <c r="F120" s="16" t="s">
        <v>687</v>
      </c>
      <c r="G120" s="16" t="s">
        <v>1323</v>
      </c>
      <c r="H120" s="16" t="s">
        <v>1035</v>
      </c>
      <c r="I120" s="16" t="s">
        <v>1295</v>
      </c>
      <c r="J120" s="1" t="s">
        <v>499</v>
      </c>
      <c r="K120" s="1" t="str">
        <f t="shared" si="1"/>
        <v>UTEP</v>
      </c>
    </row>
    <row r="121" ht="15.75" customHeight="1">
      <c r="A121" s="16" t="s">
        <v>959</v>
      </c>
      <c r="B121" s="17" t="s">
        <v>527</v>
      </c>
      <c r="C121" s="17" t="s">
        <v>309</v>
      </c>
      <c r="D121" s="16" t="s">
        <v>1033</v>
      </c>
      <c r="E121" s="16" t="s">
        <v>1284</v>
      </c>
      <c r="F121" s="16" t="s">
        <v>1324</v>
      </c>
      <c r="G121" s="16" t="s">
        <v>1325</v>
      </c>
      <c r="H121" s="16" t="s">
        <v>1326</v>
      </c>
      <c r="I121" s="16" t="s">
        <v>745</v>
      </c>
      <c r="J121" s="1" t="s">
        <v>527</v>
      </c>
      <c r="K121" s="1" t="str">
        <f t="shared" si="1"/>
        <v>Illinois-Chicago</v>
      </c>
    </row>
    <row r="122" ht="15.75" customHeight="1">
      <c r="A122" s="16" t="s">
        <v>1327</v>
      </c>
      <c r="B122" s="17" t="s">
        <v>163</v>
      </c>
      <c r="C122" s="17" t="s">
        <v>305</v>
      </c>
      <c r="D122" s="16" t="s">
        <v>1328</v>
      </c>
      <c r="E122" s="16" t="s">
        <v>1069</v>
      </c>
      <c r="F122" s="16" t="s">
        <v>1329</v>
      </c>
      <c r="G122" s="16" t="s">
        <v>1330</v>
      </c>
      <c r="H122" s="16" t="s">
        <v>1243</v>
      </c>
      <c r="I122" s="16" t="s">
        <v>751</v>
      </c>
      <c r="J122" s="1" t="s">
        <v>163</v>
      </c>
      <c r="K122" s="1" t="str">
        <f t="shared" si="1"/>
        <v>Pittsburgh</v>
      </c>
    </row>
    <row r="123" ht="15.75" customHeight="1">
      <c r="A123" s="16" t="s">
        <v>1331</v>
      </c>
      <c r="B123" s="17" t="s">
        <v>122</v>
      </c>
      <c r="C123" s="17" t="s">
        <v>299</v>
      </c>
      <c r="D123" s="16" t="s">
        <v>1332</v>
      </c>
      <c r="E123" s="16" t="s">
        <v>964</v>
      </c>
      <c r="F123" s="16" t="s">
        <v>1207</v>
      </c>
      <c r="G123" s="16" t="s">
        <v>1333</v>
      </c>
      <c r="H123" s="16" t="s">
        <v>1334</v>
      </c>
      <c r="I123" s="16" t="s">
        <v>1114</v>
      </c>
      <c r="J123" s="2" t="s">
        <v>1335</v>
      </c>
      <c r="K123" s="1" t="str">
        <f t="shared" si="1"/>
        <v>Kansas State</v>
      </c>
    </row>
    <row r="124" ht="15.75" customHeight="1">
      <c r="A124" s="16" t="s">
        <v>1336</v>
      </c>
      <c r="B124" s="17" t="s">
        <v>529</v>
      </c>
      <c r="C124" s="17" t="s">
        <v>317</v>
      </c>
      <c r="D124" s="16" t="s">
        <v>1337</v>
      </c>
      <c r="E124" s="16" t="s">
        <v>1338</v>
      </c>
      <c r="F124" s="16" t="s">
        <v>835</v>
      </c>
      <c r="G124" s="16" t="s">
        <v>1339</v>
      </c>
      <c r="H124" s="16" t="s">
        <v>1340</v>
      </c>
      <c r="I124" s="16" t="s">
        <v>1118</v>
      </c>
      <c r="J124" s="1" t="s">
        <v>529</v>
      </c>
      <c r="K124" s="1" t="str">
        <f t="shared" si="1"/>
        <v>Lamar</v>
      </c>
    </row>
    <row r="125" ht="15.75" customHeight="1">
      <c r="A125" s="16" t="s">
        <v>1341</v>
      </c>
      <c r="B125" s="17" t="s">
        <v>283</v>
      </c>
      <c r="C125" s="17" t="s">
        <v>307</v>
      </c>
      <c r="D125" s="16" t="s">
        <v>1342</v>
      </c>
      <c r="E125" s="16" t="s">
        <v>1273</v>
      </c>
      <c r="F125" s="16" t="s">
        <v>1343</v>
      </c>
      <c r="G125" s="16" t="s">
        <v>1121</v>
      </c>
      <c r="H125" s="16" t="s">
        <v>1142</v>
      </c>
      <c r="I125" s="16" t="s">
        <v>1344</v>
      </c>
      <c r="J125" s="1" t="s">
        <v>283</v>
      </c>
      <c r="K125" s="1" t="str">
        <f t="shared" si="1"/>
        <v>Villanova</v>
      </c>
    </row>
    <row r="126" ht="15.75" customHeight="1">
      <c r="A126" s="16" t="s">
        <v>802</v>
      </c>
      <c r="B126" s="17" t="s">
        <v>439</v>
      </c>
      <c r="C126" s="17" t="s">
        <v>336</v>
      </c>
      <c r="D126" s="16" t="s">
        <v>1345</v>
      </c>
      <c r="E126" s="16" t="s">
        <v>1346</v>
      </c>
      <c r="F126" s="16" t="s">
        <v>1347</v>
      </c>
      <c r="G126" s="16" t="s">
        <v>1348</v>
      </c>
      <c r="H126" s="16" t="s">
        <v>1179</v>
      </c>
      <c r="I126" s="16" t="s">
        <v>1293</v>
      </c>
      <c r="J126" s="1" t="s">
        <v>439</v>
      </c>
      <c r="K126" s="1" t="str">
        <f t="shared" si="1"/>
        <v>Quinnipiac</v>
      </c>
    </row>
    <row r="127" ht="15.75" customHeight="1">
      <c r="A127" s="16" t="s">
        <v>1349</v>
      </c>
      <c r="B127" s="17" t="s">
        <v>276</v>
      </c>
      <c r="C127" s="17" t="s">
        <v>323</v>
      </c>
      <c r="D127" s="16" t="s">
        <v>1350</v>
      </c>
      <c r="E127" s="16" t="s">
        <v>1349</v>
      </c>
      <c r="F127" s="16" t="s">
        <v>1351</v>
      </c>
      <c r="G127" s="16" t="s">
        <v>1063</v>
      </c>
      <c r="H127" s="16" t="s">
        <v>1352</v>
      </c>
      <c r="I127" s="16" t="s">
        <v>960</v>
      </c>
      <c r="J127" s="1" t="s">
        <v>276</v>
      </c>
      <c r="K127" s="1" t="str">
        <f t="shared" si="1"/>
        <v>Toledo</v>
      </c>
    </row>
    <row r="128" ht="15.75" customHeight="1">
      <c r="A128" s="16" t="s">
        <v>1353</v>
      </c>
      <c r="B128" s="17" t="s">
        <v>583</v>
      </c>
      <c r="C128" s="17" t="s">
        <v>336</v>
      </c>
      <c r="D128" s="16" t="s">
        <v>1354</v>
      </c>
      <c r="E128" s="16" t="s">
        <v>1355</v>
      </c>
      <c r="F128" s="16" t="s">
        <v>969</v>
      </c>
      <c r="G128" s="16" t="s">
        <v>1356</v>
      </c>
      <c r="H128" s="16" t="s">
        <v>1357</v>
      </c>
      <c r="I128" s="16" t="s">
        <v>1358</v>
      </c>
      <c r="J128" s="1" t="s">
        <v>583</v>
      </c>
      <c r="K128" s="1" t="str">
        <f t="shared" si="1"/>
        <v>Mount St. Mary's</v>
      </c>
    </row>
    <row r="129" ht="15.75" customHeight="1">
      <c r="A129" s="16" t="s">
        <v>1359</v>
      </c>
      <c r="B129" s="17" t="s">
        <v>288</v>
      </c>
      <c r="C129" s="17" t="s">
        <v>315</v>
      </c>
      <c r="D129" s="16" t="s">
        <v>931</v>
      </c>
      <c r="E129" s="16" t="s">
        <v>1359</v>
      </c>
      <c r="F129" s="16" t="s">
        <v>1360</v>
      </c>
      <c r="G129" s="16" t="s">
        <v>1361</v>
      </c>
      <c r="H129" s="16" t="s">
        <v>1362</v>
      </c>
      <c r="I129" s="16" t="s">
        <v>1363</v>
      </c>
      <c r="J129" s="2" t="s">
        <v>639</v>
      </c>
      <c r="K129" s="1" t="str">
        <f t="shared" si="1"/>
        <v>Washington State</v>
      </c>
    </row>
    <row r="130" ht="15.75" customHeight="1">
      <c r="A130" s="16" t="s">
        <v>1364</v>
      </c>
      <c r="B130" s="17" t="s">
        <v>480</v>
      </c>
      <c r="C130" s="17" t="s">
        <v>343</v>
      </c>
      <c r="D130" s="16" t="s">
        <v>1365</v>
      </c>
      <c r="E130" s="16" t="s">
        <v>1366</v>
      </c>
      <c r="F130" s="16" t="s">
        <v>1367</v>
      </c>
      <c r="G130" s="16" t="s">
        <v>1368</v>
      </c>
      <c r="H130" s="16" t="s">
        <v>1369</v>
      </c>
      <c r="I130" s="16" t="s">
        <v>1370</v>
      </c>
      <c r="J130" s="2" t="s">
        <v>1371</v>
      </c>
      <c r="K130" s="1" t="str">
        <f t="shared" si="1"/>
        <v>Norfolk State</v>
      </c>
    </row>
    <row r="131" ht="15.75" customHeight="1">
      <c r="A131" s="16" t="s">
        <v>1217</v>
      </c>
      <c r="B131" s="17" t="s">
        <v>190</v>
      </c>
      <c r="C131" s="17" t="s">
        <v>305</v>
      </c>
      <c r="D131" s="16" t="s">
        <v>1323</v>
      </c>
      <c r="E131" s="16" t="s">
        <v>868</v>
      </c>
      <c r="F131" s="16" t="s">
        <v>1372</v>
      </c>
      <c r="G131" s="16" t="s">
        <v>1373</v>
      </c>
      <c r="H131" s="16" t="s">
        <v>1043</v>
      </c>
      <c r="I131" s="16" t="s">
        <v>1137</v>
      </c>
      <c r="J131" s="1" t="s">
        <v>190</v>
      </c>
      <c r="K131" s="1" t="str">
        <f t="shared" si="1"/>
        <v>Virginia</v>
      </c>
    </row>
    <row r="132" ht="15.75" customHeight="1">
      <c r="A132" s="16" t="s">
        <v>1374</v>
      </c>
      <c r="B132" s="17" t="s">
        <v>509</v>
      </c>
      <c r="C132" s="17" t="s">
        <v>327</v>
      </c>
      <c r="D132" s="16" t="s">
        <v>1261</v>
      </c>
      <c r="E132" s="16" t="s">
        <v>1375</v>
      </c>
      <c r="F132" s="16" t="s">
        <v>1376</v>
      </c>
      <c r="G132" s="16" t="s">
        <v>1377</v>
      </c>
      <c r="H132" s="16" t="s">
        <v>1378</v>
      </c>
      <c r="I132" s="16" t="s">
        <v>1379</v>
      </c>
      <c r="J132" s="1" t="s">
        <v>509</v>
      </c>
      <c r="K132" s="1" t="str">
        <f t="shared" si="1"/>
        <v>Radford</v>
      </c>
    </row>
    <row r="133" ht="15.75" customHeight="1">
      <c r="A133" s="16" t="s">
        <v>1109</v>
      </c>
      <c r="B133" s="17" t="s">
        <v>443</v>
      </c>
      <c r="C133" s="17" t="s">
        <v>309</v>
      </c>
      <c r="D133" s="16" t="s">
        <v>1380</v>
      </c>
      <c r="E133" s="16" t="s">
        <v>1374</v>
      </c>
      <c r="F133" s="16" t="s">
        <v>903</v>
      </c>
      <c r="G133" s="16" t="s">
        <v>1381</v>
      </c>
      <c r="H133" s="16" t="s">
        <v>1382</v>
      </c>
      <c r="I133" s="16" t="s">
        <v>1088</v>
      </c>
      <c r="J133" s="2" t="s">
        <v>1383</v>
      </c>
      <c r="K133" s="1" t="str">
        <f t="shared" si="1"/>
        <v>Illinois State</v>
      </c>
    </row>
    <row r="134" ht="15.75" customHeight="1">
      <c r="A134" s="16" t="s">
        <v>1384</v>
      </c>
      <c r="B134" s="17" t="s">
        <v>219</v>
      </c>
      <c r="C134" s="17" t="s">
        <v>298</v>
      </c>
      <c r="D134" s="16" t="s">
        <v>886</v>
      </c>
      <c r="E134" s="16" t="s">
        <v>1025</v>
      </c>
      <c r="F134" s="16" t="s">
        <v>1385</v>
      </c>
      <c r="G134" s="16" t="s">
        <v>1386</v>
      </c>
      <c r="H134" s="16" t="s">
        <v>1387</v>
      </c>
      <c r="I134" s="16" t="s">
        <v>1299</v>
      </c>
      <c r="J134" s="1" t="s">
        <v>219</v>
      </c>
      <c r="K134" s="1" t="str">
        <f t="shared" si="1"/>
        <v>Iowa</v>
      </c>
    </row>
    <row r="135" ht="15.75" customHeight="1">
      <c r="A135" s="16" t="s">
        <v>900</v>
      </c>
      <c r="B135" s="17" t="s">
        <v>405</v>
      </c>
      <c r="C135" s="17" t="s">
        <v>314</v>
      </c>
      <c r="D135" s="16" t="s">
        <v>1388</v>
      </c>
      <c r="E135" s="16" t="s">
        <v>1389</v>
      </c>
      <c r="F135" s="16" t="s">
        <v>1390</v>
      </c>
      <c r="G135" s="16" t="s">
        <v>1391</v>
      </c>
      <c r="H135" s="16" t="s">
        <v>1392</v>
      </c>
      <c r="I135" s="16" t="s">
        <v>1393</v>
      </c>
      <c r="J135" s="1" t="s">
        <v>405</v>
      </c>
      <c r="K135" s="1" t="str">
        <f t="shared" si="1"/>
        <v>UNC Greensboro</v>
      </c>
    </row>
    <row r="136" ht="15.75" customHeight="1">
      <c r="A136" s="16" t="s">
        <v>1173</v>
      </c>
      <c r="B136" s="17" t="s">
        <v>440</v>
      </c>
      <c r="C136" s="17" t="s">
        <v>322</v>
      </c>
      <c r="D136" s="16" t="s">
        <v>954</v>
      </c>
      <c r="E136" s="16" t="s">
        <v>1167</v>
      </c>
      <c r="F136" s="16" t="s">
        <v>1394</v>
      </c>
      <c r="G136" s="16" t="s">
        <v>1330</v>
      </c>
      <c r="H136" s="16" t="s">
        <v>1035</v>
      </c>
      <c r="I136" s="16" t="s">
        <v>1395</v>
      </c>
      <c r="J136" s="1" t="s">
        <v>440</v>
      </c>
      <c r="K136" s="1" t="str">
        <f t="shared" si="1"/>
        <v>Western Kentucky</v>
      </c>
    </row>
    <row r="137" ht="15.75" customHeight="1">
      <c r="A137" s="16" t="s">
        <v>1396</v>
      </c>
      <c r="B137" s="17" t="s">
        <v>474</v>
      </c>
      <c r="C137" s="17" t="s">
        <v>311</v>
      </c>
      <c r="D137" s="16" t="s">
        <v>1397</v>
      </c>
      <c r="E137" s="16" t="s">
        <v>1327</v>
      </c>
      <c r="F137" s="16" t="s">
        <v>1398</v>
      </c>
      <c r="G137" s="16" t="s">
        <v>1399</v>
      </c>
      <c r="H137" s="16" t="s">
        <v>1400</v>
      </c>
      <c r="I137" s="16" t="s">
        <v>1401</v>
      </c>
      <c r="J137" s="2" t="s">
        <v>1402</v>
      </c>
      <c r="K137" s="1" t="str">
        <f t="shared" si="1"/>
        <v>Wichita State</v>
      </c>
    </row>
    <row r="138" ht="15.75" customHeight="1">
      <c r="A138" s="16" t="s">
        <v>1403</v>
      </c>
      <c r="B138" s="17" t="s">
        <v>510</v>
      </c>
      <c r="C138" s="17" t="s">
        <v>303</v>
      </c>
      <c r="D138" s="16" t="s">
        <v>1404</v>
      </c>
      <c r="E138" s="16" t="s">
        <v>1405</v>
      </c>
      <c r="F138" s="16" t="s">
        <v>1230</v>
      </c>
      <c r="G138" s="16" t="s">
        <v>1406</v>
      </c>
      <c r="H138" s="16" t="s">
        <v>1407</v>
      </c>
      <c r="I138" s="16" t="s">
        <v>1065</v>
      </c>
      <c r="J138" s="1" t="s">
        <v>510</v>
      </c>
      <c r="K138" s="1" t="str">
        <f t="shared" si="1"/>
        <v>George Washington</v>
      </c>
    </row>
    <row r="139" ht="15.75" customHeight="1">
      <c r="A139" s="16" t="s">
        <v>1408</v>
      </c>
      <c r="B139" s="17" t="s">
        <v>511</v>
      </c>
      <c r="C139" s="17" t="s">
        <v>322</v>
      </c>
      <c r="D139" s="16" t="s">
        <v>1102</v>
      </c>
      <c r="E139" s="16" t="s">
        <v>1294</v>
      </c>
      <c r="F139" s="16" t="s">
        <v>1409</v>
      </c>
      <c r="G139" s="16" t="s">
        <v>1067</v>
      </c>
      <c r="H139" s="16" t="s">
        <v>1112</v>
      </c>
      <c r="I139" s="16" t="s">
        <v>1410</v>
      </c>
      <c r="J139" s="2" t="s">
        <v>1411</v>
      </c>
      <c r="K139" s="1" t="str">
        <f t="shared" si="1"/>
        <v>New Mexico State</v>
      </c>
    </row>
    <row r="140" ht="15.75" customHeight="1">
      <c r="A140" s="16" t="s">
        <v>1412</v>
      </c>
      <c r="B140" s="17" t="s">
        <v>479</v>
      </c>
      <c r="C140" s="17" t="s">
        <v>317</v>
      </c>
      <c r="D140" s="16" t="s">
        <v>798</v>
      </c>
      <c r="E140" s="16" t="s">
        <v>1413</v>
      </c>
      <c r="F140" s="16" t="s">
        <v>1148</v>
      </c>
      <c r="G140" s="16" t="s">
        <v>1414</v>
      </c>
      <c r="H140" s="16" t="s">
        <v>1264</v>
      </c>
      <c r="I140" s="16" t="s">
        <v>1193</v>
      </c>
      <c r="J140" s="2" t="s">
        <v>1415</v>
      </c>
      <c r="K140" s="1" t="str">
        <f t="shared" si="1"/>
        <v>Nicholls State</v>
      </c>
    </row>
    <row r="141" ht="15.75" customHeight="1">
      <c r="A141" s="16" t="s">
        <v>1416</v>
      </c>
      <c r="B141" s="17" t="s">
        <v>496</v>
      </c>
      <c r="C141" s="17" t="s">
        <v>315</v>
      </c>
      <c r="D141" s="16" t="s">
        <v>1417</v>
      </c>
      <c r="E141" s="16" t="s">
        <v>1418</v>
      </c>
      <c r="F141" s="16" t="s">
        <v>837</v>
      </c>
      <c r="G141" s="16" t="s">
        <v>890</v>
      </c>
      <c r="H141" s="16" t="s">
        <v>1419</v>
      </c>
      <c r="I141" s="16" t="s">
        <v>1388</v>
      </c>
      <c r="J141" s="2" t="s">
        <v>1420</v>
      </c>
      <c r="K141" s="1" t="str">
        <f t="shared" si="1"/>
        <v>Oregon State</v>
      </c>
    </row>
    <row r="142" ht="15.75" customHeight="1">
      <c r="A142" s="16" t="s">
        <v>1421</v>
      </c>
      <c r="B142" s="17" t="s">
        <v>381</v>
      </c>
      <c r="C142" s="17" t="s">
        <v>330</v>
      </c>
      <c r="D142" s="16" t="s">
        <v>1422</v>
      </c>
      <c r="E142" s="16" t="s">
        <v>1423</v>
      </c>
      <c r="F142" s="16" t="s">
        <v>1248</v>
      </c>
      <c r="G142" s="16" t="s">
        <v>1424</v>
      </c>
      <c r="H142" s="16" t="s">
        <v>1425</v>
      </c>
      <c r="I142" s="16" t="s">
        <v>1426</v>
      </c>
      <c r="J142" s="2" t="s">
        <v>1427</v>
      </c>
      <c r="K142" s="1" t="str">
        <f t="shared" si="1"/>
        <v>Southeast Missouri State</v>
      </c>
    </row>
    <row r="143" ht="15.75" customHeight="1">
      <c r="A143" s="16" t="s">
        <v>1428</v>
      </c>
      <c r="B143" s="17" t="s">
        <v>211</v>
      </c>
      <c r="C143" s="17" t="s">
        <v>305</v>
      </c>
      <c r="D143" s="16" t="s">
        <v>1429</v>
      </c>
      <c r="E143" s="16" t="s">
        <v>1215</v>
      </c>
      <c r="F143" s="16" t="s">
        <v>1139</v>
      </c>
      <c r="G143" s="16" t="s">
        <v>1330</v>
      </c>
      <c r="H143" s="16" t="s">
        <v>1404</v>
      </c>
      <c r="I143" s="16" t="s">
        <v>1023</v>
      </c>
      <c r="J143" s="2" t="s">
        <v>633</v>
      </c>
      <c r="K143" s="1" t="str">
        <f t="shared" si="1"/>
        <v>Florida State</v>
      </c>
    </row>
    <row r="144" ht="15.75" customHeight="1">
      <c r="A144" s="16" t="s">
        <v>1430</v>
      </c>
      <c r="B144" s="17" t="s">
        <v>515</v>
      </c>
      <c r="C144" s="17" t="s">
        <v>321</v>
      </c>
      <c r="D144" s="16" t="s">
        <v>1431</v>
      </c>
      <c r="E144" s="16" t="s">
        <v>1432</v>
      </c>
      <c r="F144" s="16" t="s">
        <v>969</v>
      </c>
      <c r="G144" s="16" t="s">
        <v>1433</v>
      </c>
      <c r="H144" s="16" t="s">
        <v>1434</v>
      </c>
      <c r="I144" s="16" t="s">
        <v>838</v>
      </c>
      <c r="J144" s="1" t="s">
        <v>515</v>
      </c>
      <c r="K144" s="1" t="str">
        <f t="shared" si="1"/>
        <v>South Alabama</v>
      </c>
    </row>
    <row r="145" ht="15.75" customHeight="1">
      <c r="A145" s="16" t="s">
        <v>841</v>
      </c>
      <c r="B145" s="17" t="s">
        <v>541</v>
      </c>
      <c r="C145" s="17" t="s">
        <v>321</v>
      </c>
      <c r="D145" s="16" t="s">
        <v>1435</v>
      </c>
      <c r="E145" s="16" t="s">
        <v>1436</v>
      </c>
      <c r="F145" s="16" t="s">
        <v>1437</v>
      </c>
      <c r="G145" s="16" t="s">
        <v>1438</v>
      </c>
      <c r="H145" s="16" t="s">
        <v>1439</v>
      </c>
      <c r="I145" s="16" t="s">
        <v>1440</v>
      </c>
      <c r="J145" s="1" t="s">
        <v>541</v>
      </c>
      <c r="K145" s="1" t="str">
        <f t="shared" si="1"/>
        <v>Marshall</v>
      </c>
    </row>
    <row r="146" ht="15.75" customHeight="1">
      <c r="A146" s="16" t="s">
        <v>1441</v>
      </c>
      <c r="B146" s="17" t="s">
        <v>466</v>
      </c>
      <c r="C146" s="17" t="s">
        <v>303</v>
      </c>
      <c r="D146" s="16" t="s">
        <v>1442</v>
      </c>
      <c r="E146" s="16" t="s">
        <v>1443</v>
      </c>
      <c r="F146" s="16" t="s">
        <v>1116</v>
      </c>
      <c r="G146" s="16" t="s">
        <v>989</v>
      </c>
      <c r="H146" s="16" t="s">
        <v>1444</v>
      </c>
      <c r="I146" s="16" t="s">
        <v>1065</v>
      </c>
      <c r="J146" s="1" t="s">
        <v>466</v>
      </c>
      <c r="K146" s="1" t="str">
        <f t="shared" si="1"/>
        <v>Rhode Island</v>
      </c>
    </row>
    <row r="147" ht="15.75" customHeight="1">
      <c r="A147" s="16" t="s">
        <v>1443</v>
      </c>
      <c r="B147" s="17" t="s">
        <v>160</v>
      </c>
      <c r="C147" s="17" t="s">
        <v>298</v>
      </c>
      <c r="D147" s="16" t="s">
        <v>1442</v>
      </c>
      <c r="E147" s="16" t="s">
        <v>1113</v>
      </c>
      <c r="F147" s="16" t="s">
        <v>914</v>
      </c>
      <c r="G147" s="16" t="s">
        <v>1445</v>
      </c>
      <c r="H147" s="16" t="s">
        <v>1380</v>
      </c>
      <c r="I147" s="16" t="s">
        <v>1446</v>
      </c>
      <c r="J147" s="2" t="s">
        <v>1447</v>
      </c>
      <c r="K147" s="1" t="str">
        <f t="shared" si="1"/>
        <v>Penn State</v>
      </c>
    </row>
    <row r="148" ht="15.75" customHeight="1">
      <c r="A148" s="16" t="s">
        <v>1115</v>
      </c>
      <c r="B148" s="17" t="s">
        <v>263</v>
      </c>
      <c r="C148" s="17" t="s">
        <v>301</v>
      </c>
      <c r="D148" s="16" t="s">
        <v>1448</v>
      </c>
      <c r="E148" s="16" t="s">
        <v>703</v>
      </c>
      <c r="F148" s="16" t="s">
        <v>1449</v>
      </c>
      <c r="G148" s="16" t="s">
        <v>1450</v>
      </c>
      <c r="H148" s="16" t="s">
        <v>788</v>
      </c>
      <c r="I148" s="16" t="s">
        <v>1451</v>
      </c>
      <c r="J148" s="1" t="s">
        <v>263</v>
      </c>
      <c r="K148" s="1" t="str">
        <f t="shared" si="1"/>
        <v>South Carolina</v>
      </c>
    </row>
    <row r="149" ht="15.75" customHeight="1">
      <c r="A149" s="16" t="s">
        <v>1452</v>
      </c>
      <c r="B149" s="17" t="s">
        <v>504</v>
      </c>
      <c r="C149" s="17" t="s">
        <v>337</v>
      </c>
      <c r="D149" s="16" t="s">
        <v>1453</v>
      </c>
      <c r="E149" s="16" t="s">
        <v>1454</v>
      </c>
      <c r="F149" s="16" t="s">
        <v>1455</v>
      </c>
      <c r="G149" s="16" t="s">
        <v>1456</v>
      </c>
      <c r="H149" s="16" t="s">
        <v>1457</v>
      </c>
      <c r="I149" s="16" t="s">
        <v>1458</v>
      </c>
      <c r="J149" s="2" t="s">
        <v>1459</v>
      </c>
      <c r="K149" s="1" t="str">
        <f t="shared" si="1"/>
        <v>North Dakota State</v>
      </c>
    </row>
    <row r="150" ht="15.75" customHeight="1">
      <c r="A150" s="16" t="s">
        <v>1460</v>
      </c>
      <c r="B150" s="17" t="s">
        <v>358</v>
      </c>
      <c r="C150" s="17" t="s">
        <v>316</v>
      </c>
      <c r="D150" s="16" t="s">
        <v>1453</v>
      </c>
      <c r="E150" s="16" t="s">
        <v>1461</v>
      </c>
      <c r="F150" s="16" t="s">
        <v>1425</v>
      </c>
      <c r="G150" s="16" t="s">
        <v>1175</v>
      </c>
      <c r="H150" s="16" t="s">
        <v>1462</v>
      </c>
      <c r="I150" s="16" t="s">
        <v>1081</v>
      </c>
      <c r="J150" s="1" t="s">
        <v>358</v>
      </c>
      <c r="K150" s="1" t="str">
        <f t="shared" si="1"/>
        <v>Vermont</v>
      </c>
    </row>
    <row r="151" ht="15.75" customHeight="1">
      <c r="A151" s="16" t="s">
        <v>1463</v>
      </c>
      <c r="B151" s="17" t="s">
        <v>593</v>
      </c>
      <c r="C151" s="17" t="s">
        <v>333</v>
      </c>
      <c r="D151" s="16" t="s">
        <v>901</v>
      </c>
      <c r="E151" s="16" t="s">
        <v>1464</v>
      </c>
      <c r="F151" s="16" t="s">
        <v>1465</v>
      </c>
      <c r="G151" s="16" t="s">
        <v>1466</v>
      </c>
      <c r="H151" s="16" t="s">
        <v>1467</v>
      </c>
      <c r="I151" s="16" t="s">
        <v>1439</v>
      </c>
      <c r="J151" s="2" t="s">
        <v>1468</v>
      </c>
      <c r="K151" s="1" t="str">
        <f t="shared" si="1"/>
        <v>American University</v>
      </c>
    </row>
    <row r="152" ht="15.75" customHeight="1">
      <c r="A152" s="16" t="s">
        <v>1469</v>
      </c>
      <c r="B152" s="17" t="s">
        <v>266</v>
      </c>
      <c r="C152" s="17" t="s">
        <v>337</v>
      </c>
      <c r="D152" s="16" t="s">
        <v>1470</v>
      </c>
      <c r="E152" s="16" t="s">
        <v>1471</v>
      </c>
      <c r="F152" s="16" t="s">
        <v>1472</v>
      </c>
      <c r="G152" s="16" t="s">
        <v>1473</v>
      </c>
      <c r="H152" s="16" t="s">
        <v>1474</v>
      </c>
      <c r="I152" s="16" t="s">
        <v>903</v>
      </c>
      <c r="J152" s="2" t="s">
        <v>1475</v>
      </c>
      <c r="K152" s="1" t="str">
        <f t="shared" si="1"/>
        <v>South Dakota State</v>
      </c>
    </row>
    <row r="153" ht="15.75" customHeight="1">
      <c r="A153" s="16" t="s">
        <v>1071</v>
      </c>
      <c r="B153" s="17" t="s">
        <v>464</v>
      </c>
      <c r="C153" s="17" t="s">
        <v>332</v>
      </c>
      <c r="D153" s="16" t="s">
        <v>1476</v>
      </c>
      <c r="E153" s="16" t="s">
        <v>1477</v>
      </c>
      <c r="F153" s="16" t="s">
        <v>1478</v>
      </c>
      <c r="G153" s="16" t="s">
        <v>1479</v>
      </c>
      <c r="H153" s="16" t="s">
        <v>1480</v>
      </c>
      <c r="I153" s="16" t="s">
        <v>1481</v>
      </c>
      <c r="J153" s="2" t="s">
        <v>1482</v>
      </c>
      <c r="K153" s="1" t="str">
        <f t="shared" si="1"/>
        <v>Cleveland State</v>
      </c>
    </row>
    <row r="154" ht="15.75" customHeight="1">
      <c r="A154" s="16" t="s">
        <v>1483</v>
      </c>
      <c r="B154" s="17" t="s">
        <v>559</v>
      </c>
      <c r="C154" s="17" t="s">
        <v>334</v>
      </c>
      <c r="D154" s="16" t="s">
        <v>1379</v>
      </c>
      <c r="E154" s="16" t="s">
        <v>1484</v>
      </c>
      <c r="F154" s="16" t="s">
        <v>1485</v>
      </c>
      <c r="G154" s="16" t="s">
        <v>723</v>
      </c>
      <c r="H154" s="16" t="s">
        <v>1486</v>
      </c>
      <c r="I154" s="16" t="s">
        <v>1487</v>
      </c>
      <c r="J154" s="1" t="s">
        <v>559</v>
      </c>
      <c r="K154" s="1" t="str">
        <f t="shared" si="1"/>
        <v>Jacksonville</v>
      </c>
    </row>
    <row r="155" ht="15.75" customHeight="1">
      <c r="A155" s="16" t="s">
        <v>941</v>
      </c>
      <c r="B155" s="17" t="s">
        <v>453</v>
      </c>
      <c r="C155" s="17" t="s">
        <v>336</v>
      </c>
      <c r="D155" s="16" t="s">
        <v>1488</v>
      </c>
      <c r="E155" s="16" t="s">
        <v>1489</v>
      </c>
      <c r="F155" s="16" t="s">
        <v>1179</v>
      </c>
      <c r="G155" s="16" t="s">
        <v>727</v>
      </c>
      <c r="H155" s="16" t="s">
        <v>1490</v>
      </c>
      <c r="I155" s="16" t="s">
        <v>837</v>
      </c>
      <c r="J155" s="1" t="s">
        <v>453</v>
      </c>
      <c r="K155" s="1" t="str">
        <f t="shared" si="1"/>
        <v>Merrimack College</v>
      </c>
    </row>
    <row r="156" ht="15.75" customHeight="1">
      <c r="A156" s="16" t="s">
        <v>1491</v>
      </c>
      <c r="B156" s="17" t="s">
        <v>482</v>
      </c>
      <c r="C156" s="17" t="s">
        <v>309</v>
      </c>
      <c r="D156" s="16" t="s">
        <v>1492</v>
      </c>
      <c r="E156" s="16" t="s">
        <v>1239</v>
      </c>
      <c r="F156" s="16" t="s">
        <v>721</v>
      </c>
      <c r="G156" s="16" t="s">
        <v>1493</v>
      </c>
      <c r="H156" s="16" t="s">
        <v>824</v>
      </c>
      <c r="I156" s="16" t="s">
        <v>1494</v>
      </c>
      <c r="J156" s="2" t="s">
        <v>1495</v>
      </c>
      <c r="K156" s="1" t="str">
        <f t="shared" si="1"/>
        <v>Murray State</v>
      </c>
    </row>
    <row r="157" ht="15.75" customHeight="1">
      <c r="A157" s="16" t="s">
        <v>1496</v>
      </c>
      <c r="B157" s="17" t="s">
        <v>367</v>
      </c>
      <c r="C157" s="17" t="s">
        <v>321</v>
      </c>
      <c r="D157" s="16" t="s">
        <v>1497</v>
      </c>
      <c r="E157" s="16" t="s">
        <v>1498</v>
      </c>
      <c r="F157" s="16" t="s">
        <v>1499</v>
      </c>
      <c r="G157" s="16" t="s">
        <v>1500</v>
      </c>
      <c r="H157" s="16" t="s">
        <v>1501</v>
      </c>
      <c r="I157" s="16" t="s">
        <v>1118</v>
      </c>
      <c r="J157" s="2" t="s">
        <v>1502</v>
      </c>
      <c r="K157" s="1" t="str">
        <f t="shared" si="1"/>
        <v>Appalachian State</v>
      </c>
    </row>
    <row r="158" ht="15.75" customHeight="1">
      <c r="A158" s="16" t="s">
        <v>770</v>
      </c>
      <c r="B158" s="17" t="s">
        <v>503</v>
      </c>
      <c r="C158" s="17" t="s">
        <v>338</v>
      </c>
      <c r="D158" s="16" t="s">
        <v>1503</v>
      </c>
      <c r="E158" s="16" t="s">
        <v>1504</v>
      </c>
      <c r="F158" s="16" t="s">
        <v>1505</v>
      </c>
      <c r="G158" s="16" t="s">
        <v>1506</v>
      </c>
      <c r="H158" s="16" t="s">
        <v>1507</v>
      </c>
      <c r="I158" s="16" t="s">
        <v>1508</v>
      </c>
      <c r="J158" s="2" t="s">
        <v>1509</v>
      </c>
      <c r="K158" s="1" t="str">
        <f t="shared" si="1"/>
        <v>Central Connecticut State</v>
      </c>
    </row>
    <row r="159" ht="15.75" customHeight="1">
      <c r="A159" s="16" t="s">
        <v>1510</v>
      </c>
      <c r="B159" s="17" t="s">
        <v>487</v>
      </c>
      <c r="C159" s="17" t="s">
        <v>332</v>
      </c>
      <c r="D159" s="16" t="s">
        <v>1503</v>
      </c>
      <c r="E159" s="16" t="s">
        <v>1511</v>
      </c>
      <c r="F159" s="16" t="s">
        <v>1512</v>
      </c>
      <c r="G159" s="16" t="s">
        <v>1513</v>
      </c>
      <c r="H159" s="16" t="s">
        <v>1514</v>
      </c>
      <c r="I159" s="16" t="s">
        <v>1515</v>
      </c>
      <c r="J159" s="1" t="s">
        <v>487</v>
      </c>
      <c r="K159" s="1" t="str">
        <f t="shared" si="1"/>
        <v>Fort Wayne</v>
      </c>
    </row>
    <row r="160" ht="15.75" customHeight="1">
      <c r="A160" s="16" t="s">
        <v>1516</v>
      </c>
      <c r="B160" s="17" t="s">
        <v>486</v>
      </c>
      <c r="C160" s="17" t="s">
        <v>311</v>
      </c>
      <c r="D160" s="16" t="s">
        <v>1517</v>
      </c>
      <c r="E160" s="16" t="s">
        <v>1518</v>
      </c>
      <c r="F160" s="16" t="s">
        <v>1012</v>
      </c>
      <c r="G160" s="16" t="s">
        <v>1500</v>
      </c>
      <c r="H160" s="16" t="s">
        <v>1017</v>
      </c>
      <c r="I160" s="16" t="s">
        <v>1519</v>
      </c>
      <c r="J160" s="1" t="s">
        <v>486</v>
      </c>
      <c r="K160" s="1" t="str">
        <f t="shared" si="1"/>
        <v>Tulane</v>
      </c>
    </row>
    <row r="161" ht="15.75" customHeight="1">
      <c r="A161" s="16" t="s">
        <v>1305</v>
      </c>
      <c r="B161" s="17" t="s">
        <v>407</v>
      </c>
      <c r="C161" s="17" t="s">
        <v>307</v>
      </c>
      <c r="D161" s="16" t="s">
        <v>1520</v>
      </c>
      <c r="E161" s="16" t="s">
        <v>933</v>
      </c>
      <c r="F161" s="16" t="s">
        <v>1521</v>
      </c>
      <c r="G161" s="16" t="s">
        <v>1522</v>
      </c>
      <c r="H161" s="16" t="s">
        <v>779</v>
      </c>
      <c r="I161" s="16" t="s">
        <v>972</v>
      </c>
      <c r="J161" s="1" t="s">
        <v>407</v>
      </c>
      <c r="K161" s="1" t="str">
        <f t="shared" si="1"/>
        <v>Butler</v>
      </c>
    </row>
    <row r="162" ht="15.75" customHeight="1">
      <c r="A162" s="16" t="s">
        <v>1523</v>
      </c>
      <c r="B162" s="17" t="s">
        <v>151</v>
      </c>
      <c r="C162" s="17" t="s">
        <v>300</v>
      </c>
      <c r="D162" s="16" t="s">
        <v>1524</v>
      </c>
      <c r="E162" s="16" t="s">
        <v>1298</v>
      </c>
      <c r="F162" s="16" t="s">
        <v>1525</v>
      </c>
      <c r="G162" s="16" t="s">
        <v>1526</v>
      </c>
      <c r="H162" s="16" t="s">
        <v>1352</v>
      </c>
      <c r="I162" s="16" t="s">
        <v>995</v>
      </c>
      <c r="J162" s="1" t="s">
        <v>151</v>
      </c>
      <c r="K162" s="1" t="str">
        <f t="shared" si="1"/>
        <v>Nevada</v>
      </c>
    </row>
    <row r="163" ht="15.75" customHeight="1">
      <c r="A163" s="16" t="s">
        <v>1527</v>
      </c>
      <c r="B163" s="17" t="s">
        <v>472</v>
      </c>
      <c r="C163" s="17" t="s">
        <v>323</v>
      </c>
      <c r="D163" s="16" t="s">
        <v>1528</v>
      </c>
      <c r="E163" s="16" t="s">
        <v>1331</v>
      </c>
      <c r="F163" s="16" t="s">
        <v>1398</v>
      </c>
      <c r="G163" s="16" t="s">
        <v>1529</v>
      </c>
      <c r="H163" s="16" t="s">
        <v>1398</v>
      </c>
      <c r="I163" s="16" t="s">
        <v>1203</v>
      </c>
      <c r="J163" s="1" t="s">
        <v>472</v>
      </c>
      <c r="K163" s="1" t="str">
        <f t="shared" si="1"/>
        <v>Ohio</v>
      </c>
    </row>
    <row r="164" ht="15.75" customHeight="1">
      <c r="A164" s="16" t="s">
        <v>1530</v>
      </c>
      <c r="B164" s="17" t="s">
        <v>447</v>
      </c>
      <c r="C164" s="17" t="s">
        <v>314</v>
      </c>
      <c r="D164" s="16" t="s">
        <v>1531</v>
      </c>
      <c r="E164" s="16" t="s">
        <v>1532</v>
      </c>
      <c r="F164" s="16" t="s">
        <v>1533</v>
      </c>
      <c r="G164" s="16" t="s">
        <v>1534</v>
      </c>
      <c r="H164" s="16" t="s">
        <v>1535</v>
      </c>
      <c r="I164" s="16" t="s">
        <v>1488</v>
      </c>
      <c r="J164" s="2" t="s">
        <v>1536</v>
      </c>
      <c r="K164" s="1" t="str">
        <f t="shared" si="1"/>
        <v>East Tennessee State</v>
      </c>
    </row>
    <row r="165" ht="15.75" customHeight="1">
      <c r="A165" s="16" t="s">
        <v>1537</v>
      </c>
      <c r="B165" s="17" t="s">
        <v>411</v>
      </c>
      <c r="C165" s="17" t="s">
        <v>301</v>
      </c>
      <c r="D165" s="16" t="s">
        <v>1531</v>
      </c>
      <c r="E165" s="16" t="s">
        <v>951</v>
      </c>
      <c r="F165" s="16" t="s">
        <v>1538</v>
      </c>
      <c r="G165" s="16" t="s">
        <v>1539</v>
      </c>
      <c r="H165" s="16" t="s">
        <v>1177</v>
      </c>
      <c r="I165" s="16" t="s">
        <v>1540</v>
      </c>
      <c r="J165" s="1" t="s">
        <v>411</v>
      </c>
      <c r="K165" s="1" t="str">
        <f t="shared" si="1"/>
        <v>LSU</v>
      </c>
    </row>
    <row r="166" ht="15.75" customHeight="1">
      <c r="A166" s="16" t="s">
        <v>1541</v>
      </c>
      <c r="B166" s="17" t="s">
        <v>419</v>
      </c>
      <c r="C166" s="17" t="s">
        <v>298</v>
      </c>
      <c r="D166" s="16" t="s">
        <v>1542</v>
      </c>
      <c r="E166" s="16" t="s">
        <v>893</v>
      </c>
      <c r="F166" s="16" t="s">
        <v>1004</v>
      </c>
      <c r="G166" s="16" t="s">
        <v>1543</v>
      </c>
      <c r="H166" s="16" t="s">
        <v>1544</v>
      </c>
      <c r="I166" s="16" t="s">
        <v>1026</v>
      </c>
      <c r="J166" s="1" t="s">
        <v>419</v>
      </c>
      <c r="K166" s="1" t="str">
        <f t="shared" si="1"/>
        <v>Washington</v>
      </c>
    </row>
    <row r="167" ht="15.75" customHeight="1">
      <c r="A167" s="16" t="s">
        <v>1498</v>
      </c>
      <c r="B167" s="17" t="s">
        <v>609</v>
      </c>
      <c r="C167" s="17" t="s">
        <v>325</v>
      </c>
      <c r="D167" s="16" t="s">
        <v>1545</v>
      </c>
      <c r="E167" s="16" t="s">
        <v>1546</v>
      </c>
      <c r="F167" s="16" t="s">
        <v>1547</v>
      </c>
      <c r="G167" s="16" t="s">
        <v>1548</v>
      </c>
      <c r="H167" s="16" t="s">
        <v>1487</v>
      </c>
      <c r="I167" s="16" t="s">
        <v>1549</v>
      </c>
      <c r="J167" s="1" t="s">
        <v>609</v>
      </c>
      <c r="K167" s="1" t="str">
        <f t="shared" si="1"/>
        <v>William &amp; Mary</v>
      </c>
    </row>
    <row r="168" ht="15.75" customHeight="1">
      <c r="A168" s="16" t="s">
        <v>935</v>
      </c>
      <c r="B168" s="17" t="s">
        <v>422</v>
      </c>
      <c r="C168" s="17" t="s">
        <v>309</v>
      </c>
      <c r="D168" s="16" t="s">
        <v>1545</v>
      </c>
      <c r="E168" s="16" t="s">
        <v>1082</v>
      </c>
      <c r="F168" s="16" t="s">
        <v>831</v>
      </c>
      <c r="G168" s="16" t="s">
        <v>1550</v>
      </c>
      <c r="H168" s="16" t="s">
        <v>990</v>
      </c>
      <c r="I168" s="16" t="s">
        <v>1243</v>
      </c>
      <c r="J168" s="1" t="s">
        <v>422</v>
      </c>
      <c r="K168" s="1" t="str">
        <f t="shared" si="1"/>
        <v>Southern Illinois</v>
      </c>
    </row>
    <row r="169" ht="15.75" customHeight="1">
      <c r="A169" s="16" t="s">
        <v>1045</v>
      </c>
      <c r="B169" s="17" t="s">
        <v>372</v>
      </c>
      <c r="C169" s="17" t="s">
        <v>319</v>
      </c>
      <c r="D169" s="16" t="s">
        <v>942</v>
      </c>
      <c r="E169" s="16" t="s">
        <v>1551</v>
      </c>
      <c r="F169" s="16" t="s">
        <v>1552</v>
      </c>
      <c r="G169" s="16" t="s">
        <v>1553</v>
      </c>
      <c r="H169" s="16" t="s">
        <v>1554</v>
      </c>
      <c r="I169" s="16" t="s">
        <v>1555</v>
      </c>
      <c r="J169" s="1" t="s">
        <v>372</v>
      </c>
      <c r="K169" s="1" t="str">
        <f t="shared" si="1"/>
        <v>UC Santa Barbara</v>
      </c>
    </row>
    <row r="170" ht="15.75" customHeight="1">
      <c r="A170" s="16" t="s">
        <v>1338</v>
      </c>
      <c r="B170" s="17" t="s">
        <v>408</v>
      </c>
      <c r="C170" s="17" t="s">
        <v>332</v>
      </c>
      <c r="D170" s="16" t="s">
        <v>1176</v>
      </c>
      <c r="E170" s="16" t="s">
        <v>1412</v>
      </c>
      <c r="F170" s="16" t="s">
        <v>1556</v>
      </c>
      <c r="G170" s="16" t="s">
        <v>1557</v>
      </c>
      <c r="H170" s="16" t="s">
        <v>1400</v>
      </c>
      <c r="I170" s="16" t="s">
        <v>901</v>
      </c>
      <c r="J170" s="1" t="s">
        <v>408</v>
      </c>
      <c r="K170" s="1" t="str">
        <f t="shared" si="1"/>
        <v>Oakland</v>
      </c>
    </row>
    <row r="171" ht="15.75" customHeight="1">
      <c r="A171" s="16" t="s">
        <v>834</v>
      </c>
      <c r="B171" s="17" t="s">
        <v>536</v>
      </c>
      <c r="C171" s="17" t="s">
        <v>315</v>
      </c>
      <c r="D171" s="16" t="s">
        <v>1558</v>
      </c>
      <c r="E171" s="16" t="s">
        <v>1421</v>
      </c>
      <c r="F171" s="16" t="s">
        <v>1559</v>
      </c>
      <c r="G171" s="16" t="s">
        <v>1560</v>
      </c>
      <c r="H171" s="16" t="s">
        <v>1545</v>
      </c>
      <c r="I171" s="16" t="s">
        <v>1053</v>
      </c>
      <c r="J171" s="1" t="s">
        <v>536</v>
      </c>
      <c r="K171" s="1" t="str">
        <f t="shared" si="1"/>
        <v>Loyola Marymount</v>
      </c>
    </row>
    <row r="172" ht="15.75" customHeight="1">
      <c r="A172" s="16" t="s">
        <v>1518</v>
      </c>
      <c r="B172" s="17" t="s">
        <v>255</v>
      </c>
      <c r="C172" s="17" t="s">
        <v>299</v>
      </c>
      <c r="D172" s="16" t="s">
        <v>771</v>
      </c>
      <c r="E172" s="16" t="s">
        <v>1204</v>
      </c>
      <c r="F172" s="16" t="s">
        <v>997</v>
      </c>
      <c r="G172" s="16" t="s">
        <v>1561</v>
      </c>
      <c r="H172" s="16" t="s">
        <v>844</v>
      </c>
      <c r="I172" s="16" t="s">
        <v>1562</v>
      </c>
      <c r="J172" s="2" t="s">
        <v>1563</v>
      </c>
      <c r="K172" s="1" t="str">
        <f t="shared" si="1"/>
        <v>Oklahoma State</v>
      </c>
    </row>
    <row r="173" ht="15.75" customHeight="1">
      <c r="A173" s="16" t="s">
        <v>1564</v>
      </c>
      <c r="B173" s="17" t="s">
        <v>554</v>
      </c>
      <c r="C173" s="17" t="s">
        <v>307</v>
      </c>
      <c r="D173" s="16" t="s">
        <v>1565</v>
      </c>
      <c r="E173" s="16" t="s">
        <v>1403</v>
      </c>
      <c r="F173" s="16" t="s">
        <v>1182</v>
      </c>
      <c r="G173" s="16" t="s">
        <v>1566</v>
      </c>
      <c r="H173" s="16" t="s">
        <v>1567</v>
      </c>
      <c r="I173" s="16" t="s">
        <v>1568</v>
      </c>
      <c r="J173" s="1" t="s">
        <v>554</v>
      </c>
      <c r="K173" s="1" t="str">
        <f t="shared" si="1"/>
        <v>Georgetown</v>
      </c>
    </row>
    <row r="174" ht="15.75" customHeight="1">
      <c r="A174" s="16" t="s">
        <v>1569</v>
      </c>
      <c r="B174" s="17" t="s">
        <v>610</v>
      </c>
      <c r="C174" s="17" t="s">
        <v>325</v>
      </c>
      <c r="D174" s="16" t="s">
        <v>1570</v>
      </c>
      <c r="E174" s="16" t="s">
        <v>1537</v>
      </c>
      <c r="F174" s="16" t="s">
        <v>939</v>
      </c>
      <c r="G174" s="16" t="s">
        <v>942</v>
      </c>
      <c r="H174" s="16" t="s">
        <v>1308</v>
      </c>
      <c r="I174" s="16" t="s">
        <v>1571</v>
      </c>
      <c r="J174" s="1" t="s">
        <v>610</v>
      </c>
      <c r="K174" s="1" t="str">
        <f t="shared" si="1"/>
        <v>Hampton</v>
      </c>
    </row>
    <row r="175" ht="15.75" customHeight="1">
      <c r="A175" s="16" t="s">
        <v>1572</v>
      </c>
      <c r="B175" s="17" t="s">
        <v>280</v>
      </c>
      <c r="C175" s="17" t="s">
        <v>299</v>
      </c>
      <c r="D175" s="16" t="s">
        <v>1499</v>
      </c>
      <c r="E175" s="16" t="s">
        <v>1194</v>
      </c>
      <c r="F175" s="16" t="s">
        <v>1124</v>
      </c>
      <c r="G175" s="16" t="s">
        <v>1573</v>
      </c>
      <c r="H175" s="16" t="s">
        <v>1574</v>
      </c>
      <c r="I175" s="16" t="s">
        <v>751</v>
      </c>
      <c r="J175" s="1" t="s">
        <v>280</v>
      </c>
      <c r="K175" s="1" t="str">
        <f t="shared" si="1"/>
        <v>Utah</v>
      </c>
    </row>
    <row r="176" ht="15.75" customHeight="1">
      <c r="A176" s="16" t="s">
        <v>1162</v>
      </c>
      <c r="B176" s="17" t="s">
        <v>537</v>
      </c>
      <c r="C176" s="17" t="s">
        <v>330</v>
      </c>
      <c r="D176" s="16" t="s">
        <v>1575</v>
      </c>
      <c r="E176" s="16" t="s">
        <v>1576</v>
      </c>
      <c r="F176" s="16" t="s">
        <v>1577</v>
      </c>
      <c r="G176" s="16" t="s">
        <v>1578</v>
      </c>
      <c r="H176" s="16" t="s">
        <v>1579</v>
      </c>
      <c r="I176" s="16" t="s">
        <v>1580</v>
      </c>
      <c r="J176" s="2" t="s">
        <v>1581</v>
      </c>
      <c r="K176" s="1" t="str">
        <f t="shared" si="1"/>
        <v>SIU-Edwardsville</v>
      </c>
    </row>
    <row r="177" ht="15.75" customHeight="1">
      <c r="A177" s="16" t="s">
        <v>1546</v>
      </c>
      <c r="B177" s="17" t="s">
        <v>625</v>
      </c>
      <c r="C177" s="17" t="s">
        <v>319</v>
      </c>
      <c r="D177" s="16" t="s">
        <v>1582</v>
      </c>
      <c r="E177" s="16" t="s">
        <v>1408</v>
      </c>
      <c r="F177" s="16" t="s">
        <v>1583</v>
      </c>
      <c r="G177" s="16" t="s">
        <v>1584</v>
      </c>
      <c r="H177" s="16" t="s">
        <v>1306</v>
      </c>
      <c r="I177" s="16" t="s">
        <v>1322</v>
      </c>
      <c r="J177" s="1" t="s">
        <v>625</v>
      </c>
      <c r="K177" s="1" t="str">
        <f t="shared" si="1"/>
        <v>Cal Poly</v>
      </c>
    </row>
    <row r="178" ht="15.75" customHeight="1">
      <c r="A178" s="16" t="s">
        <v>1079</v>
      </c>
      <c r="B178" s="17" t="s">
        <v>427</v>
      </c>
      <c r="C178" s="17" t="s">
        <v>332</v>
      </c>
      <c r="D178" s="16" t="s">
        <v>1481</v>
      </c>
      <c r="E178" s="16" t="s">
        <v>1585</v>
      </c>
      <c r="F178" s="16" t="s">
        <v>1586</v>
      </c>
      <c r="G178" s="16" t="s">
        <v>1587</v>
      </c>
      <c r="H178" s="16" t="s">
        <v>1588</v>
      </c>
      <c r="I178" s="16" t="s">
        <v>1444</v>
      </c>
      <c r="J178" s="2" t="s">
        <v>1589</v>
      </c>
      <c r="K178" s="1" t="str">
        <f t="shared" si="1"/>
        <v>Youngstown State</v>
      </c>
    </row>
    <row r="179" ht="15.75" customHeight="1">
      <c r="A179" s="16" t="s">
        <v>1590</v>
      </c>
      <c r="B179" s="17" t="s">
        <v>202</v>
      </c>
      <c r="C179" s="17" t="s">
        <v>299</v>
      </c>
      <c r="D179" s="16" t="s">
        <v>1591</v>
      </c>
      <c r="E179" s="16" t="s">
        <v>887</v>
      </c>
      <c r="F179" s="16" t="s">
        <v>1592</v>
      </c>
      <c r="G179" s="16" t="s">
        <v>1593</v>
      </c>
      <c r="H179" s="16" t="s">
        <v>1594</v>
      </c>
      <c r="I179" s="16" t="s">
        <v>1595</v>
      </c>
      <c r="J179" s="1" t="s">
        <v>202</v>
      </c>
      <c r="K179" s="1" t="str">
        <f t="shared" si="1"/>
        <v>Colorado</v>
      </c>
    </row>
    <row r="180" ht="15.75" customHeight="1">
      <c r="A180" s="16" t="s">
        <v>1418</v>
      </c>
      <c r="B180" s="17" t="s">
        <v>380</v>
      </c>
      <c r="C180" s="17" t="s">
        <v>317</v>
      </c>
      <c r="D180" s="16" t="s">
        <v>1596</v>
      </c>
      <c r="E180" s="16" t="s">
        <v>1597</v>
      </c>
      <c r="F180" s="16" t="s">
        <v>1598</v>
      </c>
      <c r="G180" s="16" t="s">
        <v>1599</v>
      </c>
      <c r="H180" s="16" t="s">
        <v>1600</v>
      </c>
      <c r="I180" s="16" t="s">
        <v>1046</v>
      </c>
      <c r="J180" s="1" t="s">
        <v>380</v>
      </c>
      <c r="K180" s="1" t="str">
        <f t="shared" si="1"/>
        <v>Texas A&amp;M-CC</v>
      </c>
    </row>
    <row r="181" ht="15.75" customHeight="1">
      <c r="A181" s="16" t="s">
        <v>1196</v>
      </c>
      <c r="B181" s="17" t="s">
        <v>507</v>
      </c>
      <c r="C181" s="17" t="s">
        <v>311</v>
      </c>
      <c r="D181" s="16" t="s">
        <v>1166</v>
      </c>
      <c r="E181" s="16" t="s">
        <v>1601</v>
      </c>
      <c r="F181" s="16" t="s">
        <v>1097</v>
      </c>
      <c r="G181" s="16" t="s">
        <v>1261</v>
      </c>
      <c r="H181" s="16" t="s">
        <v>1478</v>
      </c>
      <c r="I181" s="16" t="s">
        <v>1602</v>
      </c>
      <c r="J181" s="1" t="s">
        <v>507</v>
      </c>
      <c r="K181" s="1" t="str">
        <f t="shared" si="1"/>
        <v>East Carolina</v>
      </c>
    </row>
    <row r="182" ht="15.75" customHeight="1">
      <c r="A182" s="16" t="s">
        <v>1603</v>
      </c>
      <c r="B182" s="17" t="s">
        <v>416</v>
      </c>
      <c r="C182" s="17" t="s">
        <v>303</v>
      </c>
      <c r="D182" s="16" t="s">
        <v>1604</v>
      </c>
      <c r="E182" s="16" t="s">
        <v>1441</v>
      </c>
      <c r="F182" s="16" t="s">
        <v>1112</v>
      </c>
      <c r="G182" s="16" t="s">
        <v>1605</v>
      </c>
      <c r="H182" s="16" t="s">
        <v>1606</v>
      </c>
      <c r="I182" s="16" t="s">
        <v>1232</v>
      </c>
      <c r="J182" s="1" t="s">
        <v>416</v>
      </c>
      <c r="K182" s="1" t="str">
        <f t="shared" si="1"/>
        <v>Davidson</v>
      </c>
    </row>
    <row r="183" ht="15.75" customHeight="1">
      <c r="A183" s="16" t="s">
        <v>1607</v>
      </c>
      <c r="B183" s="17" t="s">
        <v>455</v>
      </c>
      <c r="C183" s="17" t="s">
        <v>334</v>
      </c>
      <c r="D183" s="16" t="s">
        <v>1608</v>
      </c>
      <c r="E183" s="16" t="s">
        <v>1609</v>
      </c>
      <c r="F183" s="16" t="s">
        <v>1610</v>
      </c>
      <c r="G183" s="16" t="s">
        <v>888</v>
      </c>
      <c r="H183" s="16" t="s">
        <v>1611</v>
      </c>
      <c r="I183" s="16" t="s">
        <v>1612</v>
      </c>
      <c r="J183" s="1" t="s">
        <v>455</v>
      </c>
      <c r="K183" s="1" t="str">
        <f t="shared" si="1"/>
        <v>Eastern Kentucky</v>
      </c>
    </row>
    <row r="184" ht="15.75" customHeight="1">
      <c r="A184" s="16" t="s">
        <v>1094</v>
      </c>
      <c r="B184" s="17" t="s">
        <v>435</v>
      </c>
      <c r="C184" s="17" t="s">
        <v>305</v>
      </c>
      <c r="D184" s="16" t="s">
        <v>1613</v>
      </c>
      <c r="E184" s="16" t="s">
        <v>1364</v>
      </c>
      <c r="F184" s="16" t="s">
        <v>1614</v>
      </c>
      <c r="G184" s="16" t="s">
        <v>1474</v>
      </c>
      <c r="H184" s="16" t="s">
        <v>1615</v>
      </c>
      <c r="I184" s="16" t="s">
        <v>1616</v>
      </c>
      <c r="J184" s="1" t="s">
        <v>435</v>
      </c>
      <c r="K184" s="1" t="str">
        <f t="shared" si="1"/>
        <v>Georgia Tech</v>
      </c>
    </row>
    <row r="185" ht="15.75" customHeight="1">
      <c r="A185" s="16" t="s">
        <v>1014</v>
      </c>
      <c r="B185" s="17" t="s">
        <v>524</v>
      </c>
      <c r="C185" s="17" t="s">
        <v>311</v>
      </c>
      <c r="D185" s="16" t="s">
        <v>1617</v>
      </c>
      <c r="E185" s="16" t="s">
        <v>1618</v>
      </c>
      <c r="F185" s="16" t="s">
        <v>1619</v>
      </c>
      <c r="G185" s="16" t="s">
        <v>1620</v>
      </c>
      <c r="H185" s="16" t="s">
        <v>1621</v>
      </c>
      <c r="I185" s="16" t="s">
        <v>1622</v>
      </c>
      <c r="J185" s="1" t="s">
        <v>524</v>
      </c>
      <c r="K185" s="1" t="str">
        <f t="shared" si="1"/>
        <v>Temple</v>
      </c>
    </row>
    <row r="186" ht="15.75" customHeight="1">
      <c r="A186" s="16" t="s">
        <v>1178</v>
      </c>
      <c r="B186" s="17" t="s">
        <v>344</v>
      </c>
      <c r="C186" s="17" t="s">
        <v>305</v>
      </c>
      <c r="D186" s="16" t="s">
        <v>1623</v>
      </c>
      <c r="E186" s="16" t="s">
        <v>1030</v>
      </c>
      <c r="F186" s="16" t="s">
        <v>1624</v>
      </c>
      <c r="G186" s="16" t="s">
        <v>1625</v>
      </c>
      <c r="H186" s="16" t="s">
        <v>1626</v>
      </c>
      <c r="I186" s="16" t="s">
        <v>1627</v>
      </c>
      <c r="J186" s="1" t="s">
        <v>344</v>
      </c>
      <c r="K186" s="1" t="str">
        <f t="shared" si="1"/>
        <v>Syracuse</v>
      </c>
    </row>
    <row r="187" ht="15.75" customHeight="1">
      <c r="A187" s="16" t="s">
        <v>1628</v>
      </c>
      <c r="B187" s="17" t="s">
        <v>423</v>
      </c>
      <c r="C187" s="17" t="s">
        <v>322</v>
      </c>
      <c r="D187" s="16" t="s">
        <v>1012</v>
      </c>
      <c r="E187" s="16" t="s">
        <v>1172</v>
      </c>
      <c r="F187" s="16" t="s">
        <v>1401</v>
      </c>
      <c r="G187" s="16" t="s">
        <v>1629</v>
      </c>
      <c r="H187" s="16" t="s">
        <v>1630</v>
      </c>
      <c r="I187" s="16" t="s">
        <v>785</v>
      </c>
      <c r="J187" s="2" t="s">
        <v>1631</v>
      </c>
      <c r="K187" s="1" t="str">
        <f t="shared" si="1"/>
        <v>Sam Houston State</v>
      </c>
    </row>
    <row r="188" ht="15.75" customHeight="1">
      <c r="A188" s="16" t="s">
        <v>1489</v>
      </c>
      <c r="B188" s="17" t="s">
        <v>368</v>
      </c>
      <c r="C188" s="17" t="s">
        <v>303</v>
      </c>
      <c r="D188" s="16" t="s">
        <v>1632</v>
      </c>
      <c r="E188" s="16" t="s">
        <v>992</v>
      </c>
      <c r="F188" s="16" t="s">
        <v>1633</v>
      </c>
      <c r="G188" s="16" t="s">
        <v>1634</v>
      </c>
      <c r="H188" s="16" t="s">
        <v>1635</v>
      </c>
      <c r="I188" s="16" t="s">
        <v>1274</v>
      </c>
      <c r="J188" s="1" t="s">
        <v>368</v>
      </c>
      <c r="K188" s="1" t="str">
        <f t="shared" si="1"/>
        <v>Duquesne</v>
      </c>
    </row>
    <row r="189" ht="15.75" customHeight="1">
      <c r="A189" s="16" t="s">
        <v>1636</v>
      </c>
      <c r="B189" s="17" t="s">
        <v>246</v>
      </c>
      <c r="C189" s="17" t="s">
        <v>305</v>
      </c>
      <c r="D189" s="16" t="s">
        <v>1637</v>
      </c>
      <c r="E189" s="16" t="s">
        <v>1221</v>
      </c>
      <c r="F189" s="16" t="s">
        <v>1350</v>
      </c>
      <c r="G189" s="16" t="s">
        <v>1638</v>
      </c>
      <c r="H189" s="16" t="s">
        <v>774</v>
      </c>
      <c r="I189" s="16" t="s">
        <v>1639</v>
      </c>
      <c r="J189" s="1" t="s">
        <v>246</v>
      </c>
      <c r="K189" s="1" t="str">
        <f t="shared" si="1"/>
        <v>Notre Dame</v>
      </c>
    </row>
    <row r="190" ht="15.75" customHeight="1">
      <c r="A190" s="16" t="s">
        <v>1640</v>
      </c>
      <c r="B190" s="17" t="s">
        <v>522</v>
      </c>
      <c r="C190" s="17" t="s">
        <v>325</v>
      </c>
      <c r="D190" s="16" t="s">
        <v>1641</v>
      </c>
      <c r="E190" s="16" t="s">
        <v>1642</v>
      </c>
      <c r="F190" s="16" t="s">
        <v>1643</v>
      </c>
      <c r="G190" s="16" t="s">
        <v>1644</v>
      </c>
      <c r="H190" s="16" t="s">
        <v>1645</v>
      </c>
      <c r="I190" s="16" t="s">
        <v>1646</v>
      </c>
      <c r="J190" s="1" t="s">
        <v>522</v>
      </c>
      <c r="K190" s="1" t="str">
        <f t="shared" si="1"/>
        <v>Northeastern</v>
      </c>
    </row>
    <row r="191" ht="15.75" customHeight="1">
      <c r="A191" s="16" t="s">
        <v>1008</v>
      </c>
      <c r="B191" s="17" t="s">
        <v>477</v>
      </c>
      <c r="C191" s="17" t="s">
        <v>319</v>
      </c>
      <c r="D191" s="16" t="s">
        <v>1163</v>
      </c>
      <c r="E191" s="16" t="s">
        <v>1530</v>
      </c>
      <c r="F191" s="16" t="s">
        <v>1647</v>
      </c>
      <c r="G191" s="16" t="s">
        <v>1648</v>
      </c>
      <c r="H191" s="16" t="s">
        <v>1179</v>
      </c>
      <c r="I191" s="16" t="s">
        <v>1053</v>
      </c>
      <c r="J191" s="1" t="s">
        <v>477</v>
      </c>
      <c r="K191" s="1" t="str">
        <f t="shared" si="1"/>
        <v>UC Davis</v>
      </c>
    </row>
    <row r="192" ht="15.75" customHeight="1">
      <c r="A192" s="16" t="s">
        <v>1618</v>
      </c>
      <c r="B192" s="17" t="s">
        <v>500</v>
      </c>
      <c r="C192" s="17" t="s">
        <v>316</v>
      </c>
      <c r="D192" s="16" t="s">
        <v>1048</v>
      </c>
      <c r="E192" s="16" t="s">
        <v>1649</v>
      </c>
      <c r="F192" s="16" t="s">
        <v>1650</v>
      </c>
      <c r="G192" s="16" t="s">
        <v>896</v>
      </c>
      <c r="H192" s="16" t="s">
        <v>1651</v>
      </c>
      <c r="I192" s="16" t="s">
        <v>1017</v>
      </c>
      <c r="J192" s="1" t="s">
        <v>500</v>
      </c>
      <c r="K192" s="1" t="str">
        <f t="shared" si="1"/>
        <v>Maine</v>
      </c>
    </row>
    <row r="193" ht="15.75" customHeight="1">
      <c r="A193" s="16" t="s">
        <v>1652</v>
      </c>
      <c r="B193" s="17" t="s">
        <v>518</v>
      </c>
      <c r="C193" s="17" t="s">
        <v>334</v>
      </c>
      <c r="D193" s="16" t="s">
        <v>1653</v>
      </c>
      <c r="E193" s="16" t="s">
        <v>1654</v>
      </c>
      <c r="F193" s="16" t="s">
        <v>1655</v>
      </c>
      <c r="G193" s="16" t="s">
        <v>1656</v>
      </c>
      <c r="H193" s="16" t="s">
        <v>1657</v>
      </c>
      <c r="I193" s="16" t="s">
        <v>1658</v>
      </c>
      <c r="J193" s="1" t="s">
        <v>518</v>
      </c>
      <c r="K193" s="1" t="str">
        <f t="shared" si="1"/>
        <v>Queens University</v>
      </c>
    </row>
    <row r="194" ht="15.75" customHeight="1">
      <c r="A194" s="16" t="s">
        <v>1659</v>
      </c>
      <c r="B194" s="17" t="s">
        <v>497</v>
      </c>
      <c r="C194" s="17" t="s">
        <v>303</v>
      </c>
      <c r="D194" s="16" t="s">
        <v>1095</v>
      </c>
      <c r="E194" s="16" t="s">
        <v>1151</v>
      </c>
      <c r="F194" s="16" t="s">
        <v>1660</v>
      </c>
      <c r="G194" s="16" t="s">
        <v>1661</v>
      </c>
      <c r="H194" s="16" t="s">
        <v>1274</v>
      </c>
      <c r="I194" s="16" t="s">
        <v>1662</v>
      </c>
      <c r="J194" s="1" t="s">
        <v>497</v>
      </c>
      <c r="K194" s="1" t="str">
        <f t="shared" si="1"/>
        <v>La Salle</v>
      </c>
    </row>
    <row r="195" ht="15.75" customHeight="1">
      <c r="A195" s="16" t="s">
        <v>1210</v>
      </c>
      <c r="B195" s="17" t="s">
        <v>446</v>
      </c>
      <c r="C195" s="17" t="s">
        <v>308</v>
      </c>
      <c r="D195" s="16" t="s">
        <v>1515</v>
      </c>
      <c r="E195" s="16" t="s">
        <v>1469</v>
      </c>
      <c r="F195" s="16" t="s">
        <v>1545</v>
      </c>
      <c r="G195" s="16" t="s">
        <v>1600</v>
      </c>
      <c r="H195" s="16" t="s">
        <v>1663</v>
      </c>
      <c r="I195" s="16" t="s">
        <v>1664</v>
      </c>
      <c r="J195" s="1" t="s">
        <v>446</v>
      </c>
      <c r="K195" s="1" t="str">
        <f t="shared" si="1"/>
        <v>Harvard</v>
      </c>
    </row>
    <row r="196" ht="15.75" customHeight="1">
      <c r="A196" s="16" t="s">
        <v>1405</v>
      </c>
      <c r="B196" s="17" t="s">
        <v>462</v>
      </c>
      <c r="C196" s="17" t="s">
        <v>325</v>
      </c>
      <c r="D196" s="16" t="s">
        <v>1665</v>
      </c>
      <c r="E196" s="16" t="s">
        <v>1341</v>
      </c>
      <c r="F196" s="16" t="s">
        <v>1666</v>
      </c>
      <c r="G196" s="16" t="s">
        <v>1667</v>
      </c>
      <c r="H196" s="16" t="s">
        <v>792</v>
      </c>
      <c r="I196" s="16" t="s">
        <v>936</v>
      </c>
      <c r="J196" s="1" t="s">
        <v>462</v>
      </c>
      <c r="K196" s="1" t="str">
        <f t="shared" si="1"/>
        <v>Delaware</v>
      </c>
    </row>
    <row r="197" ht="15.75" customHeight="1">
      <c r="A197" s="16" t="s">
        <v>1668</v>
      </c>
      <c r="B197" s="17" t="s">
        <v>484</v>
      </c>
      <c r="C197" s="17" t="s">
        <v>327</v>
      </c>
      <c r="D197" s="16" t="s">
        <v>1490</v>
      </c>
      <c r="E197" s="16" t="s">
        <v>1669</v>
      </c>
      <c r="F197" s="16" t="s">
        <v>1370</v>
      </c>
      <c r="G197" s="16" t="s">
        <v>1087</v>
      </c>
      <c r="H197" s="16" t="s">
        <v>1670</v>
      </c>
      <c r="I197" s="16" t="s">
        <v>1567</v>
      </c>
      <c r="J197" s="1" t="s">
        <v>484</v>
      </c>
      <c r="K197" s="1" t="str">
        <f t="shared" si="1"/>
        <v>Longwood</v>
      </c>
    </row>
    <row r="198" ht="15.75" customHeight="1">
      <c r="A198" s="16" t="s">
        <v>1601</v>
      </c>
      <c r="B198" s="17" t="s">
        <v>208</v>
      </c>
      <c r="C198" s="17" t="s">
        <v>334</v>
      </c>
      <c r="D198" s="16" t="s">
        <v>1671</v>
      </c>
      <c r="E198" s="16" t="s">
        <v>1672</v>
      </c>
      <c r="F198" s="16" t="s">
        <v>1673</v>
      </c>
      <c r="G198" s="16" t="s">
        <v>1674</v>
      </c>
      <c r="H198" s="16" t="s">
        <v>1675</v>
      </c>
      <c r="I198" s="16" t="s">
        <v>1012</v>
      </c>
      <c r="J198" s="1" t="s">
        <v>208</v>
      </c>
      <c r="K198" s="1" t="str">
        <f t="shared" si="1"/>
        <v>Florida Gulf Coast</v>
      </c>
    </row>
    <row r="199" ht="15.75" customHeight="1">
      <c r="A199" s="16" t="s">
        <v>1676</v>
      </c>
      <c r="B199" s="17" t="s">
        <v>513</v>
      </c>
      <c r="C199" s="17" t="s">
        <v>308</v>
      </c>
      <c r="D199" s="16" t="s">
        <v>1198</v>
      </c>
      <c r="E199" s="16" t="s">
        <v>1677</v>
      </c>
      <c r="F199" s="16" t="s">
        <v>1678</v>
      </c>
      <c r="G199" s="16" t="s">
        <v>1545</v>
      </c>
      <c r="H199" s="16" t="s">
        <v>1679</v>
      </c>
      <c r="I199" s="16" t="s">
        <v>1680</v>
      </c>
      <c r="J199" s="1" t="s">
        <v>513</v>
      </c>
      <c r="K199" s="1" t="str">
        <f t="shared" si="1"/>
        <v>Brown</v>
      </c>
    </row>
    <row r="200" ht="15.75" customHeight="1">
      <c r="A200" s="16" t="s">
        <v>1681</v>
      </c>
      <c r="B200" s="17" t="s">
        <v>591</v>
      </c>
      <c r="C200" s="17" t="s">
        <v>308</v>
      </c>
      <c r="D200" s="16" t="s">
        <v>1211</v>
      </c>
      <c r="E200" s="16" t="s">
        <v>1682</v>
      </c>
      <c r="F200" s="16" t="s">
        <v>1683</v>
      </c>
      <c r="G200" s="16" t="s">
        <v>1684</v>
      </c>
      <c r="H200" s="16" t="s">
        <v>1685</v>
      </c>
      <c r="I200" s="16" t="s">
        <v>1160</v>
      </c>
      <c r="J200" s="1" t="s">
        <v>591</v>
      </c>
      <c r="K200" s="1" t="str">
        <f t="shared" si="1"/>
        <v>Dartmouth</v>
      </c>
    </row>
    <row r="201" ht="15.75" customHeight="1">
      <c r="A201" s="16" t="s">
        <v>1686</v>
      </c>
      <c r="B201" s="17" t="s">
        <v>413</v>
      </c>
      <c r="C201" s="17" t="s">
        <v>325</v>
      </c>
      <c r="D201" s="16" t="s">
        <v>1230</v>
      </c>
      <c r="E201" s="16" t="s">
        <v>1687</v>
      </c>
      <c r="F201" s="16" t="s">
        <v>1688</v>
      </c>
      <c r="G201" s="16" t="s">
        <v>1689</v>
      </c>
      <c r="H201" s="16" t="s">
        <v>1690</v>
      </c>
      <c r="I201" s="16" t="s">
        <v>1118</v>
      </c>
      <c r="J201" s="1" t="s">
        <v>413</v>
      </c>
      <c r="K201" s="1" t="str">
        <f t="shared" si="1"/>
        <v>Drexel</v>
      </c>
    </row>
    <row r="202" ht="15.75" customHeight="1">
      <c r="A202" s="16" t="s">
        <v>1691</v>
      </c>
      <c r="B202" s="17" t="s">
        <v>514</v>
      </c>
      <c r="C202" s="17" t="s">
        <v>336</v>
      </c>
      <c r="D202" s="16" t="s">
        <v>1692</v>
      </c>
      <c r="E202" s="16" t="s">
        <v>1693</v>
      </c>
      <c r="F202" s="16" t="s">
        <v>1694</v>
      </c>
      <c r="G202" s="16" t="s">
        <v>1034</v>
      </c>
      <c r="H202" s="16" t="s">
        <v>1695</v>
      </c>
      <c r="I202" s="16" t="s">
        <v>1213</v>
      </c>
      <c r="J202" s="1" t="s">
        <v>514</v>
      </c>
      <c r="K202" s="1" t="str">
        <f t="shared" si="1"/>
        <v>Marist</v>
      </c>
    </row>
    <row r="203" ht="15.75" customHeight="1">
      <c r="A203" s="16" t="s">
        <v>1696</v>
      </c>
      <c r="B203" s="17" t="s">
        <v>566</v>
      </c>
      <c r="C203" s="17" t="s">
        <v>325</v>
      </c>
      <c r="D203" s="16" t="s">
        <v>1697</v>
      </c>
      <c r="E203" s="16" t="s">
        <v>1698</v>
      </c>
      <c r="F203" s="16" t="s">
        <v>1699</v>
      </c>
      <c r="G203" s="16" t="s">
        <v>1700</v>
      </c>
      <c r="H203" s="16" t="s">
        <v>1701</v>
      </c>
      <c r="I203" s="16" t="s">
        <v>942</v>
      </c>
      <c r="J203" s="1" t="s">
        <v>566</v>
      </c>
      <c r="K203" s="1" t="str">
        <f t="shared" si="1"/>
        <v>Elon</v>
      </c>
    </row>
    <row r="204" ht="15.75" customHeight="1">
      <c r="A204" s="16" t="s">
        <v>1702</v>
      </c>
      <c r="B204" s="17" t="s">
        <v>376</v>
      </c>
      <c r="C204" s="17" t="s">
        <v>332</v>
      </c>
      <c r="D204" s="16" t="s">
        <v>1703</v>
      </c>
      <c r="E204" s="16" t="s">
        <v>1686</v>
      </c>
      <c r="F204" s="16" t="s">
        <v>1703</v>
      </c>
      <c r="G204" s="16" t="s">
        <v>1703</v>
      </c>
      <c r="H204" s="16" t="s">
        <v>1704</v>
      </c>
      <c r="I204" s="16" t="s">
        <v>1458</v>
      </c>
      <c r="J204" s="1" t="s">
        <v>376</v>
      </c>
      <c r="K204" s="1" t="str">
        <f t="shared" si="1"/>
        <v>Northern Kentucky</v>
      </c>
    </row>
    <row r="205" ht="15.75" customHeight="1">
      <c r="A205" s="16" t="s">
        <v>1705</v>
      </c>
      <c r="B205" s="17" t="s">
        <v>603</v>
      </c>
      <c r="C205" s="17" t="s">
        <v>317</v>
      </c>
      <c r="D205" s="16" t="s">
        <v>1706</v>
      </c>
      <c r="E205" s="16" t="s">
        <v>1707</v>
      </c>
      <c r="F205" s="16" t="s">
        <v>1708</v>
      </c>
      <c r="G205" s="16" t="s">
        <v>805</v>
      </c>
      <c r="H205" s="16" t="s">
        <v>1709</v>
      </c>
      <c r="I205" s="16" t="s">
        <v>842</v>
      </c>
      <c r="J205" s="2" t="s">
        <v>1710</v>
      </c>
      <c r="K205" s="1" t="str">
        <f t="shared" si="1"/>
        <v>Northwestern State</v>
      </c>
    </row>
    <row r="206" ht="15.75" customHeight="1">
      <c r="A206" s="16" t="s">
        <v>1711</v>
      </c>
      <c r="B206" s="17" t="s">
        <v>542</v>
      </c>
      <c r="C206" s="17" t="s">
        <v>312</v>
      </c>
      <c r="D206" s="16" t="s">
        <v>1712</v>
      </c>
      <c r="E206" s="16" t="s">
        <v>1713</v>
      </c>
      <c r="F206" s="16" t="s">
        <v>1714</v>
      </c>
      <c r="G206" s="16" t="s">
        <v>1098</v>
      </c>
      <c r="H206" s="16" t="s">
        <v>1370</v>
      </c>
      <c r="I206" s="16" t="s">
        <v>1565</v>
      </c>
      <c r="J206" s="1" t="s">
        <v>542</v>
      </c>
      <c r="K206" s="1" t="str">
        <f t="shared" si="1"/>
        <v>California Baptist</v>
      </c>
    </row>
    <row r="207" ht="15.75" customHeight="1">
      <c r="A207" s="16" t="s">
        <v>1715</v>
      </c>
      <c r="B207" s="17" t="s">
        <v>436</v>
      </c>
      <c r="C207" s="17" t="s">
        <v>312</v>
      </c>
      <c r="D207" s="16" t="s">
        <v>1716</v>
      </c>
      <c r="E207" s="16" t="s">
        <v>1416</v>
      </c>
      <c r="F207" s="16" t="s">
        <v>1556</v>
      </c>
      <c r="G207" s="16" t="s">
        <v>1717</v>
      </c>
      <c r="H207" s="16" t="s">
        <v>1559</v>
      </c>
      <c r="I207" s="16" t="s">
        <v>1144</v>
      </c>
      <c r="J207" s="1" t="s">
        <v>436</v>
      </c>
      <c r="K207" s="1" t="str">
        <f t="shared" si="1"/>
        <v>Seattle</v>
      </c>
    </row>
    <row r="208" ht="15.75" customHeight="1">
      <c r="A208" s="16" t="s">
        <v>1436</v>
      </c>
      <c r="B208" s="17" t="s">
        <v>346</v>
      </c>
      <c r="C208" s="17" t="s">
        <v>307</v>
      </c>
      <c r="D208" s="16" t="s">
        <v>1678</v>
      </c>
      <c r="E208" s="16" t="s">
        <v>1018</v>
      </c>
      <c r="F208" s="16" t="s">
        <v>861</v>
      </c>
      <c r="G208" s="16" t="s">
        <v>1718</v>
      </c>
      <c r="H208" s="16" t="s">
        <v>1719</v>
      </c>
      <c r="I208" s="16" t="s">
        <v>1644</v>
      </c>
      <c r="J208" s="1" t="s">
        <v>346</v>
      </c>
      <c r="K208" s="1" t="str">
        <f t="shared" si="1"/>
        <v>Providence</v>
      </c>
    </row>
    <row r="209" ht="15.75" customHeight="1">
      <c r="A209" s="16" t="s">
        <v>1682</v>
      </c>
      <c r="B209" s="17" t="s">
        <v>533</v>
      </c>
      <c r="C209" s="17" t="s">
        <v>330</v>
      </c>
      <c r="D209" s="16" t="s">
        <v>1580</v>
      </c>
      <c r="E209" s="16" t="s">
        <v>1720</v>
      </c>
      <c r="F209" s="16" t="s">
        <v>1721</v>
      </c>
      <c r="G209" s="16" t="s">
        <v>1722</v>
      </c>
      <c r="H209" s="16" t="s">
        <v>1723</v>
      </c>
      <c r="I209" s="16" t="s">
        <v>1163</v>
      </c>
      <c r="J209" s="1" t="s">
        <v>533</v>
      </c>
      <c r="K209" s="1" t="str">
        <f t="shared" si="1"/>
        <v>Little Rock</v>
      </c>
    </row>
    <row r="210" ht="15.75" customHeight="1">
      <c r="A210" s="16" t="s">
        <v>1677</v>
      </c>
      <c r="B210" s="17" t="s">
        <v>544</v>
      </c>
      <c r="C210" s="17" t="s">
        <v>300</v>
      </c>
      <c r="D210" s="16" t="s">
        <v>1148</v>
      </c>
      <c r="E210" s="16" t="s">
        <v>1396</v>
      </c>
      <c r="F210" s="16" t="s">
        <v>1724</v>
      </c>
      <c r="G210" s="16" t="s">
        <v>1725</v>
      </c>
      <c r="H210" s="16" t="s">
        <v>835</v>
      </c>
      <c r="I210" s="16" t="s">
        <v>1726</v>
      </c>
      <c r="J210" s="2" t="s">
        <v>1727</v>
      </c>
      <c r="K210" s="1" t="str">
        <f t="shared" si="1"/>
        <v>San Jose State</v>
      </c>
    </row>
    <row r="211" ht="15.75" customHeight="1">
      <c r="A211" s="16" t="s">
        <v>1346</v>
      </c>
      <c r="B211" s="17" t="s">
        <v>592</v>
      </c>
      <c r="C211" s="17" t="s">
        <v>337</v>
      </c>
      <c r="D211" s="16" t="s">
        <v>1560</v>
      </c>
      <c r="E211" s="16" t="s">
        <v>1728</v>
      </c>
      <c r="F211" s="16" t="s">
        <v>1729</v>
      </c>
      <c r="G211" s="16" t="s">
        <v>1730</v>
      </c>
      <c r="H211" s="16" t="s">
        <v>1731</v>
      </c>
      <c r="I211" s="16" t="s">
        <v>1257</v>
      </c>
      <c r="J211" s="1" t="s">
        <v>592</v>
      </c>
      <c r="K211" s="1" t="str">
        <f t="shared" si="1"/>
        <v>South Dakota</v>
      </c>
    </row>
    <row r="212" ht="15.75" customHeight="1">
      <c r="A212" s="16" t="s">
        <v>1375</v>
      </c>
      <c r="B212" s="17" t="s">
        <v>458</v>
      </c>
      <c r="C212" s="17" t="s">
        <v>321</v>
      </c>
      <c r="D212" s="16" t="s">
        <v>1732</v>
      </c>
      <c r="E212" s="16" t="s">
        <v>1733</v>
      </c>
      <c r="F212" s="16" t="s">
        <v>1390</v>
      </c>
      <c r="G212" s="16" t="s">
        <v>1330</v>
      </c>
      <c r="H212" s="16" t="s">
        <v>1734</v>
      </c>
      <c r="I212" s="16" t="s">
        <v>842</v>
      </c>
      <c r="J212" s="2" t="s">
        <v>1735</v>
      </c>
      <c r="K212" s="1" t="str">
        <f t="shared" si="1"/>
        <v>Texas State</v>
      </c>
    </row>
    <row r="213" ht="15.75" customHeight="1">
      <c r="A213" s="16" t="s">
        <v>1736</v>
      </c>
      <c r="B213" s="17" t="s">
        <v>467</v>
      </c>
      <c r="C213" s="17" t="s">
        <v>341</v>
      </c>
      <c r="D213" s="16" t="s">
        <v>1279</v>
      </c>
      <c r="E213" s="16" t="s">
        <v>1737</v>
      </c>
      <c r="F213" s="16" t="s">
        <v>1738</v>
      </c>
      <c r="G213" s="16" t="s">
        <v>1739</v>
      </c>
      <c r="H213" s="16" t="s">
        <v>1740</v>
      </c>
      <c r="I213" s="16" t="s">
        <v>1741</v>
      </c>
      <c r="J213" s="1" t="s">
        <v>467</v>
      </c>
      <c r="K213" s="1" t="str">
        <f t="shared" si="1"/>
        <v>Southern</v>
      </c>
    </row>
    <row r="214" ht="15.75" customHeight="1">
      <c r="A214" s="16" t="s">
        <v>1742</v>
      </c>
      <c r="B214" s="17" t="s">
        <v>553</v>
      </c>
      <c r="C214" s="17" t="s">
        <v>311</v>
      </c>
      <c r="D214" s="16" t="s">
        <v>1743</v>
      </c>
      <c r="E214" s="16" t="s">
        <v>1252</v>
      </c>
      <c r="F214" s="16" t="s">
        <v>1744</v>
      </c>
      <c r="G214" s="16" t="s">
        <v>1745</v>
      </c>
      <c r="H214" s="16" t="s">
        <v>813</v>
      </c>
      <c r="I214" s="16" t="s">
        <v>1746</v>
      </c>
      <c r="J214" s="1" t="s">
        <v>553</v>
      </c>
      <c r="K214" s="1" t="str">
        <f t="shared" si="1"/>
        <v>Texas-San Antonio</v>
      </c>
    </row>
    <row r="215" ht="15.75" customHeight="1">
      <c r="A215" s="16" t="s">
        <v>1747</v>
      </c>
      <c r="B215" s="17" t="s">
        <v>549</v>
      </c>
      <c r="C215" s="17" t="s">
        <v>341</v>
      </c>
      <c r="D215" s="16" t="s">
        <v>1748</v>
      </c>
      <c r="E215" s="16" t="s">
        <v>1749</v>
      </c>
      <c r="F215" s="16" t="s">
        <v>1455</v>
      </c>
      <c r="G215" s="16" t="s">
        <v>1087</v>
      </c>
      <c r="H215" s="16" t="s">
        <v>1750</v>
      </c>
      <c r="I215" s="16" t="s">
        <v>1751</v>
      </c>
      <c r="J215" s="2" t="s">
        <v>1752</v>
      </c>
      <c r="K215" s="1" t="str">
        <f t="shared" si="1"/>
        <v>Jackson State</v>
      </c>
    </row>
    <row r="216" ht="15.75" customHeight="1">
      <c r="A216" s="16" t="s">
        <v>1753</v>
      </c>
      <c r="B216" s="17" t="s">
        <v>569</v>
      </c>
      <c r="C216" s="17" t="s">
        <v>333</v>
      </c>
      <c r="D216" s="16" t="s">
        <v>1754</v>
      </c>
      <c r="E216" s="16" t="s">
        <v>1755</v>
      </c>
      <c r="F216" s="16" t="s">
        <v>1756</v>
      </c>
      <c r="G216" s="16" t="s">
        <v>1757</v>
      </c>
      <c r="H216" s="16" t="s">
        <v>1467</v>
      </c>
      <c r="I216" s="16" t="s">
        <v>1437</v>
      </c>
      <c r="J216" s="1" t="s">
        <v>569</v>
      </c>
      <c r="K216" s="1" t="str">
        <f t="shared" si="1"/>
        <v>Bucknell</v>
      </c>
    </row>
    <row r="217" ht="15.75" customHeight="1">
      <c r="A217" s="16" t="s">
        <v>1413</v>
      </c>
      <c r="B217" s="17" t="s">
        <v>557</v>
      </c>
      <c r="C217" s="17" t="s">
        <v>343</v>
      </c>
      <c r="D217" s="16" t="s">
        <v>1758</v>
      </c>
      <c r="E217" s="16" t="s">
        <v>1759</v>
      </c>
      <c r="F217" s="16" t="s">
        <v>1760</v>
      </c>
      <c r="G217" s="16" t="s">
        <v>1761</v>
      </c>
      <c r="H217" s="16" t="s">
        <v>1762</v>
      </c>
      <c r="I217" s="16" t="s">
        <v>1743</v>
      </c>
      <c r="J217" s="2" t="s">
        <v>1763</v>
      </c>
      <c r="K217" s="1" t="str">
        <f t="shared" si="1"/>
        <v>South Carolina State</v>
      </c>
    </row>
    <row r="218" ht="15.75" customHeight="1">
      <c r="A218" s="16" t="s">
        <v>1764</v>
      </c>
      <c r="B218" s="17" t="s">
        <v>584</v>
      </c>
      <c r="C218" s="17" t="s">
        <v>336</v>
      </c>
      <c r="D218" s="16" t="s">
        <v>1758</v>
      </c>
      <c r="E218" s="16" t="s">
        <v>1765</v>
      </c>
      <c r="F218" s="16" t="s">
        <v>1690</v>
      </c>
      <c r="G218" s="16" t="s">
        <v>1766</v>
      </c>
      <c r="H218" s="16" t="s">
        <v>1767</v>
      </c>
      <c r="I218" s="16" t="s">
        <v>1768</v>
      </c>
      <c r="J218" s="1" t="s">
        <v>584</v>
      </c>
      <c r="K218" s="1" t="str">
        <f t="shared" si="1"/>
        <v>Manhattan</v>
      </c>
    </row>
    <row r="219" ht="15.75" customHeight="1">
      <c r="A219" s="16" t="s">
        <v>1713</v>
      </c>
      <c r="B219" s="17" t="s">
        <v>451</v>
      </c>
      <c r="C219" s="17" t="s">
        <v>305</v>
      </c>
      <c r="D219" s="16" t="s">
        <v>1769</v>
      </c>
      <c r="E219" s="16" t="s">
        <v>1268</v>
      </c>
      <c r="F219" s="16" t="s">
        <v>1602</v>
      </c>
      <c r="G219" s="16" t="s">
        <v>1770</v>
      </c>
      <c r="H219" s="16" t="s">
        <v>1771</v>
      </c>
      <c r="I219" s="16" t="s">
        <v>1772</v>
      </c>
      <c r="J219" s="1" t="s">
        <v>451</v>
      </c>
      <c r="K219" s="1" t="str">
        <f t="shared" si="1"/>
        <v>California</v>
      </c>
    </row>
    <row r="220" ht="15.75" customHeight="1">
      <c r="A220" s="16" t="s">
        <v>1773</v>
      </c>
      <c r="B220" s="17" t="s">
        <v>340</v>
      </c>
      <c r="C220" s="17" t="s">
        <v>309</v>
      </c>
      <c r="D220" s="16" t="s">
        <v>1774</v>
      </c>
      <c r="E220" s="16" t="s">
        <v>1463</v>
      </c>
      <c r="F220" s="16" t="s">
        <v>1775</v>
      </c>
      <c r="G220" s="16" t="s">
        <v>1776</v>
      </c>
      <c r="H220" s="16" t="s">
        <v>1777</v>
      </c>
      <c r="I220" s="16" t="s">
        <v>1024</v>
      </c>
      <c r="J220" s="2" t="s">
        <v>1778</v>
      </c>
      <c r="K220" s="1" t="str">
        <f t="shared" si="1"/>
        <v>Indiana State</v>
      </c>
    </row>
    <row r="221" ht="15.75" customHeight="1">
      <c r="A221" s="16" t="s">
        <v>1779</v>
      </c>
      <c r="B221" s="17" t="s">
        <v>520</v>
      </c>
      <c r="C221" s="17" t="s">
        <v>317</v>
      </c>
      <c r="D221" s="16" t="s">
        <v>1780</v>
      </c>
      <c r="E221" s="16" t="s">
        <v>1781</v>
      </c>
      <c r="F221" s="16" t="s">
        <v>1134</v>
      </c>
      <c r="G221" s="16" t="s">
        <v>1782</v>
      </c>
      <c r="H221" s="16" t="s">
        <v>1783</v>
      </c>
      <c r="I221" s="16" t="s">
        <v>1558</v>
      </c>
      <c r="J221" s="1" t="s">
        <v>520</v>
      </c>
      <c r="K221" s="1" t="str">
        <f t="shared" si="1"/>
        <v>Southeastern Louisiana</v>
      </c>
    </row>
    <row r="222" ht="15.75" customHeight="1">
      <c r="A222" s="16" t="s">
        <v>1784</v>
      </c>
      <c r="B222" s="17" t="s">
        <v>485</v>
      </c>
      <c r="C222" s="17" t="s">
        <v>326</v>
      </c>
      <c r="D222" s="16" t="s">
        <v>1785</v>
      </c>
      <c r="E222" s="16" t="s">
        <v>1786</v>
      </c>
      <c r="F222" s="16" t="s">
        <v>1787</v>
      </c>
      <c r="G222" s="16" t="s">
        <v>1788</v>
      </c>
      <c r="H222" s="16" t="s">
        <v>1789</v>
      </c>
      <c r="I222" s="16" t="s">
        <v>1790</v>
      </c>
      <c r="J222" s="2" t="s">
        <v>1791</v>
      </c>
      <c r="K222" s="1" t="str">
        <f t="shared" si="1"/>
        <v>Portland State</v>
      </c>
    </row>
    <row r="223" ht="15.75" customHeight="1">
      <c r="A223" s="16" t="s">
        <v>1290</v>
      </c>
      <c r="B223" s="17" t="s">
        <v>285</v>
      </c>
      <c r="C223" s="17" t="s">
        <v>305</v>
      </c>
      <c r="D223" s="16" t="s">
        <v>967</v>
      </c>
      <c r="E223" s="16" t="s">
        <v>1242</v>
      </c>
      <c r="F223" s="16" t="s">
        <v>1792</v>
      </c>
      <c r="G223" s="16" t="s">
        <v>1793</v>
      </c>
      <c r="H223" s="16" t="s">
        <v>1470</v>
      </c>
      <c r="I223" s="16" t="s">
        <v>861</v>
      </c>
      <c r="J223" s="1" t="s">
        <v>285</v>
      </c>
      <c r="K223" s="1" t="str">
        <f t="shared" si="1"/>
        <v>Virginia Tech</v>
      </c>
    </row>
    <row r="224" ht="15.75" customHeight="1">
      <c r="A224" s="16" t="s">
        <v>1733</v>
      </c>
      <c r="B224" s="17" t="s">
        <v>575</v>
      </c>
      <c r="C224" s="17" t="s">
        <v>309</v>
      </c>
      <c r="D224" s="16" t="s">
        <v>1419</v>
      </c>
      <c r="E224" s="16" t="s">
        <v>1430</v>
      </c>
      <c r="F224" s="16" t="s">
        <v>1517</v>
      </c>
      <c r="G224" s="16" t="s">
        <v>1762</v>
      </c>
      <c r="H224" s="16" t="s">
        <v>1794</v>
      </c>
      <c r="I224" s="16" t="s">
        <v>1036</v>
      </c>
      <c r="J224" s="1" t="s">
        <v>575</v>
      </c>
      <c r="K224" s="1" t="str">
        <f t="shared" si="1"/>
        <v>Valparaiso</v>
      </c>
    </row>
    <row r="225" ht="15.75" customHeight="1">
      <c r="A225" s="16" t="s">
        <v>1389</v>
      </c>
      <c r="B225" s="17" t="s">
        <v>597</v>
      </c>
      <c r="C225" s="17" t="s">
        <v>323</v>
      </c>
      <c r="D225" s="16" t="s">
        <v>1795</v>
      </c>
      <c r="E225" s="16" t="s">
        <v>1796</v>
      </c>
      <c r="F225" s="16" t="s">
        <v>1797</v>
      </c>
      <c r="G225" s="16" t="s">
        <v>1382</v>
      </c>
      <c r="H225" s="16" t="s">
        <v>1798</v>
      </c>
      <c r="I225" s="16" t="s">
        <v>1799</v>
      </c>
      <c r="J225" s="1" t="s">
        <v>597</v>
      </c>
      <c r="K225" s="1" t="str">
        <f t="shared" si="1"/>
        <v>Eastern Michigan</v>
      </c>
    </row>
    <row r="226" ht="15.75" customHeight="1">
      <c r="A226" s="16" t="s">
        <v>1642</v>
      </c>
      <c r="B226" s="17" t="s">
        <v>626</v>
      </c>
      <c r="C226" s="17" t="s">
        <v>338</v>
      </c>
      <c r="D226" s="16" t="s">
        <v>1800</v>
      </c>
      <c r="E226" s="16" t="s">
        <v>1801</v>
      </c>
      <c r="F226" s="16" t="s">
        <v>1734</v>
      </c>
      <c r="G226" s="16" t="s">
        <v>1379</v>
      </c>
      <c r="H226" s="16" t="s">
        <v>1486</v>
      </c>
      <c r="I226" s="16" t="s">
        <v>1802</v>
      </c>
      <c r="J226" s="2" t="s">
        <v>1803</v>
      </c>
      <c r="K226" s="1" t="str">
        <f t="shared" si="1"/>
        <v>St. Francis (PA)</v>
      </c>
    </row>
    <row r="227" ht="15.75" customHeight="1">
      <c r="A227" s="16" t="s">
        <v>966</v>
      </c>
      <c r="B227" s="17" t="s">
        <v>604</v>
      </c>
      <c r="C227" s="17" t="s">
        <v>321</v>
      </c>
      <c r="D227" s="16" t="s">
        <v>1804</v>
      </c>
      <c r="E227" s="16" t="s">
        <v>1805</v>
      </c>
      <c r="F227" s="16" t="s">
        <v>1228</v>
      </c>
      <c r="G227" s="16" t="s">
        <v>1056</v>
      </c>
      <c r="H227" s="16" t="s">
        <v>1474</v>
      </c>
      <c r="I227" s="16" t="s">
        <v>838</v>
      </c>
      <c r="J227" s="1" t="s">
        <v>604</v>
      </c>
      <c r="K227" s="1" t="str">
        <f t="shared" si="1"/>
        <v>Georgia Southern</v>
      </c>
    </row>
    <row r="228" ht="15.75" customHeight="1">
      <c r="A228" s="16" t="s">
        <v>1806</v>
      </c>
      <c r="B228" s="17" t="s">
        <v>371</v>
      </c>
      <c r="C228" s="17" t="s">
        <v>303</v>
      </c>
      <c r="D228" s="16" t="s">
        <v>1807</v>
      </c>
      <c r="E228" s="16" t="s">
        <v>981</v>
      </c>
      <c r="F228" s="16" t="s">
        <v>1808</v>
      </c>
      <c r="G228" s="16" t="s">
        <v>1809</v>
      </c>
      <c r="H228" s="16" t="s">
        <v>1810</v>
      </c>
      <c r="I228" s="16" t="s">
        <v>1246</v>
      </c>
      <c r="J228" s="1" t="s">
        <v>371</v>
      </c>
      <c r="K228" s="1" t="str">
        <f t="shared" si="1"/>
        <v>Richmond</v>
      </c>
    </row>
    <row r="229" ht="15.75" customHeight="1">
      <c r="A229" s="16" t="s">
        <v>1811</v>
      </c>
      <c r="B229" s="17" t="s">
        <v>364</v>
      </c>
      <c r="C229" s="17" t="s">
        <v>336</v>
      </c>
      <c r="D229" s="16" t="s">
        <v>1812</v>
      </c>
      <c r="E229" s="16" t="s">
        <v>1813</v>
      </c>
      <c r="F229" s="16" t="s">
        <v>1533</v>
      </c>
      <c r="G229" s="16" t="s">
        <v>1330</v>
      </c>
      <c r="H229" s="16" t="s">
        <v>1814</v>
      </c>
      <c r="I229" s="16" t="s">
        <v>1777</v>
      </c>
      <c r="J229" s="1" t="s">
        <v>364</v>
      </c>
      <c r="K229" s="1" t="str">
        <f t="shared" si="1"/>
        <v>Iona</v>
      </c>
    </row>
    <row r="230" ht="15.75" customHeight="1">
      <c r="A230" s="16" t="s">
        <v>1815</v>
      </c>
      <c r="B230" s="17" t="s">
        <v>469</v>
      </c>
      <c r="C230" s="17" t="s">
        <v>323</v>
      </c>
      <c r="D230" s="16" t="s">
        <v>1816</v>
      </c>
      <c r="E230" s="16" t="s">
        <v>1764</v>
      </c>
      <c r="F230" s="16" t="s">
        <v>1817</v>
      </c>
      <c r="G230" s="16" t="s">
        <v>1333</v>
      </c>
      <c r="H230" s="16" t="s">
        <v>1818</v>
      </c>
      <c r="I230" s="16" t="s">
        <v>1139</v>
      </c>
      <c r="J230" s="1" t="s">
        <v>469</v>
      </c>
      <c r="K230" s="1" t="str">
        <f t="shared" si="1"/>
        <v>Central Michigan</v>
      </c>
    </row>
    <row r="231" ht="15.75" customHeight="1">
      <c r="A231" s="16" t="s">
        <v>1707</v>
      </c>
      <c r="B231" s="17" t="s">
        <v>483</v>
      </c>
      <c r="C231" s="17" t="s">
        <v>319</v>
      </c>
      <c r="D231" s="16" t="s">
        <v>1485</v>
      </c>
      <c r="E231" s="16" t="s">
        <v>1572</v>
      </c>
      <c r="F231" s="16" t="s">
        <v>1819</v>
      </c>
      <c r="G231" s="16" t="s">
        <v>1738</v>
      </c>
      <c r="H231" s="16" t="s">
        <v>1820</v>
      </c>
      <c r="I231" s="16" t="s">
        <v>1821</v>
      </c>
      <c r="J231" s="1" t="s">
        <v>483</v>
      </c>
      <c r="K231" s="1" t="str">
        <f t="shared" si="1"/>
        <v>Hawaii</v>
      </c>
    </row>
    <row r="232" ht="15.75" customHeight="1">
      <c r="A232" s="16" t="s">
        <v>1822</v>
      </c>
      <c r="B232" s="17" t="s">
        <v>269</v>
      </c>
      <c r="C232" s="17" t="s">
        <v>311</v>
      </c>
      <c r="D232" s="16" t="s">
        <v>1823</v>
      </c>
      <c r="E232" s="16" t="s">
        <v>1353</v>
      </c>
      <c r="F232" s="16" t="s">
        <v>844</v>
      </c>
      <c r="G232" s="16" t="s">
        <v>1824</v>
      </c>
      <c r="H232" s="16" t="s">
        <v>1825</v>
      </c>
      <c r="I232" s="16" t="s">
        <v>1826</v>
      </c>
      <c r="J232" s="1" t="s">
        <v>269</v>
      </c>
      <c r="K232" s="1" t="str">
        <f t="shared" si="1"/>
        <v>South Florida</v>
      </c>
    </row>
    <row r="233" ht="15.75" customHeight="1">
      <c r="A233" s="16" t="s">
        <v>1827</v>
      </c>
      <c r="B233" s="17" t="s">
        <v>505</v>
      </c>
      <c r="C233" s="17" t="s">
        <v>312</v>
      </c>
      <c r="D233" s="16" t="s">
        <v>1828</v>
      </c>
      <c r="E233" s="16" t="s">
        <v>1829</v>
      </c>
      <c r="F233" s="16" t="s">
        <v>1734</v>
      </c>
      <c r="G233" s="16" t="s">
        <v>1330</v>
      </c>
      <c r="H233" s="16" t="s">
        <v>1830</v>
      </c>
      <c r="I233" s="16" t="s">
        <v>1453</v>
      </c>
      <c r="J233" s="1" t="s">
        <v>505</v>
      </c>
      <c r="K233" s="1" t="str">
        <f t="shared" si="1"/>
        <v>Abilene Christian</v>
      </c>
    </row>
    <row r="234" ht="15.75" customHeight="1">
      <c r="A234" s="16" t="s">
        <v>1831</v>
      </c>
      <c r="B234" s="17" t="s">
        <v>579</v>
      </c>
      <c r="C234" s="17" t="s">
        <v>307</v>
      </c>
      <c r="D234" s="16" t="s">
        <v>1248</v>
      </c>
      <c r="E234" s="16" t="s">
        <v>1336</v>
      </c>
      <c r="F234" s="16" t="s">
        <v>1448</v>
      </c>
      <c r="G234" s="16" t="s">
        <v>1832</v>
      </c>
      <c r="H234" s="16" t="s">
        <v>1663</v>
      </c>
      <c r="I234" s="16" t="s">
        <v>1833</v>
      </c>
      <c r="J234" s="1" t="s">
        <v>579</v>
      </c>
      <c r="K234" s="1" t="str">
        <f t="shared" si="1"/>
        <v>DePaul</v>
      </c>
    </row>
    <row r="235" ht="15.75" customHeight="1">
      <c r="A235" s="16" t="s">
        <v>1263</v>
      </c>
      <c r="B235" s="17" t="s">
        <v>490</v>
      </c>
      <c r="C235" s="17" t="s">
        <v>330</v>
      </c>
      <c r="D235" s="16" t="s">
        <v>1407</v>
      </c>
      <c r="E235" s="16" t="s">
        <v>1834</v>
      </c>
      <c r="F235" s="16" t="s">
        <v>1835</v>
      </c>
      <c r="G235" s="16" t="s">
        <v>1836</v>
      </c>
      <c r="H235" s="16" t="s">
        <v>1837</v>
      </c>
      <c r="I235" s="16" t="s">
        <v>1838</v>
      </c>
      <c r="J235" s="2" t="s">
        <v>1839</v>
      </c>
      <c r="K235" s="1" t="str">
        <f t="shared" si="1"/>
        <v>Tennessee State</v>
      </c>
    </row>
    <row r="236" ht="15.75" customHeight="1">
      <c r="A236" s="16" t="s">
        <v>1669</v>
      </c>
      <c r="B236" s="17" t="s">
        <v>450</v>
      </c>
      <c r="C236" s="17" t="s">
        <v>332</v>
      </c>
      <c r="D236" s="16" t="s">
        <v>1840</v>
      </c>
      <c r="E236" s="16" t="s">
        <v>1736</v>
      </c>
      <c r="F236" s="16" t="s">
        <v>1580</v>
      </c>
      <c r="G236" s="16" t="s">
        <v>1787</v>
      </c>
      <c r="H236" s="16" t="s">
        <v>1357</v>
      </c>
      <c r="I236" s="16" t="s">
        <v>942</v>
      </c>
      <c r="J236" s="2" t="s">
        <v>1841</v>
      </c>
      <c r="K236" s="1" t="str">
        <f t="shared" si="1"/>
        <v>Wright State</v>
      </c>
    </row>
    <row r="237" ht="15.75" customHeight="1">
      <c r="A237" s="16" t="s">
        <v>1355</v>
      </c>
      <c r="B237" s="17" t="s">
        <v>493</v>
      </c>
      <c r="C237" s="17" t="s">
        <v>303</v>
      </c>
      <c r="D237" s="16" t="s">
        <v>1840</v>
      </c>
      <c r="E237" s="16" t="s">
        <v>1200</v>
      </c>
      <c r="F237" s="16" t="s">
        <v>997</v>
      </c>
      <c r="G237" s="16" t="s">
        <v>1842</v>
      </c>
      <c r="H237" s="16" t="s">
        <v>1319</v>
      </c>
      <c r="I237" s="16" t="s">
        <v>1843</v>
      </c>
      <c r="J237" s="1" t="s">
        <v>493</v>
      </c>
      <c r="K237" s="1" t="str">
        <f t="shared" si="1"/>
        <v>Fordham</v>
      </c>
    </row>
    <row r="238" ht="15.75" customHeight="1">
      <c r="A238" s="16" t="s">
        <v>1432</v>
      </c>
      <c r="B238" s="17" t="s">
        <v>418</v>
      </c>
      <c r="C238" s="17" t="s">
        <v>316</v>
      </c>
      <c r="D238" s="16" t="s">
        <v>1844</v>
      </c>
      <c r="E238" s="16" t="s">
        <v>1845</v>
      </c>
      <c r="F238" s="16" t="s">
        <v>1846</v>
      </c>
      <c r="G238" s="16" t="s">
        <v>1647</v>
      </c>
      <c r="H238" s="16" t="s">
        <v>1276</v>
      </c>
      <c r="I238" s="16" t="s">
        <v>1816</v>
      </c>
      <c r="J238" s="1" t="s">
        <v>418</v>
      </c>
      <c r="K238" s="1" t="str">
        <f t="shared" si="1"/>
        <v>UMass Lowell</v>
      </c>
    </row>
    <row r="239" ht="15.75" customHeight="1">
      <c r="A239" s="16" t="s">
        <v>1847</v>
      </c>
      <c r="B239" s="17" t="s">
        <v>532</v>
      </c>
      <c r="C239" s="17" t="s">
        <v>334</v>
      </c>
      <c r="D239" s="16" t="s">
        <v>1741</v>
      </c>
      <c r="E239" s="16" t="s">
        <v>1848</v>
      </c>
      <c r="F239" s="16" t="s">
        <v>1849</v>
      </c>
      <c r="G239" s="16" t="s">
        <v>1648</v>
      </c>
      <c r="H239" s="16" t="s">
        <v>1798</v>
      </c>
      <c r="I239" s="16" t="s">
        <v>1850</v>
      </c>
      <c r="J239" s="1" t="s">
        <v>532</v>
      </c>
      <c r="K239" s="1" t="str">
        <f t="shared" si="1"/>
        <v>North Florida</v>
      </c>
    </row>
    <row r="240" ht="15.75" customHeight="1">
      <c r="A240" s="16" t="s">
        <v>1484</v>
      </c>
      <c r="B240" s="17" t="s">
        <v>600</v>
      </c>
      <c r="C240" s="17" t="s">
        <v>317</v>
      </c>
      <c r="D240" s="16" t="s">
        <v>1851</v>
      </c>
      <c r="E240" s="16" t="s">
        <v>1852</v>
      </c>
      <c r="F240" s="16" t="s">
        <v>1853</v>
      </c>
      <c r="G240" s="16" t="s">
        <v>1011</v>
      </c>
      <c r="H240" s="16" t="s">
        <v>1854</v>
      </c>
      <c r="I240" s="16" t="s">
        <v>1850</v>
      </c>
      <c r="J240" s="1" t="s">
        <v>600</v>
      </c>
      <c r="K240" s="1" t="str">
        <f t="shared" si="1"/>
        <v>Texas-RGV</v>
      </c>
    </row>
    <row r="241" ht="15.75" customHeight="1">
      <c r="A241" s="16" t="s">
        <v>1855</v>
      </c>
      <c r="B241" s="17" t="s">
        <v>454</v>
      </c>
      <c r="C241" s="17" t="s">
        <v>325</v>
      </c>
      <c r="D241" s="16" t="s">
        <v>1856</v>
      </c>
      <c r="E241" s="16" t="s">
        <v>1691</v>
      </c>
      <c r="F241" s="16" t="s">
        <v>1017</v>
      </c>
      <c r="G241" s="16" t="s">
        <v>1857</v>
      </c>
      <c r="H241" s="16" t="s">
        <v>1858</v>
      </c>
      <c r="I241" s="16" t="s">
        <v>1859</v>
      </c>
      <c r="J241" s="1" t="s">
        <v>454</v>
      </c>
      <c r="K241" s="1" t="str">
        <f t="shared" si="1"/>
        <v>Monmouth</v>
      </c>
    </row>
    <row r="242" ht="15.75" customHeight="1">
      <c r="A242" s="16" t="s">
        <v>1314</v>
      </c>
      <c r="B242" s="17" t="s">
        <v>617</v>
      </c>
      <c r="C242" s="17" t="s">
        <v>336</v>
      </c>
      <c r="D242" s="16" t="s">
        <v>1856</v>
      </c>
      <c r="E242" s="16" t="s">
        <v>1696</v>
      </c>
      <c r="F242" s="16" t="s">
        <v>1712</v>
      </c>
      <c r="G242" s="16" t="s">
        <v>1857</v>
      </c>
      <c r="H242" s="16" t="s">
        <v>1653</v>
      </c>
      <c r="I242" s="16" t="s">
        <v>1860</v>
      </c>
      <c r="J242" s="1" t="s">
        <v>617</v>
      </c>
      <c r="K242" s="1" t="str">
        <f t="shared" si="1"/>
        <v>Siena</v>
      </c>
    </row>
    <row r="243" ht="15.75" customHeight="1">
      <c r="A243" s="16" t="s">
        <v>1861</v>
      </c>
      <c r="B243" s="17" t="s">
        <v>393</v>
      </c>
      <c r="C243" s="17" t="s">
        <v>303</v>
      </c>
      <c r="D243" s="16" t="s">
        <v>1862</v>
      </c>
      <c r="E243" s="16" t="s">
        <v>1303</v>
      </c>
      <c r="F243" s="16" t="s">
        <v>798</v>
      </c>
      <c r="G243" s="16" t="s">
        <v>1863</v>
      </c>
      <c r="H243" s="16" t="s">
        <v>1825</v>
      </c>
      <c r="I243" s="16" t="s">
        <v>1240</v>
      </c>
      <c r="J243" s="1" t="s">
        <v>393</v>
      </c>
      <c r="K243" s="1" t="str">
        <f t="shared" si="1"/>
        <v>Massachusetts</v>
      </c>
    </row>
    <row r="244" ht="15.75" customHeight="1">
      <c r="A244" s="16" t="s">
        <v>1864</v>
      </c>
      <c r="B244" s="17" t="s">
        <v>564</v>
      </c>
      <c r="C244" s="17" t="s">
        <v>341</v>
      </c>
      <c r="D244" s="16" t="s">
        <v>1865</v>
      </c>
      <c r="E244" s="16" t="s">
        <v>1866</v>
      </c>
      <c r="F244" s="16" t="s">
        <v>1867</v>
      </c>
      <c r="G244" s="16" t="s">
        <v>1868</v>
      </c>
      <c r="H244" s="16" t="s">
        <v>1869</v>
      </c>
      <c r="I244" s="16" t="s">
        <v>1870</v>
      </c>
      <c r="J244" s="1" t="s">
        <v>564</v>
      </c>
      <c r="K244" s="1" t="str">
        <f t="shared" si="1"/>
        <v>Bethune-Cookman</v>
      </c>
    </row>
    <row r="245" ht="15.75" customHeight="1">
      <c r="A245" s="16" t="s">
        <v>1247</v>
      </c>
      <c r="B245" s="17" t="s">
        <v>370</v>
      </c>
      <c r="C245" s="17" t="s">
        <v>326</v>
      </c>
      <c r="D245" s="16" t="s">
        <v>1871</v>
      </c>
      <c r="E245" s="16" t="s">
        <v>1864</v>
      </c>
      <c r="F245" s="16" t="s">
        <v>1858</v>
      </c>
      <c r="G245" s="16" t="s">
        <v>1872</v>
      </c>
      <c r="H245" s="16" t="s">
        <v>1873</v>
      </c>
      <c r="I245" s="16" t="s">
        <v>1874</v>
      </c>
      <c r="J245" s="2" t="s">
        <v>1875</v>
      </c>
      <c r="K245" s="1" t="str">
        <f t="shared" si="1"/>
        <v>Montana State</v>
      </c>
    </row>
    <row r="246" ht="15.75" customHeight="1">
      <c r="A246" s="16" t="s">
        <v>1423</v>
      </c>
      <c r="B246" s="17" t="s">
        <v>552</v>
      </c>
      <c r="C246" s="17" t="s">
        <v>319</v>
      </c>
      <c r="D246" s="16" t="s">
        <v>1645</v>
      </c>
      <c r="E246" s="16" t="s">
        <v>1640</v>
      </c>
      <c r="F246" s="16" t="s">
        <v>1876</v>
      </c>
      <c r="G246" s="16" t="s">
        <v>1877</v>
      </c>
      <c r="H246" s="16" t="s">
        <v>1643</v>
      </c>
      <c r="I246" s="16" t="s">
        <v>1174</v>
      </c>
      <c r="J246" s="2" t="s">
        <v>1878</v>
      </c>
      <c r="K246" s="1" t="str">
        <f t="shared" si="1"/>
        <v>Cal State Bakersfield</v>
      </c>
    </row>
    <row r="247" ht="15.75" customHeight="1">
      <c r="A247" s="16" t="s">
        <v>1879</v>
      </c>
      <c r="B247" s="17" t="s">
        <v>463</v>
      </c>
      <c r="C247" s="17" t="s">
        <v>317</v>
      </c>
      <c r="D247" s="16" t="s">
        <v>1880</v>
      </c>
      <c r="E247" s="16" t="s">
        <v>1806</v>
      </c>
      <c r="F247" s="16" t="s">
        <v>967</v>
      </c>
      <c r="G247" s="16" t="s">
        <v>1881</v>
      </c>
      <c r="H247" s="16" t="s">
        <v>1849</v>
      </c>
      <c r="I247" s="16" t="s">
        <v>1882</v>
      </c>
      <c r="J247" s="1" t="s">
        <v>463</v>
      </c>
      <c r="K247" s="1" t="str">
        <f t="shared" si="1"/>
        <v>Stephen F. Austin</v>
      </c>
    </row>
    <row r="248" ht="15.75" customHeight="1">
      <c r="A248" s="16" t="s">
        <v>1477</v>
      </c>
      <c r="B248" s="17" t="s">
        <v>403</v>
      </c>
      <c r="C248" s="17" t="s">
        <v>325</v>
      </c>
      <c r="D248" s="16" t="s">
        <v>1880</v>
      </c>
      <c r="E248" s="16" t="s">
        <v>1855</v>
      </c>
      <c r="F248" s="16" t="s">
        <v>1883</v>
      </c>
      <c r="G248" s="16" t="s">
        <v>1884</v>
      </c>
      <c r="H248" s="16" t="s">
        <v>1885</v>
      </c>
      <c r="I248" s="16" t="s">
        <v>1886</v>
      </c>
      <c r="J248" s="1" t="s">
        <v>403</v>
      </c>
      <c r="K248" s="1" t="str">
        <f t="shared" si="1"/>
        <v>Hofstra</v>
      </c>
    </row>
    <row r="249" ht="15.75" customHeight="1">
      <c r="A249" s="16" t="s">
        <v>1887</v>
      </c>
      <c r="B249" s="17" t="s">
        <v>618</v>
      </c>
      <c r="C249" s="17" t="s">
        <v>333</v>
      </c>
      <c r="D249" s="16" t="s">
        <v>1605</v>
      </c>
      <c r="E249" s="16" t="s">
        <v>1888</v>
      </c>
      <c r="F249" s="16" t="s">
        <v>1889</v>
      </c>
      <c r="G249" s="16" t="s">
        <v>1542</v>
      </c>
      <c r="H249" s="16" t="s">
        <v>1890</v>
      </c>
      <c r="I249" s="16" t="s">
        <v>1552</v>
      </c>
      <c r="J249" s="1" t="s">
        <v>618</v>
      </c>
      <c r="K249" s="1" t="str">
        <f t="shared" si="1"/>
        <v>Army West Point</v>
      </c>
    </row>
    <row r="250" ht="15.75" customHeight="1">
      <c r="A250" s="16" t="s">
        <v>1698</v>
      </c>
      <c r="B250" s="17" t="s">
        <v>568</v>
      </c>
      <c r="C250" s="17" t="s">
        <v>341</v>
      </c>
      <c r="D250" s="16" t="s">
        <v>1891</v>
      </c>
      <c r="E250" s="16" t="s">
        <v>1892</v>
      </c>
      <c r="F250" s="16" t="s">
        <v>1717</v>
      </c>
      <c r="G250" s="16" t="s">
        <v>1893</v>
      </c>
      <c r="H250" s="16" t="s">
        <v>1550</v>
      </c>
      <c r="I250" s="16" t="s">
        <v>1894</v>
      </c>
      <c r="J250" s="2" t="s">
        <v>1895</v>
      </c>
      <c r="K250" s="1" t="str">
        <f t="shared" si="1"/>
        <v>Alabama State</v>
      </c>
    </row>
    <row r="251" ht="15.75" customHeight="1">
      <c r="A251" s="16" t="s">
        <v>1813</v>
      </c>
      <c r="B251" s="17" t="s">
        <v>402</v>
      </c>
      <c r="C251" s="17" t="s">
        <v>330</v>
      </c>
      <c r="D251" s="16" t="s">
        <v>1236</v>
      </c>
      <c r="E251" s="16" t="s">
        <v>1896</v>
      </c>
      <c r="F251" s="16" t="s">
        <v>1818</v>
      </c>
      <c r="G251" s="16" t="s">
        <v>1897</v>
      </c>
      <c r="H251" s="16" t="s">
        <v>1898</v>
      </c>
      <c r="I251" s="16" t="s">
        <v>1899</v>
      </c>
      <c r="J251" s="2" t="s">
        <v>1900</v>
      </c>
      <c r="K251" s="1" t="str">
        <f t="shared" si="1"/>
        <v>Morehead State</v>
      </c>
    </row>
    <row r="252" ht="15.75" customHeight="1">
      <c r="A252" s="16" t="s">
        <v>1901</v>
      </c>
      <c r="B252" s="17" t="s">
        <v>571</v>
      </c>
      <c r="C252" s="17" t="s">
        <v>336</v>
      </c>
      <c r="D252" s="16" t="s">
        <v>1894</v>
      </c>
      <c r="E252" s="16" t="s">
        <v>1902</v>
      </c>
      <c r="F252" s="16" t="s">
        <v>1891</v>
      </c>
      <c r="G252" s="16" t="s">
        <v>1480</v>
      </c>
      <c r="H252" s="16" t="s">
        <v>1903</v>
      </c>
      <c r="I252" s="16" t="s">
        <v>1704</v>
      </c>
      <c r="J252" s="1" t="s">
        <v>571</v>
      </c>
      <c r="K252" s="1" t="str">
        <f t="shared" si="1"/>
        <v>Sacred Heart</v>
      </c>
    </row>
    <row r="253" ht="15.75" customHeight="1">
      <c r="A253" s="16" t="s">
        <v>1532</v>
      </c>
      <c r="B253" s="17" t="s">
        <v>534</v>
      </c>
      <c r="C253" s="17" t="s">
        <v>316</v>
      </c>
      <c r="D253" s="16" t="s">
        <v>1904</v>
      </c>
      <c r="E253" s="16" t="s">
        <v>1905</v>
      </c>
      <c r="F253" s="16" t="s">
        <v>1906</v>
      </c>
      <c r="G253" s="16" t="s">
        <v>1602</v>
      </c>
      <c r="H253" s="16" t="s">
        <v>1907</v>
      </c>
      <c r="I253" s="16" t="s">
        <v>1908</v>
      </c>
      <c r="J253" s="1" t="s">
        <v>534</v>
      </c>
      <c r="K253" s="1" t="str">
        <f t="shared" si="1"/>
        <v>Albany</v>
      </c>
    </row>
    <row r="254" ht="15.75" customHeight="1">
      <c r="A254" s="16" t="s">
        <v>1189</v>
      </c>
      <c r="B254" s="17" t="s">
        <v>572</v>
      </c>
      <c r="C254" s="17" t="s">
        <v>327</v>
      </c>
      <c r="D254" s="16" t="s">
        <v>1909</v>
      </c>
      <c r="E254" s="16" t="s">
        <v>1879</v>
      </c>
      <c r="F254" s="16" t="s">
        <v>1910</v>
      </c>
      <c r="G254" s="16" t="s">
        <v>1911</v>
      </c>
      <c r="H254" s="16" t="s">
        <v>1912</v>
      </c>
      <c r="I254" s="16" t="s">
        <v>798</v>
      </c>
      <c r="J254" s="1" t="s">
        <v>572</v>
      </c>
      <c r="K254" s="1" t="str">
        <f t="shared" si="1"/>
        <v>Presbyterian</v>
      </c>
    </row>
    <row r="255" ht="15.75" customHeight="1">
      <c r="A255" s="16" t="s">
        <v>1913</v>
      </c>
      <c r="B255" s="17" t="s">
        <v>501</v>
      </c>
      <c r="C255" s="17" t="s">
        <v>321</v>
      </c>
      <c r="D255" s="16" t="s">
        <v>1914</v>
      </c>
      <c r="E255" s="16" t="s">
        <v>1702</v>
      </c>
      <c r="F255" s="16" t="s">
        <v>1716</v>
      </c>
      <c r="G255" s="16" t="s">
        <v>1915</v>
      </c>
      <c r="H255" s="16" t="s">
        <v>1916</v>
      </c>
      <c r="I255" s="16" t="s">
        <v>1917</v>
      </c>
      <c r="J255" s="2" t="s">
        <v>1918</v>
      </c>
      <c r="K255" s="1" t="str">
        <f t="shared" si="1"/>
        <v>Georgia State</v>
      </c>
    </row>
    <row r="256" ht="15.75" customHeight="1">
      <c r="A256" s="16" t="s">
        <v>1919</v>
      </c>
      <c r="B256" s="17" t="s">
        <v>570</v>
      </c>
      <c r="C256" s="17" t="s">
        <v>325</v>
      </c>
      <c r="D256" s="16" t="s">
        <v>1818</v>
      </c>
      <c r="E256" s="16" t="s">
        <v>1920</v>
      </c>
      <c r="F256" s="16" t="s">
        <v>1514</v>
      </c>
      <c r="G256" s="16" t="s">
        <v>1648</v>
      </c>
      <c r="H256" s="16" t="s">
        <v>1921</v>
      </c>
      <c r="I256" s="16" t="s">
        <v>1922</v>
      </c>
      <c r="J256" s="1" t="s">
        <v>570</v>
      </c>
      <c r="K256" s="1" t="str">
        <f t="shared" si="1"/>
        <v>Campbell</v>
      </c>
    </row>
    <row r="257" ht="15.75" customHeight="1">
      <c r="A257" s="16" t="s">
        <v>1923</v>
      </c>
      <c r="B257" s="17" t="s">
        <v>473</v>
      </c>
      <c r="C257" s="17" t="s">
        <v>309</v>
      </c>
      <c r="D257" s="16" t="s">
        <v>1924</v>
      </c>
      <c r="E257" s="16" t="s">
        <v>1384</v>
      </c>
      <c r="F257" s="16" t="s">
        <v>1326</v>
      </c>
      <c r="G257" s="16" t="s">
        <v>1925</v>
      </c>
      <c r="H257" s="16" t="s">
        <v>1046</v>
      </c>
      <c r="I257" s="16" t="s">
        <v>1926</v>
      </c>
      <c r="J257" s="1" t="s">
        <v>473</v>
      </c>
      <c r="K257" s="1" t="str">
        <f t="shared" si="1"/>
        <v>Evansville</v>
      </c>
    </row>
    <row r="258" ht="15.75" customHeight="1">
      <c r="A258" s="16" t="s">
        <v>1471</v>
      </c>
      <c r="B258" s="17" t="s">
        <v>425</v>
      </c>
      <c r="C258" s="17" t="s">
        <v>300</v>
      </c>
      <c r="D258" s="16" t="s">
        <v>1927</v>
      </c>
      <c r="E258" s="16" t="s">
        <v>1460</v>
      </c>
      <c r="F258" s="16" t="s">
        <v>1928</v>
      </c>
      <c r="G258" s="16" t="s">
        <v>1929</v>
      </c>
      <c r="H258" s="16" t="s">
        <v>944</v>
      </c>
      <c r="I258" s="16" t="s">
        <v>1930</v>
      </c>
      <c r="J258" s="1" t="s">
        <v>425</v>
      </c>
      <c r="K258" s="1" t="str">
        <f t="shared" si="1"/>
        <v>Wyoming</v>
      </c>
    </row>
    <row r="259" ht="15.75" customHeight="1">
      <c r="A259" s="16" t="s">
        <v>1931</v>
      </c>
      <c r="B259" s="17" t="s">
        <v>521</v>
      </c>
      <c r="C259" s="17" t="s">
        <v>326</v>
      </c>
      <c r="D259" s="16" t="s">
        <v>1756</v>
      </c>
      <c r="E259" s="16" t="s">
        <v>1932</v>
      </c>
      <c r="F259" s="16" t="s">
        <v>1933</v>
      </c>
      <c r="G259" s="16" t="s">
        <v>1934</v>
      </c>
      <c r="H259" s="16" t="s">
        <v>1935</v>
      </c>
      <c r="I259" s="16" t="s">
        <v>1936</v>
      </c>
      <c r="J259" s="1" t="s">
        <v>521</v>
      </c>
      <c r="K259" s="1" t="str">
        <f t="shared" si="1"/>
        <v>Northern Arizona</v>
      </c>
    </row>
    <row r="260" ht="15.75" customHeight="1">
      <c r="A260" s="16" t="s">
        <v>1687</v>
      </c>
      <c r="B260" s="17" t="s">
        <v>615</v>
      </c>
      <c r="C260" s="17" t="s">
        <v>330</v>
      </c>
      <c r="D260" s="16" t="s">
        <v>1937</v>
      </c>
      <c r="E260" s="16" t="s">
        <v>1938</v>
      </c>
      <c r="F260" s="16" t="s">
        <v>1939</v>
      </c>
      <c r="G260" s="16" t="s">
        <v>1940</v>
      </c>
      <c r="H260" s="16" t="s">
        <v>1941</v>
      </c>
      <c r="I260" s="16" t="s">
        <v>1179</v>
      </c>
      <c r="J260" s="1" t="s">
        <v>615</v>
      </c>
      <c r="K260" s="1" t="str">
        <f t="shared" si="1"/>
        <v>Lindenwood</v>
      </c>
    </row>
    <row r="261" ht="15.75" customHeight="1">
      <c r="A261" s="16" t="s">
        <v>1511</v>
      </c>
      <c r="B261" s="17" t="s">
        <v>369</v>
      </c>
      <c r="C261" s="17" t="s">
        <v>333</v>
      </c>
      <c r="D261" s="16" t="s">
        <v>1937</v>
      </c>
      <c r="E261" s="16" t="s">
        <v>1847</v>
      </c>
      <c r="F261" s="16" t="s">
        <v>969</v>
      </c>
      <c r="G261" s="16" t="s">
        <v>1942</v>
      </c>
      <c r="H261" s="16" t="s">
        <v>1584</v>
      </c>
      <c r="I261" s="16" t="s">
        <v>1943</v>
      </c>
      <c r="J261" s="1" t="s">
        <v>369</v>
      </c>
      <c r="K261" s="1" t="str">
        <f t="shared" si="1"/>
        <v>Colgate</v>
      </c>
    </row>
    <row r="262" ht="15.75" customHeight="1">
      <c r="A262" s="16" t="s">
        <v>1944</v>
      </c>
      <c r="B262" s="17" t="s">
        <v>456</v>
      </c>
      <c r="C262" s="17" t="s">
        <v>334</v>
      </c>
      <c r="D262" s="16" t="s">
        <v>1945</v>
      </c>
      <c r="E262" s="16" t="s">
        <v>1913</v>
      </c>
      <c r="F262" s="16" t="s">
        <v>1946</v>
      </c>
      <c r="G262" s="16" t="s">
        <v>1947</v>
      </c>
      <c r="H262" s="16" t="s">
        <v>1948</v>
      </c>
      <c r="I262" s="16" t="s">
        <v>1558</v>
      </c>
      <c r="J262" s="1" t="s">
        <v>456</v>
      </c>
      <c r="K262" s="1" t="str">
        <f t="shared" si="1"/>
        <v>Austin Peay</v>
      </c>
    </row>
    <row r="263" ht="15.75" customHeight="1">
      <c r="A263" s="16" t="s">
        <v>1796</v>
      </c>
      <c r="B263" s="17" t="s">
        <v>354</v>
      </c>
      <c r="C263" s="17" t="s">
        <v>305</v>
      </c>
      <c r="D263" s="16" t="s">
        <v>1949</v>
      </c>
      <c r="E263" s="16" t="s">
        <v>1318</v>
      </c>
      <c r="F263" s="16" t="s">
        <v>1950</v>
      </c>
      <c r="G263" s="16" t="s">
        <v>1951</v>
      </c>
      <c r="H263" s="16" t="s">
        <v>1206</v>
      </c>
      <c r="I263" s="16" t="s">
        <v>1952</v>
      </c>
      <c r="J263" s="2" t="s">
        <v>1953</v>
      </c>
      <c r="K263" s="1" t="str">
        <f t="shared" si="1"/>
        <v>NC State</v>
      </c>
    </row>
    <row r="264" ht="15.75" customHeight="1">
      <c r="A264" s="16" t="s">
        <v>1954</v>
      </c>
      <c r="B264" s="17" t="s">
        <v>424</v>
      </c>
      <c r="C264" s="17" t="s">
        <v>327</v>
      </c>
      <c r="D264" s="16" t="s">
        <v>1955</v>
      </c>
      <c r="E264" s="16" t="s">
        <v>1603</v>
      </c>
      <c r="F264" s="16" t="s">
        <v>1956</v>
      </c>
      <c r="G264" s="16" t="s">
        <v>1957</v>
      </c>
      <c r="H264" s="16" t="s">
        <v>1758</v>
      </c>
      <c r="I264" s="16" t="s">
        <v>1958</v>
      </c>
      <c r="J264" s="1" t="s">
        <v>424</v>
      </c>
      <c r="K264" s="1" t="str">
        <f t="shared" si="1"/>
        <v>Gardner-Webb</v>
      </c>
    </row>
    <row r="265" ht="15.75" customHeight="1">
      <c r="A265" s="16" t="s">
        <v>1848</v>
      </c>
      <c r="B265" s="17" t="s">
        <v>489</v>
      </c>
      <c r="C265" s="17" t="s">
        <v>314</v>
      </c>
      <c r="D265" s="16" t="s">
        <v>1959</v>
      </c>
      <c r="E265" s="16" t="s">
        <v>1919</v>
      </c>
      <c r="F265" s="16" t="s">
        <v>1679</v>
      </c>
      <c r="G265" s="16" t="s">
        <v>1960</v>
      </c>
      <c r="H265" s="16" t="s">
        <v>1961</v>
      </c>
      <c r="I265" s="16" t="s">
        <v>1962</v>
      </c>
      <c r="J265" s="1" t="s">
        <v>489</v>
      </c>
      <c r="K265" s="1" t="str">
        <f t="shared" si="1"/>
        <v>Mercer</v>
      </c>
    </row>
    <row r="266" ht="15.75" customHeight="1">
      <c r="A266" s="16" t="s">
        <v>1551</v>
      </c>
      <c r="B266" s="17" t="s">
        <v>539</v>
      </c>
      <c r="C266" s="17" t="s">
        <v>315</v>
      </c>
      <c r="D266" s="16" t="s">
        <v>1963</v>
      </c>
      <c r="E266" s="16" t="s">
        <v>1510</v>
      </c>
      <c r="F266" s="16" t="s">
        <v>1964</v>
      </c>
      <c r="G266" s="16" t="s">
        <v>1965</v>
      </c>
      <c r="H266" s="16" t="s">
        <v>1966</v>
      </c>
      <c r="I266" s="16" t="s">
        <v>1274</v>
      </c>
      <c r="J266" s="1" t="s">
        <v>539</v>
      </c>
      <c r="K266" s="1" t="str">
        <f t="shared" si="1"/>
        <v>Pepperdine</v>
      </c>
    </row>
    <row r="267" ht="15.75" customHeight="1">
      <c r="A267" s="16" t="s">
        <v>1461</v>
      </c>
      <c r="B267" s="17" t="s">
        <v>573</v>
      </c>
      <c r="C267" s="17" t="s">
        <v>326</v>
      </c>
      <c r="D267" s="16" t="s">
        <v>1885</v>
      </c>
      <c r="E267" s="16" t="s">
        <v>1967</v>
      </c>
      <c r="F267" s="16" t="s">
        <v>1968</v>
      </c>
      <c r="G267" s="16" t="s">
        <v>1969</v>
      </c>
      <c r="H267" s="16" t="s">
        <v>1970</v>
      </c>
      <c r="I267" s="16" t="s">
        <v>1647</v>
      </c>
      <c r="J267" s="2" t="s">
        <v>1971</v>
      </c>
      <c r="K267" s="1" t="str">
        <f t="shared" si="1"/>
        <v>Idaho State</v>
      </c>
    </row>
    <row r="268" ht="15.75" customHeight="1">
      <c r="A268" s="16" t="s">
        <v>1597</v>
      </c>
      <c r="B268" s="17" t="s">
        <v>366</v>
      </c>
      <c r="C268" s="17" t="s">
        <v>321</v>
      </c>
      <c r="D268" s="16" t="s">
        <v>1465</v>
      </c>
      <c r="E268" s="16" t="s">
        <v>1523</v>
      </c>
      <c r="F268" s="16" t="s">
        <v>1571</v>
      </c>
      <c r="G268" s="16" t="s">
        <v>1972</v>
      </c>
      <c r="H268" s="16" t="s">
        <v>1048</v>
      </c>
      <c r="I268" s="16" t="s">
        <v>1973</v>
      </c>
      <c r="J268" s="1" t="s">
        <v>366</v>
      </c>
      <c r="K268" s="1" t="str">
        <f t="shared" si="1"/>
        <v>Louisiana</v>
      </c>
    </row>
    <row r="269" ht="15.75" customHeight="1">
      <c r="A269" s="16" t="s">
        <v>1801</v>
      </c>
      <c r="B269" s="17" t="s">
        <v>601</v>
      </c>
      <c r="C269" s="17" t="s">
        <v>321</v>
      </c>
      <c r="D269" s="16" t="s">
        <v>1701</v>
      </c>
      <c r="E269" s="16" t="s">
        <v>1815</v>
      </c>
      <c r="F269" s="16" t="s">
        <v>1685</v>
      </c>
      <c r="G269" s="16" t="s">
        <v>1974</v>
      </c>
      <c r="H269" s="16" t="s">
        <v>1975</v>
      </c>
      <c r="I269" s="16" t="s">
        <v>1976</v>
      </c>
      <c r="J269" s="1" t="s">
        <v>601</v>
      </c>
      <c r="K269" s="1" t="str">
        <f t="shared" si="1"/>
        <v>Old Dominion</v>
      </c>
    </row>
    <row r="270" ht="15.75" customHeight="1">
      <c r="A270" s="16" t="s">
        <v>1829</v>
      </c>
      <c r="B270" s="17" t="s">
        <v>623</v>
      </c>
      <c r="C270" s="17" t="s">
        <v>317</v>
      </c>
      <c r="D270" s="16" t="s">
        <v>1977</v>
      </c>
      <c r="E270" s="16" t="s">
        <v>1978</v>
      </c>
      <c r="F270" s="16" t="s">
        <v>1979</v>
      </c>
      <c r="G270" s="16" t="s">
        <v>1980</v>
      </c>
      <c r="H270" s="16" t="s">
        <v>1981</v>
      </c>
      <c r="I270" s="16" t="s">
        <v>1703</v>
      </c>
      <c r="J270" s="1" t="s">
        <v>623</v>
      </c>
      <c r="K270" s="1" t="str">
        <f t="shared" si="1"/>
        <v>Incarnate Word</v>
      </c>
    </row>
    <row r="271" ht="15.75" customHeight="1">
      <c r="A271" s="16" t="s">
        <v>1982</v>
      </c>
      <c r="B271" s="17" t="s">
        <v>562</v>
      </c>
      <c r="C271" s="17" t="s">
        <v>323</v>
      </c>
      <c r="D271" s="16" t="s">
        <v>1983</v>
      </c>
      <c r="E271" s="16" t="s">
        <v>1747</v>
      </c>
      <c r="F271" s="16" t="s">
        <v>1289</v>
      </c>
      <c r="G271" s="16" t="s">
        <v>1984</v>
      </c>
      <c r="H271" s="16" t="s">
        <v>1849</v>
      </c>
      <c r="I271" s="16" t="s">
        <v>1859</v>
      </c>
      <c r="J271" s="1" t="s">
        <v>562</v>
      </c>
      <c r="K271" s="1" t="str">
        <f t="shared" si="1"/>
        <v>Western Michigan</v>
      </c>
    </row>
    <row r="272" ht="15.75" customHeight="1">
      <c r="A272" s="16" t="s">
        <v>1985</v>
      </c>
      <c r="B272" s="17" t="s">
        <v>614</v>
      </c>
      <c r="C272" s="17" t="s">
        <v>314</v>
      </c>
      <c r="D272" s="16" t="s">
        <v>1986</v>
      </c>
      <c r="E272" s="16" t="s">
        <v>1987</v>
      </c>
      <c r="F272" s="16" t="s">
        <v>1988</v>
      </c>
      <c r="G272" s="16" t="s">
        <v>1989</v>
      </c>
      <c r="H272" s="16" t="s">
        <v>1990</v>
      </c>
      <c r="I272" s="16" t="s">
        <v>1991</v>
      </c>
      <c r="J272" s="1" t="s">
        <v>614</v>
      </c>
      <c r="K272" s="1" t="str">
        <f t="shared" si="1"/>
        <v>Virginia Military</v>
      </c>
    </row>
    <row r="273" ht="15.75" customHeight="1">
      <c r="A273" s="16" t="s">
        <v>1227</v>
      </c>
      <c r="B273" s="17" t="s">
        <v>576</v>
      </c>
      <c r="C273" s="17" t="s">
        <v>326</v>
      </c>
      <c r="D273" s="16" t="s">
        <v>1992</v>
      </c>
      <c r="E273" s="16" t="s">
        <v>1993</v>
      </c>
      <c r="F273" s="16" t="s">
        <v>1891</v>
      </c>
      <c r="G273" s="16" t="s">
        <v>1994</v>
      </c>
      <c r="H273" s="16" t="s">
        <v>1995</v>
      </c>
      <c r="I273" s="16" t="s">
        <v>1501</v>
      </c>
      <c r="J273" s="1" t="s">
        <v>576</v>
      </c>
      <c r="K273" s="1" t="str">
        <f t="shared" si="1"/>
        <v>Idaho</v>
      </c>
    </row>
    <row r="274" ht="15.75" customHeight="1">
      <c r="A274" s="16" t="s">
        <v>1805</v>
      </c>
      <c r="B274" s="17" t="s">
        <v>434</v>
      </c>
      <c r="C274" s="17" t="s">
        <v>330</v>
      </c>
      <c r="D274" s="16" t="s">
        <v>1996</v>
      </c>
      <c r="E274" s="16" t="s">
        <v>1997</v>
      </c>
      <c r="F274" s="16" t="s">
        <v>1924</v>
      </c>
      <c r="G274" s="16" t="s">
        <v>1998</v>
      </c>
      <c r="H274" s="16" t="s">
        <v>1999</v>
      </c>
      <c r="I274" s="16" t="s">
        <v>2000</v>
      </c>
      <c r="J274" s="1" t="s">
        <v>434</v>
      </c>
      <c r="K274" s="1" t="str">
        <f t="shared" si="1"/>
        <v>Tennessee-Martin</v>
      </c>
    </row>
    <row r="275" ht="15.75" customHeight="1">
      <c r="A275" s="16" t="s">
        <v>1609</v>
      </c>
      <c r="B275" s="17" t="s">
        <v>492</v>
      </c>
      <c r="C275" s="17" t="s">
        <v>316</v>
      </c>
      <c r="D275" s="16" t="s">
        <v>2001</v>
      </c>
      <c r="E275" s="16" t="s">
        <v>2002</v>
      </c>
      <c r="F275" s="16" t="s">
        <v>1288</v>
      </c>
      <c r="G275" s="16" t="s">
        <v>2003</v>
      </c>
      <c r="H275" s="16" t="s">
        <v>2004</v>
      </c>
      <c r="I275" s="16" t="s">
        <v>1315</v>
      </c>
      <c r="J275" s="1" t="s">
        <v>492</v>
      </c>
      <c r="K275" s="1" t="str">
        <f t="shared" si="1"/>
        <v>Binghamton</v>
      </c>
    </row>
    <row r="276" ht="15.75" customHeight="1">
      <c r="A276" s="16" t="s">
        <v>2005</v>
      </c>
      <c r="B276" s="17" t="s">
        <v>428</v>
      </c>
      <c r="C276" s="17" t="s">
        <v>305</v>
      </c>
      <c r="D276" s="16" t="s">
        <v>1721</v>
      </c>
      <c r="E276" s="16" t="s">
        <v>1491</v>
      </c>
      <c r="F276" s="16" t="s">
        <v>1799</v>
      </c>
      <c r="G276" s="16" t="s">
        <v>2006</v>
      </c>
      <c r="H276" s="16" t="s">
        <v>2007</v>
      </c>
      <c r="I276" s="16" t="s">
        <v>2008</v>
      </c>
      <c r="J276" s="1" t="s">
        <v>428</v>
      </c>
      <c r="K276" s="1" t="str">
        <f t="shared" si="1"/>
        <v>Boston College</v>
      </c>
    </row>
    <row r="277" ht="15.75" customHeight="1">
      <c r="A277" s="16" t="s">
        <v>1993</v>
      </c>
      <c r="B277" s="17" t="s">
        <v>574</v>
      </c>
      <c r="C277" s="17" t="s">
        <v>333</v>
      </c>
      <c r="D277" s="16" t="s">
        <v>2009</v>
      </c>
      <c r="E277" s="16" t="s">
        <v>2010</v>
      </c>
      <c r="F277" s="16" t="s">
        <v>2011</v>
      </c>
      <c r="G277" s="16" t="s">
        <v>2012</v>
      </c>
      <c r="H277" s="16" t="s">
        <v>2013</v>
      </c>
      <c r="I277" s="16" t="s">
        <v>2014</v>
      </c>
      <c r="J277" s="1" t="s">
        <v>574</v>
      </c>
      <c r="K277" s="1" t="str">
        <f t="shared" si="1"/>
        <v>Boston University</v>
      </c>
    </row>
    <row r="278" ht="15.75" customHeight="1">
      <c r="A278" s="16" t="s">
        <v>1902</v>
      </c>
      <c r="B278" s="17" t="s">
        <v>547</v>
      </c>
      <c r="C278" s="17" t="s">
        <v>327</v>
      </c>
      <c r="D278" s="16" t="s">
        <v>2015</v>
      </c>
      <c r="E278" s="16" t="s">
        <v>1496</v>
      </c>
      <c r="F278" s="16" t="s">
        <v>1663</v>
      </c>
      <c r="G278" s="16" t="s">
        <v>2016</v>
      </c>
      <c r="H278" s="16" t="s">
        <v>2017</v>
      </c>
      <c r="I278" s="16" t="s">
        <v>957</v>
      </c>
      <c r="J278" s="1" t="s">
        <v>547</v>
      </c>
      <c r="K278" s="1" t="str">
        <f t="shared" si="1"/>
        <v>Charleston Southern</v>
      </c>
    </row>
    <row r="279" ht="15.75" customHeight="1">
      <c r="A279" s="16" t="s">
        <v>1156</v>
      </c>
      <c r="B279" s="17" t="s">
        <v>433</v>
      </c>
      <c r="C279" s="17" t="s">
        <v>312</v>
      </c>
      <c r="D279" s="16" t="s">
        <v>2018</v>
      </c>
      <c r="E279" s="16" t="s">
        <v>1985</v>
      </c>
      <c r="F279" s="16" t="s">
        <v>2019</v>
      </c>
      <c r="G279" s="16" t="s">
        <v>2020</v>
      </c>
      <c r="H279" s="16" t="s">
        <v>1999</v>
      </c>
      <c r="I279" s="16" t="s">
        <v>2021</v>
      </c>
      <c r="J279" s="1" t="s">
        <v>433</v>
      </c>
      <c r="K279" s="1" t="str">
        <f t="shared" si="1"/>
        <v>Texas-Arlington</v>
      </c>
    </row>
    <row r="280" ht="15.75" customHeight="1">
      <c r="A280" s="16" t="s">
        <v>1672</v>
      </c>
      <c r="B280" s="17" t="s">
        <v>258</v>
      </c>
      <c r="C280" s="17" t="s">
        <v>315</v>
      </c>
      <c r="D280" s="16" t="s">
        <v>1300</v>
      </c>
      <c r="E280" s="16" t="s">
        <v>1590</v>
      </c>
      <c r="F280" s="16" t="s">
        <v>1080</v>
      </c>
      <c r="G280" s="16" t="s">
        <v>2022</v>
      </c>
      <c r="H280" s="16" t="s">
        <v>2023</v>
      </c>
      <c r="I280" s="16" t="s">
        <v>2024</v>
      </c>
      <c r="J280" s="1" t="s">
        <v>258</v>
      </c>
      <c r="K280" s="1" t="str">
        <f t="shared" si="1"/>
        <v>Portland</v>
      </c>
    </row>
    <row r="281" ht="15.75" customHeight="1">
      <c r="A281" s="16" t="s">
        <v>1454</v>
      </c>
      <c r="B281" s="17" t="s">
        <v>588</v>
      </c>
      <c r="C281" s="17" t="s">
        <v>330</v>
      </c>
      <c r="D281" s="16" t="s">
        <v>1898</v>
      </c>
      <c r="E281" s="16" t="s">
        <v>2025</v>
      </c>
      <c r="F281" s="16" t="s">
        <v>1830</v>
      </c>
      <c r="G281" s="16" t="s">
        <v>2026</v>
      </c>
      <c r="H281" s="16" t="s">
        <v>2027</v>
      </c>
      <c r="I281" s="16" t="s">
        <v>1637</v>
      </c>
      <c r="J281" s="1" t="s">
        <v>588</v>
      </c>
      <c r="K281" s="1" t="str">
        <f t="shared" si="1"/>
        <v>Tennessee Tech</v>
      </c>
    </row>
    <row r="282" ht="15.75" customHeight="1">
      <c r="A282" s="16" t="s">
        <v>1749</v>
      </c>
      <c r="B282" s="17" t="s">
        <v>449</v>
      </c>
      <c r="C282" s="17" t="s">
        <v>336</v>
      </c>
      <c r="D282" s="16" t="s">
        <v>2028</v>
      </c>
      <c r="E282" s="16" t="s">
        <v>1779</v>
      </c>
      <c r="F282" s="16" t="s">
        <v>1754</v>
      </c>
      <c r="G282" s="16" t="s">
        <v>2029</v>
      </c>
      <c r="H282" s="16" t="s">
        <v>2030</v>
      </c>
      <c r="I282" s="16" t="s">
        <v>1267</v>
      </c>
      <c r="J282" s="1" t="s">
        <v>449</v>
      </c>
      <c r="K282" s="1" t="str">
        <f t="shared" si="1"/>
        <v>Fairfield</v>
      </c>
    </row>
    <row r="283" ht="15.75" customHeight="1">
      <c r="A283" s="16" t="s">
        <v>1852</v>
      </c>
      <c r="B283" s="17" t="s">
        <v>611</v>
      </c>
      <c r="C283" s="17" t="s">
        <v>341</v>
      </c>
      <c r="D283" s="16" t="s">
        <v>2031</v>
      </c>
      <c r="E283" s="16" t="s">
        <v>2032</v>
      </c>
      <c r="F283" s="16" t="s">
        <v>1244</v>
      </c>
      <c r="G283" s="16" t="s">
        <v>2033</v>
      </c>
      <c r="H283" s="16" t="s">
        <v>2034</v>
      </c>
      <c r="I283" s="16" t="s">
        <v>1851</v>
      </c>
      <c r="J283" s="1" t="s">
        <v>611</v>
      </c>
      <c r="K283" s="1" t="str">
        <f t="shared" si="1"/>
        <v>Florida A&amp;M</v>
      </c>
    </row>
    <row r="284" ht="15.75" customHeight="1">
      <c r="A284" s="16" t="s">
        <v>2035</v>
      </c>
      <c r="B284" s="17" t="s">
        <v>612</v>
      </c>
      <c r="C284" s="17" t="s">
        <v>333</v>
      </c>
      <c r="D284" s="16" t="s">
        <v>1474</v>
      </c>
      <c r="E284" s="16" t="s">
        <v>2036</v>
      </c>
      <c r="F284" s="16" t="s">
        <v>1890</v>
      </c>
      <c r="G284" s="16" t="s">
        <v>2037</v>
      </c>
      <c r="H284" s="16" t="s">
        <v>2038</v>
      </c>
      <c r="I284" s="16" t="s">
        <v>2039</v>
      </c>
      <c r="J284" s="1" t="s">
        <v>612</v>
      </c>
      <c r="K284" s="1" t="str">
        <f t="shared" si="1"/>
        <v>Navy</v>
      </c>
    </row>
    <row r="285" ht="15.75" customHeight="1">
      <c r="A285" s="16" t="s">
        <v>1896</v>
      </c>
      <c r="B285" s="17" t="s">
        <v>621</v>
      </c>
      <c r="C285" s="17" t="s">
        <v>338</v>
      </c>
      <c r="D285" s="16" t="s">
        <v>2040</v>
      </c>
      <c r="E285" s="16" t="s">
        <v>2041</v>
      </c>
      <c r="F285" s="16" t="s">
        <v>2042</v>
      </c>
      <c r="G285" s="16" t="s">
        <v>1431</v>
      </c>
      <c r="H285" s="16" t="s">
        <v>2043</v>
      </c>
      <c r="I285" s="16" t="s">
        <v>2012</v>
      </c>
      <c r="J285" s="1" t="s">
        <v>621</v>
      </c>
      <c r="K285" s="1" t="str">
        <f t="shared" si="1"/>
        <v>Long Island</v>
      </c>
    </row>
    <row r="286" ht="15.75" customHeight="1">
      <c r="A286" s="16" t="s">
        <v>1834</v>
      </c>
      <c r="B286" s="17" t="s">
        <v>519</v>
      </c>
      <c r="C286" s="17" t="s">
        <v>336</v>
      </c>
      <c r="D286" s="16" t="s">
        <v>1457</v>
      </c>
      <c r="E286" s="16" t="s">
        <v>2044</v>
      </c>
      <c r="F286" s="16" t="s">
        <v>2045</v>
      </c>
      <c r="G286" s="16" t="s">
        <v>2046</v>
      </c>
      <c r="H286" s="16" t="s">
        <v>2047</v>
      </c>
      <c r="I286" s="16" t="s">
        <v>1623</v>
      </c>
      <c r="J286" s="1" t="s">
        <v>519</v>
      </c>
      <c r="K286" s="1" t="str">
        <f t="shared" si="1"/>
        <v>Rider</v>
      </c>
    </row>
    <row r="287" ht="15.75" customHeight="1">
      <c r="A287" s="16" t="s">
        <v>2048</v>
      </c>
      <c r="B287" s="17" t="s">
        <v>383</v>
      </c>
      <c r="C287" s="17" t="s">
        <v>312</v>
      </c>
      <c r="D287" s="16" t="s">
        <v>1554</v>
      </c>
      <c r="E287" s="16" t="s">
        <v>1742</v>
      </c>
      <c r="F287" s="16" t="s">
        <v>2049</v>
      </c>
      <c r="G287" s="16" t="s">
        <v>2050</v>
      </c>
      <c r="H287" s="16" t="s">
        <v>2051</v>
      </c>
      <c r="I287" s="16" t="s">
        <v>1950</v>
      </c>
      <c r="J287" s="2" t="s">
        <v>2052</v>
      </c>
      <c r="K287" s="1" t="str">
        <f t="shared" si="1"/>
        <v>Tarleton State</v>
      </c>
    </row>
    <row r="288" ht="15.75" customHeight="1">
      <c r="A288" s="16" t="s">
        <v>1997</v>
      </c>
      <c r="B288" s="17" t="s">
        <v>516</v>
      </c>
      <c r="C288" s="17" t="s">
        <v>337</v>
      </c>
      <c r="D288" s="16" t="s">
        <v>2053</v>
      </c>
      <c r="E288" s="16" t="s">
        <v>1628</v>
      </c>
      <c r="F288" s="16" t="s">
        <v>1179</v>
      </c>
      <c r="G288" s="16" t="s">
        <v>2054</v>
      </c>
      <c r="H288" s="16" t="s">
        <v>2055</v>
      </c>
      <c r="I288" s="16" t="s">
        <v>904</v>
      </c>
      <c r="J288" s="1" t="s">
        <v>516</v>
      </c>
      <c r="K288" s="1" t="str">
        <f t="shared" si="1"/>
        <v>North Dakota</v>
      </c>
    </row>
    <row r="289" ht="15.75" customHeight="1">
      <c r="A289" s="16" t="s">
        <v>1845</v>
      </c>
      <c r="B289" s="17" t="s">
        <v>517</v>
      </c>
      <c r="C289" s="17" t="s">
        <v>337</v>
      </c>
      <c r="D289" s="16" t="s">
        <v>2056</v>
      </c>
      <c r="E289" s="16" t="s">
        <v>1827</v>
      </c>
      <c r="F289" s="16" t="s">
        <v>2057</v>
      </c>
      <c r="G289" s="16" t="s">
        <v>1957</v>
      </c>
      <c r="H289" s="16" t="s">
        <v>2058</v>
      </c>
      <c r="I289" s="16" t="s">
        <v>1106</v>
      </c>
      <c r="J289" s="1" t="s">
        <v>517</v>
      </c>
      <c r="K289" s="1" t="str">
        <f t="shared" si="1"/>
        <v>UMKC</v>
      </c>
    </row>
    <row r="290" ht="15.75" customHeight="1">
      <c r="A290" s="16" t="s">
        <v>1987</v>
      </c>
      <c r="B290" s="17" t="s">
        <v>620</v>
      </c>
      <c r="C290" s="17" t="s">
        <v>333</v>
      </c>
      <c r="D290" s="16" t="s">
        <v>2059</v>
      </c>
      <c r="E290" s="16" t="s">
        <v>2060</v>
      </c>
      <c r="F290" s="16" t="s">
        <v>1254</v>
      </c>
      <c r="G290" s="16" t="s">
        <v>2061</v>
      </c>
      <c r="H290" s="16" t="s">
        <v>1890</v>
      </c>
      <c r="I290" s="16" t="s">
        <v>1804</v>
      </c>
      <c r="J290" s="1" t="s">
        <v>620</v>
      </c>
      <c r="K290" s="1" t="str">
        <f t="shared" si="1"/>
        <v>Holy Cross</v>
      </c>
    </row>
    <row r="291" ht="15.75" customHeight="1">
      <c r="A291" s="16" t="s">
        <v>1131</v>
      </c>
      <c r="B291" s="17" t="s">
        <v>502</v>
      </c>
      <c r="C291" s="17" t="s">
        <v>311</v>
      </c>
      <c r="D291" s="16" t="s">
        <v>2062</v>
      </c>
      <c r="E291" s="16" t="s">
        <v>1923</v>
      </c>
      <c r="F291" s="16" t="s">
        <v>2063</v>
      </c>
      <c r="G291" s="16" t="s">
        <v>2064</v>
      </c>
      <c r="H291" s="16" t="s">
        <v>2056</v>
      </c>
      <c r="I291" s="16" t="s">
        <v>2065</v>
      </c>
      <c r="J291" s="1" t="s">
        <v>502</v>
      </c>
      <c r="K291" s="1" t="str">
        <f t="shared" si="1"/>
        <v>Rice</v>
      </c>
    </row>
    <row r="292" ht="15.75" customHeight="1">
      <c r="A292" s="16" t="s">
        <v>1755</v>
      </c>
      <c r="B292" s="17" t="s">
        <v>461</v>
      </c>
      <c r="C292" s="17" t="s">
        <v>336</v>
      </c>
      <c r="D292" s="16" t="s">
        <v>2062</v>
      </c>
      <c r="E292" s="16" t="s">
        <v>2066</v>
      </c>
      <c r="F292" s="16" t="s">
        <v>2067</v>
      </c>
      <c r="G292" s="16" t="s">
        <v>2068</v>
      </c>
      <c r="H292" s="16" t="s">
        <v>2069</v>
      </c>
      <c r="I292" s="16" t="s">
        <v>2070</v>
      </c>
      <c r="J292" s="1" t="s">
        <v>461</v>
      </c>
      <c r="K292" s="1" t="str">
        <f t="shared" si="1"/>
        <v>Saint Peter's</v>
      </c>
    </row>
    <row r="293" ht="15.75" customHeight="1">
      <c r="A293" s="16" t="s">
        <v>2071</v>
      </c>
      <c r="B293" s="17" t="s">
        <v>530</v>
      </c>
      <c r="C293" s="17" t="s">
        <v>308</v>
      </c>
      <c r="D293" s="16" t="s">
        <v>1968</v>
      </c>
      <c r="E293" s="16" t="s">
        <v>2072</v>
      </c>
      <c r="F293" s="16" t="s">
        <v>2073</v>
      </c>
      <c r="G293" s="16" t="s">
        <v>2074</v>
      </c>
      <c r="H293" s="16" t="s">
        <v>2075</v>
      </c>
      <c r="I293" s="16" t="s">
        <v>1604</v>
      </c>
      <c r="J293" s="1" t="s">
        <v>530</v>
      </c>
      <c r="K293" s="1" t="str">
        <f t="shared" si="1"/>
        <v>Columbia</v>
      </c>
    </row>
    <row r="294" ht="15.75" customHeight="1">
      <c r="A294" s="16" t="s">
        <v>2076</v>
      </c>
      <c r="B294" s="17" t="s">
        <v>581</v>
      </c>
      <c r="C294" s="17" t="s">
        <v>343</v>
      </c>
      <c r="D294" s="16" t="s">
        <v>2077</v>
      </c>
      <c r="E294" s="16" t="s">
        <v>2078</v>
      </c>
      <c r="F294" s="16" t="s">
        <v>2079</v>
      </c>
      <c r="G294" s="16" t="s">
        <v>751</v>
      </c>
      <c r="H294" s="16" t="s">
        <v>2080</v>
      </c>
      <c r="I294" s="16" t="s">
        <v>1267</v>
      </c>
      <c r="J294" s="2" t="s">
        <v>2081</v>
      </c>
      <c r="K294" s="1" t="str">
        <f t="shared" si="1"/>
        <v>Delaware State</v>
      </c>
    </row>
    <row r="295" ht="15.75" customHeight="1">
      <c r="A295" s="16" t="s">
        <v>2082</v>
      </c>
      <c r="B295" s="17" t="s">
        <v>528</v>
      </c>
      <c r="C295" s="17" t="s">
        <v>308</v>
      </c>
      <c r="D295" s="16" t="s">
        <v>2083</v>
      </c>
      <c r="E295" s="16" t="s">
        <v>1527</v>
      </c>
      <c r="F295" s="16" t="s">
        <v>2084</v>
      </c>
      <c r="G295" s="16" t="s">
        <v>2085</v>
      </c>
      <c r="H295" s="16" t="s">
        <v>2086</v>
      </c>
      <c r="I295" s="16" t="s">
        <v>1352</v>
      </c>
      <c r="J295" s="1" t="s">
        <v>528</v>
      </c>
      <c r="K295" s="1" t="str">
        <f t="shared" si="1"/>
        <v>Pennsylvania</v>
      </c>
    </row>
    <row r="296" ht="15.75" customHeight="1">
      <c r="A296" s="16" t="s">
        <v>2087</v>
      </c>
      <c r="B296" s="17" t="s">
        <v>523</v>
      </c>
      <c r="C296" s="17" t="s">
        <v>311</v>
      </c>
      <c r="D296" s="16" t="s">
        <v>2088</v>
      </c>
      <c r="E296" s="16" t="s">
        <v>1831</v>
      </c>
      <c r="F296" s="16" t="s">
        <v>2089</v>
      </c>
      <c r="G296" s="16" t="s">
        <v>2090</v>
      </c>
      <c r="H296" s="16" t="s">
        <v>1977</v>
      </c>
      <c r="I296" s="16" t="s">
        <v>1859</v>
      </c>
      <c r="J296" s="1" t="s">
        <v>523</v>
      </c>
      <c r="K296" s="1" t="str">
        <f t="shared" si="1"/>
        <v>Tulsa</v>
      </c>
    </row>
    <row r="297" ht="15.75" customHeight="1">
      <c r="A297" s="16" t="s">
        <v>1585</v>
      </c>
      <c r="B297" s="17" t="s">
        <v>563</v>
      </c>
      <c r="C297" s="17" t="s">
        <v>323</v>
      </c>
      <c r="D297" s="16" t="s">
        <v>1288</v>
      </c>
      <c r="E297" s="16" t="s">
        <v>2091</v>
      </c>
      <c r="F297" s="16" t="s">
        <v>2056</v>
      </c>
      <c r="G297" s="16" t="s">
        <v>2092</v>
      </c>
      <c r="H297" s="16" t="s">
        <v>2093</v>
      </c>
      <c r="I297" s="16" t="s">
        <v>1470</v>
      </c>
      <c r="J297" s="2" t="s">
        <v>2094</v>
      </c>
      <c r="K297" s="1" t="str">
        <f t="shared" si="1"/>
        <v>Ball State</v>
      </c>
    </row>
    <row r="298" ht="15.75" customHeight="1">
      <c r="A298" s="16" t="s">
        <v>2072</v>
      </c>
      <c r="B298" s="17" t="s">
        <v>2095</v>
      </c>
      <c r="C298" s="17" t="s">
        <v>338</v>
      </c>
      <c r="D298" s="16" t="s">
        <v>2096</v>
      </c>
      <c r="E298" s="16" t="s">
        <v>2097</v>
      </c>
      <c r="F298" s="16" t="s">
        <v>1970</v>
      </c>
      <c r="G298" s="16" t="s">
        <v>1666</v>
      </c>
      <c r="H298" s="16" t="s">
        <v>2098</v>
      </c>
      <c r="I298" s="16" t="s">
        <v>2099</v>
      </c>
      <c r="J298" s="1" t="s">
        <v>2095</v>
      </c>
      <c r="K298" s="1" t="str">
        <f t="shared" si="1"/>
        <v>Mercyhurst</v>
      </c>
    </row>
    <row r="299" ht="15.75" customHeight="1">
      <c r="A299" s="16" t="s">
        <v>2100</v>
      </c>
      <c r="B299" s="17" t="s">
        <v>498</v>
      </c>
      <c r="C299" s="17" t="s">
        <v>323</v>
      </c>
      <c r="D299" s="16" t="s">
        <v>1911</v>
      </c>
      <c r="E299" s="16" t="s">
        <v>2101</v>
      </c>
      <c r="F299" s="16" t="s">
        <v>1675</v>
      </c>
      <c r="G299" s="16" t="s">
        <v>2102</v>
      </c>
      <c r="H299" s="16" t="s">
        <v>2103</v>
      </c>
      <c r="I299" s="16" t="s">
        <v>1171</v>
      </c>
      <c r="J299" s="1" t="s">
        <v>498</v>
      </c>
      <c r="K299" s="1" t="str">
        <f t="shared" si="1"/>
        <v>Bowling Green</v>
      </c>
    </row>
    <row r="300" ht="15.75" customHeight="1">
      <c r="A300" s="16" t="s">
        <v>1920</v>
      </c>
      <c r="B300" s="17" t="s">
        <v>392</v>
      </c>
      <c r="C300" s="17" t="s">
        <v>311</v>
      </c>
      <c r="D300" s="16" t="s">
        <v>1911</v>
      </c>
      <c r="E300" s="16" t="s">
        <v>1569</v>
      </c>
      <c r="F300" s="16" t="s">
        <v>1257</v>
      </c>
      <c r="G300" s="16" t="s">
        <v>2104</v>
      </c>
      <c r="H300" s="16" t="s">
        <v>1774</v>
      </c>
      <c r="I300" s="16" t="s">
        <v>1261</v>
      </c>
      <c r="J300" s="1" t="s">
        <v>392</v>
      </c>
      <c r="K300" s="1" t="str">
        <f t="shared" si="1"/>
        <v>Charlotte</v>
      </c>
    </row>
    <row r="301" ht="15.75" customHeight="1">
      <c r="A301" s="16" t="s">
        <v>2060</v>
      </c>
      <c r="B301" s="17" t="s">
        <v>384</v>
      </c>
      <c r="C301" s="17" t="s">
        <v>341</v>
      </c>
      <c r="D301" s="16" t="s">
        <v>2105</v>
      </c>
      <c r="E301" s="16" t="s">
        <v>2106</v>
      </c>
      <c r="F301" s="16" t="s">
        <v>2107</v>
      </c>
      <c r="G301" s="16" t="s">
        <v>1330</v>
      </c>
      <c r="H301" s="16" t="s">
        <v>1507</v>
      </c>
      <c r="I301" s="16" t="s">
        <v>1840</v>
      </c>
      <c r="J301" s="1" t="s">
        <v>384</v>
      </c>
      <c r="K301" s="1" t="str">
        <f t="shared" si="1"/>
        <v>Texas Southern</v>
      </c>
    </row>
    <row r="302" ht="15.75" customHeight="1">
      <c r="A302" s="16" t="s">
        <v>1253</v>
      </c>
      <c r="B302" s="17" t="s">
        <v>140</v>
      </c>
      <c r="C302" s="17" t="s">
        <v>305</v>
      </c>
      <c r="D302" s="16" t="s">
        <v>2108</v>
      </c>
      <c r="E302" s="16" t="s">
        <v>1050</v>
      </c>
      <c r="F302" s="16" t="s">
        <v>2109</v>
      </c>
      <c r="G302" s="16" t="s">
        <v>2110</v>
      </c>
      <c r="H302" s="16" t="s">
        <v>2111</v>
      </c>
      <c r="I302" s="16" t="s">
        <v>2112</v>
      </c>
      <c r="J302" s="1" t="s">
        <v>140</v>
      </c>
      <c r="K302" s="1" t="str">
        <f t="shared" si="1"/>
        <v>Miami (FL)</v>
      </c>
    </row>
    <row r="303" ht="15.75" customHeight="1">
      <c r="A303" s="16" t="s">
        <v>1464</v>
      </c>
      <c r="B303" s="17" t="s">
        <v>582</v>
      </c>
      <c r="C303" s="17" t="s">
        <v>316</v>
      </c>
      <c r="D303" s="16" t="s">
        <v>2113</v>
      </c>
      <c r="E303" s="16" t="s">
        <v>2114</v>
      </c>
      <c r="F303" s="16" t="s">
        <v>2115</v>
      </c>
      <c r="G303" s="16" t="s">
        <v>2116</v>
      </c>
      <c r="H303" s="16" t="s">
        <v>2045</v>
      </c>
      <c r="I303" s="16" t="s">
        <v>1181</v>
      </c>
      <c r="J303" s="1" t="s">
        <v>582</v>
      </c>
      <c r="K303" s="1" t="str">
        <f t="shared" si="1"/>
        <v>UMBC</v>
      </c>
    </row>
    <row r="304" ht="15.75" customHeight="1">
      <c r="A304" s="16" t="s">
        <v>2114</v>
      </c>
      <c r="B304" s="17" t="s">
        <v>627</v>
      </c>
      <c r="C304" s="17" t="s">
        <v>317</v>
      </c>
      <c r="D304" s="16" t="s">
        <v>2117</v>
      </c>
      <c r="E304" s="16" t="s">
        <v>2035</v>
      </c>
      <c r="F304" s="16" t="s">
        <v>1392</v>
      </c>
      <c r="G304" s="16" t="s">
        <v>2118</v>
      </c>
      <c r="H304" s="16" t="s">
        <v>1367</v>
      </c>
      <c r="I304" s="16" t="s">
        <v>1497</v>
      </c>
      <c r="J304" s="1" t="s">
        <v>627</v>
      </c>
      <c r="K304" s="1" t="str">
        <f t="shared" si="1"/>
        <v>Houston Christian</v>
      </c>
    </row>
    <row r="305" ht="15.75" customHeight="1">
      <c r="A305" s="16" t="s">
        <v>1222</v>
      </c>
      <c r="B305" s="17" t="s">
        <v>391</v>
      </c>
      <c r="C305" s="17" t="s">
        <v>307</v>
      </c>
      <c r="D305" s="16" t="s">
        <v>1941</v>
      </c>
      <c r="E305" s="16" t="s">
        <v>1125</v>
      </c>
      <c r="F305" s="16" t="s">
        <v>810</v>
      </c>
      <c r="G305" s="16" t="s">
        <v>2119</v>
      </c>
      <c r="H305" s="16" t="s">
        <v>2120</v>
      </c>
      <c r="I305" s="16" t="s">
        <v>861</v>
      </c>
      <c r="J305" s="1" t="s">
        <v>391</v>
      </c>
      <c r="K305" s="1" t="str">
        <f t="shared" si="1"/>
        <v>Seton Hall</v>
      </c>
    </row>
    <row r="306" ht="15.75" customHeight="1">
      <c r="A306" s="16" t="s">
        <v>2121</v>
      </c>
      <c r="B306" s="17" t="s">
        <v>543</v>
      </c>
      <c r="C306" s="17" t="s">
        <v>343</v>
      </c>
      <c r="D306" s="16" t="s">
        <v>1941</v>
      </c>
      <c r="E306" s="16" t="s">
        <v>2122</v>
      </c>
      <c r="F306" s="16" t="s">
        <v>2123</v>
      </c>
      <c r="G306" s="16" t="s">
        <v>2124</v>
      </c>
      <c r="H306" s="16" t="s">
        <v>2125</v>
      </c>
      <c r="I306" s="16" t="s">
        <v>1437</v>
      </c>
      <c r="J306" s="1" t="s">
        <v>543</v>
      </c>
      <c r="K306" s="1" t="str">
        <f t="shared" si="1"/>
        <v>North Carolina Central</v>
      </c>
    </row>
    <row r="307" ht="15.75" customHeight="1">
      <c r="A307" s="16" t="s">
        <v>1654</v>
      </c>
      <c r="B307" s="17" t="s">
        <v>550</v>
      </c>
      <c r="C307" s="17" t="s">
        <v>330</v>
      </c>
      <c r="D307" s="16" t="s">
        <v>2126</v>
      </c>
      <c r="E307" s="16" t="s">
        <v>2127</v>
      </c>
      <c r="F307" s="16" t="s">
        <v>1948</v>
      </c>
      <c r="G307" s="16" t="s">
        <v>1661</v>
      </c>
      <c r="H307" s="16" t="s">
        <v>2128</v>
      </c>
      <c r="I307" s="16" t="s">
        <v>1559</v>
      </c>
      <c r="J307" s="1" t="s">
        <v>550</v>
      </c>
      <c r="K307" s="1" t="str">
        <f t="shared" si="1"/>
        <v>Eastern Illinois</v>
      </c>
    </row>
    <row r="308" ht="15.75" customHeight="1">
      <c r="A308" s="16" t="s">
        <v>1286</v>
      </c>
      <c r="B308" s="17" t="s">
        <v>417</v>
      </c>
      <c r="C308" s="17" t="s">
        <v>326</v>
      </c>
      <c r="D308" s="16" t="s">
        <v>2126</v>
      </c>
      <c r="E308" s="16" t="s">
        <v>1944</v>
      </c>
      <c r="F308" s="16" t="s">
        <v>1797</v>
      </c>
      <c r="G308" s="16" t="s">
        <v>2129</v>
      </c>
      <c r="H308" s="16" t="s">
        <v>2130</v>
      </c>
      <c r="I308" s="16" t="s">
        <v>2131</v>
      </c>
      <c r="J308" s="2" t="s">
        <v>2132</v>
      </c>
      <c r="K308" s="1" t="str">
        <f t="shared" si="1"/>
        <v>Weber State</v>
      </c>
    </row>
    <row r="309" ht="15.75" customHeight="1">
      <c r="A309" s="16" t="s">
        <v>2127</v>
      </c>
      <c r="B309" s="17" t="s">
        <v>445</v>
      </c>
      <c r="C309" s="17" t="s">
        <v>309</v>
      </c>
      <c r="D309" s="16" t="s">
        <v>2133</v>
      </c>
      <c r="E309" s="16" t="s">
        <v>1428</v>
      </c>
      <c r="F309" s="16" t="s">
        <v>2134</v>
      </c>
      <c r="G309" s="16" t="s">
        <v>2135</v>
      </c>
      <c r="H309" s="16" t="s">
        <v>1197</v>
      </c>
      <c r="I309" s="16" t="s">
        <v>2136</v>
      </c>
      <c r="J309" s="2" t="s">
        <v>2137</v>
      </c>
      <c r="K309" s="1" t="str">
        <f t="shared" si="1"/>
        <v>Missouri State</v>
      </c>
    </row>
    <row r="310" ht="15.75" customHeight="1">
      <c r="A310" s="16" t="s">
        <v>2138</v>
      </c>
      <c r="B310" s="17" t="s">
        <v>478</v>
      </c>
      <c r="C310" s="17" t="s">
        <v>321</v>
      </c>
      <c r="D310" s="16" t="s">
        <v>2139</v>
      </c>
      <c r="E310" s="16" t="s">
        <v>1681</v>
      </c>
      <c r="F310" s="16" t="s">
        <v>2140</v>
      </c>
      <c r="G310" s="16" t="s">
        <v>2141</v>
      </c>
      <c r="H310" s="16" t="s">
        <v>1213</v>
      </c>
      <c r="I310" s="16" t="s">
        <v>2142</v>
      </c>
      <c r="J310" s="1" t="s">
        <v>478</v>
      </c>
      <c r="K310" s="1" t="str">
        <f t="shared" si="1"/>
        <v>Southern Mississippi</v>
      </c>
    </row>
    <row r="311" ht="15.75" customHeight="1">
      <c r="A311" s="16" t="s">
        <v>1888</v>
      </c>
      <c r="B311" s="17" t="s">
        <v>578</v>
      </c>
      <c r="C311" s="17" t="s">
        <v>333</v>
      </c>
      <c r="D311" s="16" t="s">
        <v>2143</v>
      </c>
      <c r="E311" s="16" t="s">
        <v>2076</v>
      </c>
      <c r="F311" s="16" t="s">
        <v>1434</v>
      </c>
      <c r="G311" s="16" t="s">
        <v>2144</v>
      </c>
      <c r="H311" s="16" t="s">
        <v>2145</v>
      </c>
      <c r="I311" s="16" t="s">
        <v>2146</v>
      </c>
      <c r="J311" s="1" t="s">
        <v>578</v>
      </c>
      <c r="K311" s="1" t="str">
        <f t="shared" si="1"/>
        <v>Lehigh</v>
      </c>
    </row>
    <row r="312" ht="15.75" customHeight="1">
      <c r="A312" s="16" t="s">
        <v>1275</v>
      </c>
      <c r="B312" s="17" t="s">
        <v>580</v>
      </c>
      <c r="C312" s="17" t="s">
        <v>322</v>
      </c>
      <c r="D312" s="16" t="s">
        <v>2143</v>
      </c>
      <c r="E312" s="16" t="s">
        <v>1564</v>
      </c>
      <c r="F312" s="16" t="s">
        <v>2147</v>
      </c>
      <c r="G312" s="16" t="s">
        <v>2148</v>
      </c>
      <c r="H312" s="16" t="s">
        <v>2149</v>
      </c>
      <c r="I312" s="16" t="s">
        <v>1205</v>
      </c>
      <c r="J312" s="1" t="s">
        <v>580</v>
      </c>
      <c r="K312" s="1" t="str">
        <f t="shared" si="1"/>
        <v>Florida International</v>
      </c>
    </row>
    <row r="313" ht="15.75" customHeight="1">
      <c r="A313" s="16" t="s">
        <v>1938</v>
      </c>
      <c r="B313" s="17" t="s">
        <v>545</v>
      </c>
      <c r="C313" s="17" t="s">
        <v>337</v>
      </c>
      <c r="D313" s="16" t="s">
        <v>2150</v>
      </c>
      <c r="E313" s="16" t="s">
        <v>1861</v>
      </c>
      <c r="F313" s="16" t="s">
        <v>1266</v>
      </c>
      <c r="G313" s="16" t="s">
        <v>2151</v>
      </c>
      <c r="H313" s="16" t="s">
        <v>2152</v>
      </c>
      <c r="I313" s="16" t="s">
        <v>1771</v>
      </c>
      <c r="J313" s="1" t="s">
        <v>545</v>
      </c>
      <c r="K313" s="1" t="str">
        <f t="shared" si="1"/>
        <v>Denver</v>
      </c>
    </row>
    <row r="314" ht="15.75" customHeight="1">
      <c r="A314" s="16" t="s">
        <v>2153</v>
      </c>
      <c r="B314" s="17" t="s">
        <v>561</v>
      </c>
      <c r="C314" s="17" t="s">
        <v>312</v>
      </c>
      <c r="D314" s="16" t="s">
        <v>1787</v>
      </c>
      <c r="E314" s="16" t="s">
        <v>2071</v>
      </c>
      <c r="F314" s="16" t="s">
        <v>2154</v>
      </c>
      <c r="G314" s="16" t="s">
        <v>2155</v>
      </c>
      <c r="H314" s="16" t="s">
        <v>2139</v>
      </c>
      <c r="I314" s="16" t="s">
        <v>2156</v>
      </c>
      <c r="J314" s="1" t="s">
        <v>561</v>
      </c>
      <c r="K314" s="1" t="str">
        <f t="shared" si="1"/>
        <v>Southern Utah</v>
      </c>
    </row>
    <row r="315" ht="15.75" customHeight="1">
      <c r="A315" s="16" t="s">
        <v>1765</v>
      </c>
      <c r="B315" s="17" t="s">
        <v>526</v>
      </c>
      <c r="C315" s="17" t="s">
        <v>336</v>
      </c>
      <c r="D315" s="16" t="s">
        <v>2157</v>
      </c>
      <c r="E315" s="16" t="s">
        <v>2048</v>
      </c>
      <c r="F315" s="16" t="s">
        <v>2026</v>
      </c>
      <c r="G315" s="16" t="s">
        <v>2158</v>
      </c>
      <c r="H315" s="16" t="s">
        <v>2145</v>
      </c>
      <c r="I315" s="16" t="s">
        <v>2159</v>
      </c>
      <c r="J315" s="1" t="s">
        <v>526</v>
      </c>
      <c r="K315" s="1" t="str">
        <f t="shared" si="1"/>
        <v>Niagara</v>
      </c>
    </row>
    <row r="316" ht="15.75" customHeight="1">
      <c r="A316" s="16" t="s">
        <v>2160</v>
      </c>
      <c r="B316" s="17" t="s">
        <v>385</v>
      </c>
      <c r="C316" s="17" t="s">
        <v>338</v>
      </c>
      <c r="D316" s="16" t="s">
        <v>2161</v>
      </c>
      <c r="E316" s="16" t="s">
        <v>2162</v>
      </c>
      <c r="F316" s="16" t="s">
        <v>2163</v>
      </c>
      <c r="G316" s="16" t="s">
        <v>2164</v>
      </c>
      <c r="H316" s="16" t="s">
        <v>2165</v>
      </c>
      <c r="I316" s="16" t="s">
        <v>2166</v>
      </c>
      <c r="J316" s="1" t="s">
        <v>385</v>
      </c>
      <c r="K316" s="1" t="str">
        <f t="shared" si="1"/>
        <v>Fairleigh Dickinson</v>
      </c>
    </row>
    <row r="317" ht="15.75" customHeight="1">
      <c r="A317" s="16" t="s">
        <v>1720</v>
      </c>
      <c r="B317" s="17" t="s">
        <v>629</v>
      </c>
      <c r="C317" s="17" t="s">
        <v>338</v>
      </c>
      <c r="D317" s="16" t="s">
        <v>2167</v>
      </c>
      <c r="E317" s="16" t="s">
        <v>2168</v>
      </c>
      <c r="F317" s="16" t="s">
        <v>1942</v>
      </c>
      <c r="G317" s="16" t="s">
        <v>1610</v>
      </c>
      <c r="H317" s="16" t="s">
        <v>2169</v>
      </c>
      <c r="I317" s="16" t="s">
        <v>2099</v>
      </c>
      <c r="J317" s="1" t="s">
        <v>629</v>
      </c>
      <c r="K317" s="1" t="str">
        <f t="shared" si="1"/>
        <v>Stonehill</v>
      </c>
    </row>
    <row r="318" ht="15.75" customHeight="1">
      <c r="A318" s="16" t="s">
        <v>2101</v>
      </c>
      <c r="B318" s="17" t="s">
        <v>444</v>
      </c>
      <c r="C318" s="17" t="s">
        <v>319</v>
      </c>
      <c r="D318" s="16" t="s">
        <v>2170</v>
      </c>
      <c r="E318" s="16" t="s">
        <v>1483</v>
      </c>
      <c r="F318" s="16" t="s">
        <v>1882</v>
      </c>
      <c r="G318" s="16" t="s">
        <v>2171</v>
      </c>
      <c r="H318" s="16" t="s">
        <v>2172</v>
      </c>
      <c r="I318" s="16" t="s">
        <v>2173</v>
      </c>
      <c r="J318" s="2" t="s">
        <v>2174</v>
      </c>
      <c r="K318" s="1" t="str">
        <f t="shared" si="1"/>
        <v>Long Beach State</v>
      </c>
    </row>
    <row r="319" ht="15.75" customHeight="1">
      <c r="A319" s="16" t="s">
        <v>1728</v>
      </c>
      <c r="B319" s="17" t="s">
        <v>607</v>
      </c>
      <c r="C319" s="17" t="s">
        <v>323</v>
      </c>
      <c r="D319" s="16" t="s">
        <v>2175</v>
      </c>
      <c r="E319" s="16" t="s">
        <v>1753</v>
      </c>
      <c r="F319" s="16" t="s">
        <v>1289</v>
      </c>
      <c r="G319" s="16" t="s">
        <v>2176</v>
      </c>
      <c r="H319" s="16" t="s">
        <v>2177</v>
      </c>
      <c r="I319" s="16" t="s">
        <v>1620</v>
      </c>
      <c r="J319" s="1" t="s">
        <v>607</v>
      </c>
      <c r="K319" s="1" t="str">
        <f t="shared" si="1"/>
        <v>Buffalo</v>
      </c>
    </row>
    <row r="320" ht="15.75" customHeight="1">
      <c r="A320" s="16" t="s">
        <v>2122</v>
      </c>
      <c r="B320" s="17" t="s">
        <v>586</v>
      </c>
      <c r="C320" s="17" t="s">
        <v>333</v>
      </c>
      <c r="D320" s="16" t="s">
        <v>2178</v>
      </c>
      <c r="E320" s="16" t="s">
        <v>2179</v>
      </c>
      <c r="F320" s="16" t="s">
        <v>1999</v>
      </c>
      <c r="G320" s="16" t="s">
        <v>2180</v>
      </c>
      <c r="H320" s="16" t="s">
        <v>1933</v>
      </c>
      <c r="I320" s="16" t="s">
        <v>2181</v>
      </c>
      <c r="J320" s="1" t="s">
        <v>586</v>
      </c>
      <c r="K320" s="1" t="str">
        <f t="shared" si="1"/>
        <v>Lafayette</v>
      </c>
    </row>
    <row r="321" ht="15.75" customHeight="1">
      <c r="A321" s="16" t="s">
        <v>2036</v>
      </c>
      <c r="B321" s="17" t="s">
        <v>382</v>
      </c>
      <c r="C321" s="17" t="s">
        <v>343</v>
      </c>
      <c r="D321" s="16" t="s">
        <v>2182</v>
      </c>
      <c r="E321" s="16" t="s">
        <v>2153</v>
      </c>
      <c r="F321" s="16" t="s">
        <v>1798</v>
      </c>
      <c r="G321" s="16" t="s">
        <v>2183</v>
      </c>
      <c r="H321" s="16" t="s">
        <v>2184</v>
      </c>
      <c r="I321" s="16" t="s">
        <v>1340</v>
      </c>
      <c r="J321" s="1" t="s">
        <v>382</v>
      </c>
      <c r="K321" s="1" t="str">
        <f t="shared" si="1"/>
        <v>Howard</v>
      </c>
    </row>
    <row r="322" ht="15.75" customHeight="1">
      <c r="A322" s="16" t="s">
        <v>2185</v>
      </c>
      <c r="B322" s="17" t="s">
        <v>622</v>
      </c>
      <c r="C322" s="17" t="s">
        <v>333</v>
      </c>
      <c r="D322" s="16" t="s">
        <v>2004</v>
      </c>
      <c r="E322" s="16" t="s">
        <v>2186</v>
      </c>
      <c r="F322" s="16" t="s">
        <v>1767</v>
      </c>
      <c r="G322" s="16" t="s">
        <v>2187</v>
      </c>
      <c r="H322" s="16" t="s">
        <v>1994</v>
      </c>
      <c r="I322" s="16" t="s">
        <v>2089</v>
      </c>
      <c r="J322" s="1" t="s">
        <v>622</v>
      </c>
      <c r="K322" s="1" t="str">
        <f t="shared" si="1"/>
        <v>Loyola (MD)</v>
      </c>
    </row>
    <row r="323" ht="15.75" customHeight="1">
      <c r="A323" s="16" t="s">
        <v>2179</v>
      </c>
      <c r="B323" s="17" t="s">
        <v>587</v>
      </c>
      <c r="C323" s="17" t="s">
        <v>338</v>
      </c>
      <c r="D323" s="16" t="s">
        <v>2188</v>
      </c>
      <c r="E323" s="16" t="s">
        <v>2189</v>
      </c>
      <c r="F323" s="16" t="s">
        <v>2190</v>
      </c>
      <c r="G323" s="16" t="s">
        <v>1865</v>
      </c>
      <c r="H323" s="16" t="s">
        <v>2191</v>
      </c>
      <c r="I323" s="16" t="s">
        <v>1883</v>
      </c>
      <c r="J323" s="1" t="s">
        <v>587</v>
      </c>
      <c r="K323" s="1" t="str">
        <f t="shared" si="1"/>
        <v>Wagner</v>
      </c>
    </row>
    <row r="324" ht="15.75" customHeight="1">
      <c r="A324" s="16" t="s">
        <v>2091</v>
      </c>
      <c r="B324" s="17" t="s">
        <v>2192</v>
      </c>
      <c r="C324" s="17" t="s">
        <v>332</v>
      </c>
      <c r="D324" s="16" t="s">
        <v>2193</v>
      </c>
      <c r="E324" s="16" t="s">
        <v>2005</v>
      </c>
      <c r="F324" s="16" t="s">
        <v>1610</v>
      </c>
      <c r="G324" s="16" t="s">
        <v>2194</v>
      </c>
      <c r="H324" s="16" t="s">
        <v>2028</v>
      </c>
      <c r="I324" s="16" t="s">
        <v>1663</v>
      </c>
      <c r="J324" s="1" t="s">
        <v>2192</v>
      </c>
      <c r="K324" s="1" t="str">
        <f t="shared" si="1"/>
        <v>IU Indy</v>
      </c>
    </row>
    <row r="325" ht="15.75" customHeight="1">
      <c r="A325" s="16" t="s">
        <v>1905</v>
      </c>
      <c r="B325" s="17" t="s">
        <v>465</v>
      </c>
      <c r="C325" s="17" t="s">
        <v>325</v>
      </c>
      <c r="D325" s="16" t="s">
        <v>2195</v>
      </c>
      <c r="E325" s="16" t="s">
        <v>1652</v>
      </c>
      <c r="F325" s="16" t="s">
        <v>2196</v>
      </c>
      <c r="G325" s="16" t="s">
        <v>2197</v>
      </c>
      <c r="H325" s="16" t="s">
        <v>2146</v>
      </c>
      <c r="I325" s="16" t="s">
        <v>1559</v>
      </c>
      <c r="J325" s="1" t="s">
        <v>465</v>
      </c>
      <c r="K325" s="1" t="str">
        <f t="shared" si="1"/>
        <v>Stony Brook</v>
      </c>
    </row>
    <row r="326" ht="15.75" customHeight="1">
      <c r="A326" s="16" t="s">
        <v>1649</v>
      </c>
      <c r="B326" s="17" t="s">
        <v>535</v>
      </c>
      <c r="C326" s="17" t="s">
        <v>341</v>
      </c>
      <c r="D326" s="16" t="s">
        <v>2198</v>
      </c>
      <c r="E326" s="16" t="s">
        <v>2199</v>
      </c>
      <c r="F326" s="16" t="s">
        <v>2143</v>
      </c>
      <c r="G326" s="16" t="s">
        <v>2200</v>
      </c>
      <c r="H326" s="16" t="s">
        <v>2201</v>
      </c>
      <c r="I326" s="16" t="s">
        <v>2202</v>
      </c>
      <c r="J326" s="2" t="s">
        <v>2203</v>
      </c>
      <c r="K326" s="1" t="str">
        <f t="shared" si="1"/>
        <v>Alcorn State</v>
      </c>
    </row>
    <row r="327" ht="15.75" customHeight="1">
      <c r="A327" s="16" t="s">
        <v>2204</v>
      </c>
      <c r="B327" s="17" t="s">
        <v>398</v>
      </c>
      <c r="C327" s="17" t="s">
        <v>314</v>
      </c>
      <c r="D327" s="16" t="s">
        <v>1667</v>
      </c>
      <c r="E327" s="16" t="s">
        <v>1607</v>
      </c>
      <c r="F327" s="16" t="s">
        <v>1658</v>
      </c>
      <c r="G327" s="16" t="s">
        <v>2205</v>
      </c>
      <c r="H327" s="16" t="s">
        <v>1266</v>
      </c>
      <c r="I327" s="16" t="s">
        <v>1394</v>
      </c>
      <c r="J327" s="1" t="s">
        <v>398</v>
      </c>
      <c r="K327" s="1" t="str">
        <f t="shared" si="1"/>
        <v>Western Carolina</v>
      </c>
    </row>
    <row r="328" ht="15.75" customHeight="1">
      <c r="A328" s="16" t="s">
        <v>2206</v>
      </c>
      <c r="B328" s="17" t="s">
        <v>468</v>
      </c>
      <c r="C328" s="17" t="s">
        <v>330</v>
      </c>
      <c r="D328" s="16" t="s">
        <v>2207</v>
      </c>
      <c r="E328" s="16" t="s">
        <v>2208</v>
      </c>
      <c r="F328" s="16" t="s">
        <v>2209</v>
      </c>
      <c r="G328" s="16" t="s">
        <v>2210</v>
      </c>
      <c r="H328" s="16" t="s">
        <v>1573</v>
      </c>
      <c r="I328" s="16" t="s">
        <v>2196</v>
      </c>
      <c r="J328" s="1" t="s">
        <v>468</v>
      </c>
      <c r="K328" s="1" t="str">
        <f t="shared" si="1"/>
        <v>Western Illinois</v>
      </c>
    </row>
    <row r="329" ht="15.75" customHeight="1">
      <c r="A329" s="16" t="s">
        <v>2066</v>
      </c>
      <c r="B329" s="17" t="s">
        <v>608</v>
      </c>
      <c r="C329" s="17" t="s">
        <v>315</v>
      </c>
      <c r="D329" s="16" t="s">
        <v>2211</v>
      </c>
      <c r="E329" s="16" t="s">
        <v>1811</v>
      </c>
      <c r="F329" s="16" t="s">
        <v>2212</v>
      </c>
      <c r="G329" s="16" t="s">
        <v>2213</v>
      </c>
      <c r="H329" s="16" t="s">
        <v>1600</v>
      </c>
      <c r="I329" s="16" t="s">
        <v>1262</v>
      </c>
      <c r="J329" s="1" t="s">
        <v>608</v>
      </c>
      <c r="K329" s="1" t="str">
        <f t="shared" si="1"/>
        <v>Pacific</v>
      </c>
    </row>
    <row r="330" ht="15.75" customHeight="1">
      <c r="A330" s="16" t="s">
        <v>2044</v>
      </c>
      <c r="B330" s="17" t="s">
        <v>400</v>
      </c>
      <c r="C330" s="17" t="s">
        <v>326</v>
      </c>
      <c r="D330" s="16" t="s">
        <v>1994</v>
      </c>
      <c r="E330" s="16" t="s">
        <v>1982</v>
      </c>
      <c r="F330" s="16" t="s">
        <v>2019</v>
      </c>
      <c r="G330" s="16" t="s">
        <v>2214</v>
      </c>
      <c r="H330" s="16" t="s">
        <v>2215</v>
      </c>
      <c r="I330" s="16" t="s">
        <v>806</v>
      </c>
      <c r="J330" s="1" t="s">
        <v>400</v>
      </c>
      <c r="K330" s="1" t="str">
        <f t="shared" si="1"/>
        <v>Eastern Washington</v>
      </c>
    </row>
    <row r="331" ht="15.75" customHeight="1">
      <c r="A331" s="16" t="s">
        <v>2216</v>
      </c>
      <c r="B331" s="17" t="s">
        <v>594</v>
      </c>
      <c r="C331" s="17" t="s">
        <v>343</v>
      </c>
      <c r="D331" s="16" t="s">
        <v>2217</v>
      </c>
      <c r="E331" s="16" t="s">
        <v>2218</v>
      </c>
      <c r="F331" s="16" t="s">
        <v>2219</v>
      </c>
      <c r="G331" s="16" t="s">
        <v>2220</v>
      </c>
      <c r="H331" s="16" t="s">
        <v>2169</v>
      </c>
      <c r="I331" s="16" t="s">
        <v>1743</v>
      </c>
      <c r="J331" s="2" t="s">
        <v>2221</v>
      </c>
      <c r="K331" s="1" t="str">
        <f t="shared" si="1"/>
        <v>Morgan State</v>
      </c>
    </row>
    <row r="332" ht="15.75" customHeight="1">
      <c r="A332" s="16" t="s">
        <v>2025</v>
      </c>
      <c r="B332" s="17" t="s">
        <v>488</v>
      </c>
      <c r="C332" s="17" t="s">
        <v>319</v>
      </c>
      <c r="D332" s="16" t="s">
        <v>2222</v>
      </c>
      <c r="E332" s="16" t="s">
        <v>1452</v>
      </c>
      <c r="F332" s="16" t="s">
        <v>1440</v>
      </c>
      <c r="G332" s="16" t="s">
        <v>2223</v>
      </c>
      <c r="H332" s="16" t="s">
        <v>1095</v>
      </c>
      <c r="I332" s="16" t="s">
        <v>2224</v>
      </c>
      <c r="J332" s="2" t="s">
        <v>2225</v>
      </c>
      <c r="K332" s="1" t="str">
        <f t="shared" si="1"/>
        <v>Cal State Fullerton</v>
      </c>
    </row>
    <row r="333" ht="15.75" customHeight="1">
      <c r="A333" s="16" t="s">
        <v>2226</v>
      </c>
      <c r="B333" s="17" t="s">
        <v>476</v>
      </c>
      <c r="C333" s="17" t="s">
        <v>341</v>
      </c>
      <c r="D333" s="16" t="s">
        <v>2227</v>
      </c>
      <c r="E333" s="16" t="s">
        <v>2228</v>
      </c>
      <c r="F333" s="16" t="s">
        <v>1288</v>
      </c>
      <c r="G333" s="16" t="s">
        <v>2229</v>
      </c>
      <c r="H333" s="16" t="s">
        <v>2042</v>
      </c>
      <c r="I333" s="16" t="s">
        <v>1533</v>
      </c>
      <c r="J333" s="2" t="s">
        <v>2230</v>
      </c>
      <c r="K333" s="1" t="str">
        <f t="shared" si="1"/>
        <v>Grambling State</v>
      </c>
    </row>
    <row r="334" ht="15.75" customHeight="1">
      <c r="A334" s="16" t="s">
        <v>2162</v>
      </c>
      <c r="B334" s="17" t="s">
        <v>628</v>
      </c>
      <c r="C334" s="17" t="s">
        <v>332</v>
      </c>
      <c r="D334" s="16" t="s">
        <v>2231</v>
      </c>
      <c r="E334" s="16" t="s">
        <v>1773</v>
      </c>
      <c r="F334" s="16" t="s">
        <v>2232</v>
      </c>
      <c r="G334" s="16" t="s">
        <v>2233</v>
      </c>
      <c r="H334" s="16" t="s">
        <v>2234</v>
      </c>
      <c r="I334" s="16" t="s">
        <v>2235</v>
      </c>
      <c r="J334" s="1" t="s">
        <v>628</v>
      </c>
      <c r="K334" s="1" t="str">
        <f t="shared" si="1"/>
        <v>Detroit-Mercy</v>
      </c>
    </row>
    <row r="335" ht="15.75" customHeight="1">
      <c r="A335" s="16" t="s">
        <v>1967</v>
      </c>
      <c r="B335" s="17" t="s">
        <v>555</v>
      </c>
      <c r="C335" s="17" t="s">
        <v>300</v>
      </c>
      <c r="D335" s="16" t="s">
        <v>2061</v>
      </c>
      <c r="E335" s="16" t="s">
        <v>1231</v>
      </c>
      <c r="F335" s="16" t="s">
        <v>2236</v>
      </c>
      <c r="G335" s="16" t="s">
        <v>2237</v>
      </c>
      <c r="H335" s="16" t="s">
        <v>1429</v>
      </c>
      <c r="I335" s="16" t="s">
        <v>2238</v>
      </c>
      <c r="J335" s="1" t="s">
        <v>555</v>
      </c>
      <c r="K335" s="1" t="str">
        <f t="shared" si="1"/>
        <v>Air Force</v>
      </c>
    </row>
    <row r="336" ht="15.75" customHeight="1">
      <c r="A336" s="16" t="s">
        <v>1781</v>
      </c>
      <c r="B336" s="17" t="s">
        <v>491</v>
      </c>
      <c r="C336" s="17" t="s">
        <v>300</v>
      </c>
      <c r="D336" s="16" t="s">
        <v>2190</v>
      </c>
      <c r="E336" s="16" t="s">
        <v>1516</v>
      </c>
      <c r="F336" s="16" t="s">
        <v>2239</v>
      </c>
      <c r="G336" s="16" t="s">
        <v>2240</v>
      </c>
      <c r="H336" s="16" t="s">
        <v>1758</v>
      </c>
      <c r="I336" s="16" t="s">
        <v>1500</v>
      </c>
      <c r="J336" s="2" t="s">
        <v>2241</v>
      </c>
      <c r="K336" s="1" t="str">
        <f t="shared" si="1"/>
        <v>Fresno State</v>
      </c>
    </row>
    <row r="337" ht="15.75" customHeight="1">
      <c r="A337" s="16" t="s">
        <v>1978</v>
      </c>
      <c r="B337" s="17" t="s">
        <v>605</v>
      </c>
      <c r="C337" s="17" t="s">
        <v>321</v>
      </c>
      <c r="D337" s="16" t="s">
        <v>1638</v>
      </c>
      <c r="E337" s="16" t="s">
        <v>2204</v>
      </c>
      <c r="F337" s="16" t="s">
        <v>1650</v>
      </c>
      <c r="G337" s="16" t="s">
        <v>2242</v>
      </c>
      <c r="H337" s="16" t="s">
        <v>2243</v>
      </c>
      <c r="I337" s="16" t="s">
        <v>1144</v>
      </c>
      <c r="J337" s="1" t="s">
        <v>605</v>
      </c>
      <c r="K337" s="1" t="str">
        <f t="shared" si="1"/>
        <v>Coastal Carolina</v>
      </c>
    </row>
    <row r="338" ht="15.75" customHeight="1">
      <c r="A338" s="16" t="s">
        <v>2032</v>
      </c>
      <c r="B338" s="17" t="s">
        <v>558</v>
      </c>
      <c r="C338" s="17" t="s">
        <v>327</v>
      </c>
      <c r="D338" s="16" t="s">
        <v>2244</v>
      </c>
      <c r="E338" s="16" t="s">
        <v>1668</v>
      </c>
      <c r="F338" s="16" t="s">
        <v>1230</v>
      </c>
      <c r="G338" s="16" t="s">
        <v>2223</v>
      </c>
      <c r="H338" s="16" t="s">
        <v>1851</v>
      </c>
      <c r="I338" s="16" t="s">
        <v>2245</v>
      </c>
      <c r="J338" s="2" t="s">
        <v>2246</v>
      </c>
      <c r="K338" s="1" t="str">
        <f t="shared" si="1"/>
        <v>USC Upstate</v>
      </c>
    </row>
    <row r="339" ht="15.75" customHeight="1">
      <c r="A339" s="16" t="s">
        <v>1366</v>
      </c>
      <c r="B339" s="17" t="s">
        <v>602</v>
      </c>
      <c r="C339" s="17" t="s">
        <v>330</v>
      </c>
      <c r="D339" s="16" t="s">
        <v>2247</v>
      </c>
      <c r="E339" s="16" t="s">
        <v>2206</v>
      </c>
      <c r="F339" s="16" t="s">
        <v>2248</v>
      </c>
      <c r="G339" s="16" t="s">
        <v>2249</v>
      </c>
      <c r="H339" s="16" t="s">
        <v>2198</v>
      </c>
      <c r="I339" s="16" t="s">
        <v>944</v>
      </c>
      <c r="J339" s="1" t="s">
        <v>602</v>
      </c>
      <c r="K339" s="1" t="str">
        <f t="shared" si="1"/>
        <v>Southern Indiana</v>
      </c>
    </row>
    <row r="340" ht="15.75" customHeight="1">
      <c r="A340" s="16" t="s">
        <v>2228</v>
      </c>
      <c r="B340" s="17" t="s">
        <v>551</v>
      </c>
      <c r="C340" s="17" t="s">
        <v>312</v>
      </c>
      <c r="D340" s="16" t="s">
        <v>2250</v>
      </c>
      <c r="E340" s="16" t="s">
        <v>1711</v>
      </c>
      <c r="F340" s="16" t="s">
        <v>2172</v>
      </c>
      <c r="G340" s="16" t="s">
        <v>2251</v>
      </c>
      <c r="H340" s="16" t="s">
        <v>1293</v>
      </c>
      <c r="I340" s="16" t="s">
        <v>2252</v>
      </c>
      <c r="J340" s="1" t="s">
        <v>551</v>
      </c>
      <c r="K340" s="1" t="str">
        <f t="shared" si="1"/>
        <v>Utah Tech</v>
      </c>
    </row>
    <row r="341" ht="15.75" customHeight="1">
      <c r="A341" s="16" t="s">
        <v>2002</v>
      </c>
      <c r="B341" s="17" t="s">
        <v>577</v>
      </c>
      <c r="C341" s="17" t="s">
        <v>338</v>
      </c>
      <c r="D341" s="16" t="s">
        <v>2253</v>
      </c>
      <c r="E341" s="16" t="s">
        <v>2160</v>
      </c>
      <c r="F341" s="16" t="s">
        <v>1690</v>
      </c>
      <c r="G341" s="16" t="s">
        <v>2254</v>
      </c>
      <c r="H341" s="16" t="s">
        <v>2209</v>
      </c>
      <c r="I341" s="16" t="s">
        <v>2255</v>
      </c>
      <c r="J341" s="1" t="s">
        <v>577</v>
      </c>
      <c r="K341" s="1" t="str">
        <f t="shared" si="1"/>
        <v>Le Moyne</v>
      </c>
    </row>
    <row r="342" ht="15.75" customHeight="1">
      <c r="A342" s="16" t="s">
        <v>2010</v>
      </c>
      <c r="B342" s="17" t="s">
        <v>616</v>
      </c>
      <c r="C342" s="17" t="s">
        <v>317</v>
      </c>
      <c r="D342" s="16" t="s">
        <v>1550</v>
      </c>
      <c r="E342" s="16" t="s">
        <v>1676</v>
      </c>
      <c r="F342" s="16" t="s">
        <v>2256</v>
      </c>
      <c r="G342" s="16" t="s">
        <v>2257</v>
      </c>
      <c r="H342" s="16" t="s">
        <v>2258</v>
      </c>
      <c r="I342" s="16" t="s">
        <v>949</v>
      </c>
      <c r="J342" s="1" t="s">
        <v>616</v>
      </c>
      <c r="K342" s="1" t="str">
        <f t="shared" si="1"/>
        <v>New Orleans</v>
      </c>
    </row>
    <row r="343" ht="15.75" customHeight="1">
      <c r="A343" s="16" t="s">
        <v>2208</v>
      </c>
      <c r="B343" s="17" t="s">
        <v>613</v>
      </c>
      <c r="C343" s="17" t="s">
        <v>334</v>
      </c>
      <c r="D343" s="16" t="s">
        <v>2259</v>
      </c>
      <c r="E343" s="16" t="s">
        <v>2082</v>
      </c>
      <c r="F343" s="16" t="s">
        <v>1434</v>
      </c>
      <c r="G343" s="16" t="s">
        <v>2260</v>
      </c>
      <c r="H343" s="16" t="s">
        <v>2261</v>
      </c>
      <c r="I343" s="16" t="s">
        <v>1604</v>
      </c>
      <c r="J343" s="1" t="s">
        <v>613</v>
      </c>
      <c r="K343" s="1" t="str">
        <f t="shared" si="1"/>
        <v>Central Arkansas</v>
      </c>
    </row>
    <row r="344" ht="15.75" customHeight="1">
      <c r="A344" s="16" t="s">
        <v>2186</v>
      </c>
      <c r="B344" s="17" t="s">
        <v>599</v>
      </c>
      <c r="C344" s="17" t="s">
        <v>325</v>
      </c>
      <c r="D344" s="16" t="s">
        <v>2262</v>
      </c>
      <c r="E344" s="16" t="s">
        <v>1901</v>
      </c>
      <c r="F344" s="16" t="s">
        <v>1533</v>
      </c>
      <c r="G344" s="16" t="s">
        <v>2263</v>
      </c>
      <c r="H344" s="16" t="s">
        <v>2264</v>
      </c>
      <c r="I344" s="16" t="s">
        <v>1379</v>
      </c>
      <c r="J344" s="1" t="s">
        <v>599</v>
      </c>
      <c r="K344" s="1" t="str">
        <f t="shared" si="1"/>
        <v>North Carolina A&amp;T</v>
      </c>
    </row>
    <row r="345" ht="15.75" customHeight="1">
      <c r="A345" s="16" t="s">
        <v>1576</v>
      </c>
      <c r="B345" s="17" t="s">
        <v>459</v>
      </c>
      <c r="C345" s="17" t="s">
        <v>316</v>
      </c>
      <c r="D345" s="16" t="s">
        <v>2265</v>
      </c>
      <c r="E345" s="16" t="s">
        <v>2100</v>
      </c>
      <c r="F345" s="16" t="s">
        <v>1514</v>
      </c>
      <c r="G345" s="16" t="s">
        <v>2233</v>
      </c>
      <c r="H345" s="16" t="s">
        <v>2011</v>
      </c>
      <c r="I345" s="16" t="s">
        <v>1257</v>
      </c>
      <c r="J345" s="1" t="s">
        <v>459</v>
      </c>
      <c r="K345" s="1" t="str">
        <f t="shared" si="1"/>
        <v>New Hampshire</v>
      </c>
    </row>
    <row r="346" ht="15.75" customHeight="1">
      <c r="A346" s="16" t="s">
        <v>2266</v>
      </c>
      <c r="B346" s="17" t="s">
        <v>508</v>
      </c>
      <c r="C346" s="17" t="s">
        <v>336</v>
      </c>
      <c r="D346" s="16" t="s">
        <v>2267</v>
      </c>
      <c r="E346" s="16" t="s">
        <v>1541</v>
      </c>
      <c r="F346" s="16" t="s">
        <v>1199</v>
      </c>
      <c r="G346" s="16" t="s">
        <v>2268</v>
      </c>
      <c r="H346" s="16" t="s">
        <v>1499</v>
      </c>
      <c r="I346" s="16" t="s">
        <v>1306</v>
      </c>
      <c r="J346" s="1" t="s">
        <v>508</v>
      </c>
      <c r="K346" s="1" t="str">
        <f t="shared" si="1"/>
        <v>Canisius</v>
      </c>
    </row>
    <row r="347" ht="15.75" customHeight="1">
      <c r="A347" s="16" t="s">
        <v>2199</v>
      </c>
      <c r="B347" s="17" t="s">
        <v>157</v>
      </c>
      <c r="C347" s="17" t="s">
        <v>337</v>
      </c>
      <c r="D347" s="16" t="s">
        <v>2269</v>
      </c>
      <c r="E347" s="16" t="s">
        <v>1822</v>
      </c>
      <c r="F347" s="16" t="s">
        <v>1807</v>
      </c>
      <c r="G347" s="16" t="s">
        <v>2270</v>
      </c>
      <c r="H347" s="16" t="s">
        <v>2271</v>
      </c>
      <c r="I347" s="16" t="s">
        <v>2272</v>
      </c>
      <c r="J347" s="1" t="s">
        <v>157</v>
      </c>
      <c r="K347" s="1" t="str">
        <f t="shared" si="1"/>
        <v>Oral Roberts</v>
      </c>
    </row>
    <row r="348" ht="15.75" customHeight="1">
      <c r="A348" s="16" t="s">
        <v>1866</v>
      </c>
      <c r="B348" s="17" t="s">
        <v>2273</v>
      </c>
      <c r="C348" s="17" t="s">
        <v>334</v>
      </c>
      <c r="D348" s="16" t="s">
        <v>2274</v>
      </c>
      <c r="E348" s="16" t="s">
        <v>1887</v>
      </c>
      <c r="F348" s="16" t="s">
        <v>1378</v>
      </c>
      <c r="G348" s="16" t="s">
        <v>2275</v>
      </c>
      <c r="H348" s="16" t="s">
        <v>2276</v>
      </c>
      <c r="I348" s="16" t="s">
        <v>1567</v>
      </c>
      <c r="J348" s="1" t="s">
        <v>2273</v>
      </c>
      <c r="K348" s="1" t="str">
        <f t="shared" si="1"/>
        <v>West Georgia</v>
      </c>
    </row>
    <row r="349" ht="15.75" customHeight="1">
      <c r="A349" s="16" t="s">
        <v>1932</v>
      </c>
      <c r="B349" s="17" t="s">
        <v>525</v>
      </c>
      <c r="C349" s="17" t="s">
        <v>323</v>
      </c>
      <c r="D349" s="16" t="s">
        <v>2277</v>
      </c>
      <c r="E349" s="16" t="s">
        <v>1784</v>
      </c>
      <c r="F349" s="16" t="s">
        <v>2278</v>
      </c>
      <c r="G349" s="16" t="s">
        <v>2279</v>
      </c>
      <c r="H349" s="16" t="s">
        <v>2280</v>
      </c>
      <c r="I349" s="16" t="s">
        <v>1397</v>
      </c>
      <c r="J349" s="1" t="s">
        <v>525</v>
      </c>
      <c r="K349" s="1" t="str">
        <f t="shared" si="1"/>
        <v>Northern Illinois</v>
      </c>
    </row>
    <row r="350" ht="15.75" customHeight="1">
      <c r="A350" s="16" t="s">
        <v>1786</v>
      </c>
      <c r="B350" s="17" t="s">
        <v>2281</v>
      </c>
      <c r="C350" s="17" t="s">
        <v>317</v>
      </c>
      <c r="D350" s="16" t="s">
        <v>2282</v>
      </c>
      <c r="E350" s="16" t="s">
        <v>1705</v>
      </c>
      <c r="F350" s="16" t="s">
        <v>1716</v>
      </c>
      <c r="G350" s="16" t="s">
        <v>2283</v>
      </c>
      <c r="H350" s="16" t="s">
        <v>2284</v>
      </c>
      <c r="I350" s="16" t="s">
        <v>960</v>
      </c>
      <c r="J350" s="1" t="s">
        <v>2281</v>
      </c>
      <c r="K350" s="1" t="str">
        <f t="shared" si="1"/>
        <v>East Texas A&amp;M</v>
      </c>
    </row>
    <row r="351" ht="15.75" customHeight="1">
      <c r="A351" s="16" t="s">
        <v>1693</v>
      </c>
      <c r="B351" s="17" t="s">
        <v>470</v>
      </c>
      <c r="C351" s="17" t="s">
        <v>315</v>
      </c>
      <c r="D351" s="16" t="s">
        <v>2285</v>
      </c>
      <c r="E351" s="16" t="s">
        <v>1659</v>
      </c>
      <c r="F351" s="16" t="s">
        <v>2196</v>
      </c>
      <c r="G351" s="16" t="s">
        <v>2286</v>
      </c>
      <c r="H351" s="16" t="s">
        <v>1897</v>
      </c>
      <c r="I351" s="16" t="s">
        <v>2287</v>
      </c>
      <c r="J351" s="1" t="s">
        <v>470</v>
      </c>
      <c r="K351" s="1" t="str">
        <f t="shared" si="1"/>
        <v>San Diego</v>
      </c>
    </row>
    <row r="352" ht="15.75" customHeight="1">
      <c r="A352" s="16" t="s">
        <v>2041</v>
      </c>
      <c r="B352" s="17" t="s">
        <v>538</v>
      </c>
      <c r="C352" s="17" t="s">
        <v>338</v>
      </c>
      <c r="D352" s="16" t="s">
        <v>2288</v>
      </c>
      <c r="E352" s="16" t="s">
        <v>1636</v>
      </c>
      <c r="F352" s="16" t="s">
        <v>2289</v>
      </c>
      <c r="G352" s="16" t="s">
        <v>2290</v>
      </c>
      <c r="H352" s="16" t="s">
        <v>1017</v>
      </c>
      <c r="I352" s="16" t="s">
        <v>936</v>
      </c>
      <c r="J352" s="2" t="s">
        <v>2291</v>
      </c>
      <c r="K352" s="1" t="str">
        <f t="shared" si="1"/>
        <v>Chicago State</v>
      </c>
    </row>
    <row r="353" ht="15.75" customHeight="1">
      <c r="A353" s="16" t="s">
        <v>1759</v>
      </c>
      <c r="B353" s="17" t="s">
        <v>624</v>
      </c>
      <c r="C353" s="17" t="s">
        <v>343</v>
      </c>
      <c r="D353" s="16" t="s">
        <v>2292</v>
      </c>
      <c r="E353" s="16" t="s">
        <v>1931</v>
      </c>
      <c r="F353" s="16" t="s">
        <v>1802</v>
      </c>
      <c r="G353" s="16" t="s">
        <v>2293</v>
      </c>
      <c r="H353" s="16" t="s">
        <v>1600</v>
      </c>
      <c r="I353" s="16" t="s">
        <v>1836</v>
      </c>
      <c r="J353" s="1" t="s">
        <v>624</v>
      </c>
      <c r="K353" s="1" t="str">
        <f t="shared" si="1"/>
        <v>Maryland-Eastern Shore</v>
      </c>
    </row>
    <row r="354" ht="15.75" customHeight="1">
      <c r="A354" s="16" t="s">
        <v>1892</v>
      </c>
      <c r="B354" s="17" t="s">
        <v>441</v>
      </c>
      <c r="C354" s="17" t="s">
        <v>334</v>
      </c>
      <c r="D354" s="16" t="s">
        <v>2294</v>
      </c>
      <c r="E354" s="16" t="s">
        <v>2226</v>
      </c>
      <c r="F354" s="16" t="s">
        <v>2163</v>
      </c>
      <c r="G354" s="16" t="s">
        <v>2295</v>
      </c>
      <c r="H354" s="16" t="s">
        <v>2296</v>
      </c>
      <c r="I354" s="16" t="s">
        <v>1326</v>
      </c>
      <c r="J354" s="1" t="s">
        <v>441</v>
      </c>
      <c r="K354" s="1" t="str">
        <f t="shared" si="1"/>
        <v>Stetson</v>
      </c>
    </row>
    <row r="355" ht="15.75" customHeight="1">
      <c r="A355" s="16" t="s">
        <v>2297</v>
      </c>
      <c r="B355" s="17" t="s">
        <v>540</v>
      </c>
      <c r="C355" s="17" t="s">
        <v>321</v>
      </c>
      <c r="D355" s="16" t="s">
        <v>2298</v>
      </c>
      <c r="E355" s="16" t="s">
        <v>2087</v>
      </c>
      <c r="F355" s="16" t="s">
        <v>2299</v>
      </c>
      <c r="G355" s="16" t="s">
        <v>2300</v>
      </c>
      <c r="H355" s="16" t="s">
        <v>2301</v>
      </c>
      <c r="I355" s="16" t="s">
        <v>1724</v>
      </c>
      <c r="J355" s="1" t="s">
        <v>540</v>
      </c>
      <c r="K355" s="1" t="str">
        <f t="shared" si="1"/>
        <v>Louisiana-Monroe</v>
      </c>
    </row>
    <row r="356" ht="15.75" customHeight="1">
      <c r="A356" s="16" t="s">
        <v>2106</v>
      </c>
      <c r="B356" s="17" t="s">
        <v>460</v>
      </c>
      <c r="C356" s="17" t="s">
        <v>332</v>
      </c>
      <c r="D356" s="16" t="s">
        <v>2302</v>
      </c>
      <c r="E356" s="16" t="s">
        <v>1715</v>
      </c>
      <c r="F356" s="16" t="s">
        <v>1437</v>
      </c>
      <c r="G356" s="16" t="s">
        <v>2303</v>
      </c>
      <c r="H356" s="16" t="s">
        <v>1699</v>
      </c>
      <c r="I356" s="16" t="s">
        <v>1219</v>
      </c>
      <c r="J356" s="1" t="s">
        <v>460</v>
      </c>
      <c r="K356" s="1" t="str">
        <f t="shared" si="1"/>
        <v>Green Bay</v>
      </c>
    </row>
    <row r="357" ht="15.75" customHeight="1">
      <c r="A357" s="16" t="s">
        <v>2218</v>
      </c>
      <c r="B357" s="17" t="s">
        <v>590</v>
      </c>
      <c r="C357" s="17" t="s">
        <v>326</v>
      </c>
      <c r="D357" s="16" t="s">
        <v>2304</v>
      </c>
      <c r="E357" s="16" t="s">
        <v>2138</v>
      </c>
      <c r="F357" s="16" t="s">
        <v>2305</v>
      </c>
      <c r="G357" s="16" t="s">
        <v>2306</v>
      </c>
      <c r="H357" s="16" t="s">
        <v>2125</v>
      </c>
      <c r="I357" s="16" t="s">
        <v>1106</v>
      </c>
      <c r="J357" s="2" t="s">
        <v>2307</v>
      </c>
      <c r="K357" s="1" t="str">
        <f t="shared" si="1"/>
        <v>Sacramento State</v>
      </c>
    </row>
    <row r="358" ht="15.75" customHeight="1">
      <c r="A358" s="16" t="s">
        <v>2168</v>
      </c>
      <c r="B358" s="17" t="s">
        <v>631</v>
      </c>
      <c r="C358" s="17" t="s">
        <v>343</v>
      </c>
      <c r="D358" s="16" t="s">
        <v>1661</v>
      </c>
      <c r="E358" s="16" t="s">
        <v>2185</v>
      </c>
      <c r="F358" s="16" t="s">
        <v>1467</v>
      </c>
      <c r="G358" s="16" t="s">
        <v>2308</v>
      </c>
      <c r="H358" s="16" t="s">
        <v>2309</v>
      </c>
      <c r="I358" s="16" t="s">
        <v>2310</v>
      </c>
      <c r="J358" s="2" t="s">
        <v>2311</v>
      </c>
      <c r="K358" s="1" t="str">
        <f t="shared" si="1"/>
        <v>Coppin State</v>
      </c>
    </row>
    <row r="359" ht="15.75" customHeight="1">
      <c r="A359" s="16" t="s">
        <v>1504</v>
      </c>
      <c r="B359" s="17" t="s">
        <v>598</v>
      </c>
      <c r="C359" s="17" t="s">
        <v>316</v>
      </c>
      <c r="D359" s="16" t="s">
        <v>2080</v>
      </c>
      <c r="E359" s="16" t="s">
        <v>2216</v>
      </c>
      <c r="F359" s="16" t="s">
        <v>2312</v>
      </c>
      <c r="G359" s="16" t="s">
        <v>2313</v>
      </c>
      <c r="H359" s="16" t="s">
        <v>2314</v>
      </c>
      <c r="I359" s="16" t="s">
        <v>1165</v>
      </c>
      <c r="J359" s="1" t="s">
        <v>598</v>
      </c>
      <c r="K359" s="1" t="str">
        <f t="shared" si="1"/>
        <v>N.J.I.T.</v>
      </c>
    </row>
    <row r="360" ht="15.75" customHeight="1">
      <c r="A360" s="16" t="s">
        <v>2097</v>
      </c>
      <c r="B360" s="17" t="s">
        <v>560</v>
      </c>
      <c r="C360" s="17" t="s">
        <v>314</v>
      </c>
      <c r="D360" s="16" t="s">
        <v>2315</v>
      </c>
      <c r="E360" s="16" t="s">
        <v>1954</v>
      </c>
      <c r="F360" s="16" t="s">
        <v>2177</v>
      </c>
      <c r="G360" s="16" t="s">
        <v>2316</v>
      </c>
      <c r="H360" s="16" t="s">
        <v>1278</v>
      </c>
      <c r="I360" s="16" t="s">
        <v>2317</v>
      </c>
      <c r="J360" s="1" t="s">
        <v>560</v>
      </c>
      <c r="K360" s="1" t="str">
        <f t="shared" si="1"/>
        <v>The Citadel</v>
      </c>
    </row>
    <row r="361" ht="15.75" customHeight="1">
      <c r="A361" s="16" t="s">
        <v>1737</v>
      </c>
      <c r="B361" s="17" t="s">
        <v>606</v>
      </c>
      <c r="C361" s="17" t="s">
        <v>341</v>
      </c>
      <c r="D361" s="16" t="s">
        <v>2318</v>
      </c>
      <c r="E361" s="16" t="s">
        <v>2319</v>
      </c>
      <c r="F361" s="16" t="s">
        <v>2320</v>
      </c>
      <c r="G361" s="16" t="s">
        <v>2321</v>
      </c>
      <c r="H361" s="16" t="s">
        <v>2322</v>
      </c>
      <c r="I361" s="16" t="s">
        <v>2323</v>
      </c>
      <c r="J361" s="1" t="s">
        <v>606</v>
      </c>
      <c r="K361" s="1" t="str">
        <f t="shared" si="1"/>
        <v>Alabama A&amp;M</v>
      </c>
    </row>
    <row r="362" ht="15.75" customHeight="1">
      <c r="A362" s="16" t="s">
        <v>2319</v>
      </c>
      <c r="B362" s="17" t="s">
        <v>595</v>
      </c>
      <c r="C362" s="17" t="s">
        <v>334</v>
      </c>
      <c r="D362" s="16" t="s">
        <v>2180</v>
      </c>
      <c r="E362" s="16" t="s">
        <v>2121</v>
      </c>
      <c r="F362" s="16" t="s">
        <v>1445</v>
      </c>
      <c r="G362" s="16" t="s">
        <v>2324</v>
      </c>
      <c r="H362" s="16" t="s">
        <v>2325</v>
      </c>
      <c r="I362" s="16" t="s">
        <v>2326</v>
      </c>
      <c r="J362" s="1" t="s">
        <v>595</v>
      </c>
      <c r="K362" s="1" t="str">
        <f t="shared" si="1"/>
        <v>Bellarmine</v>
      </c>
    </row>
    <row r="363" ht="15.75" customHeight="1">
      <c r="A363" s="16" t="s">
        <v>2189</v>
      </c>
      <c r="B363" s="17" t="s">
        <v>596</v>
      </c>
      <c r="C363" s="17" t="s">
        <v>341</v>
      </c>
      <c r="D363" s="16" t="s">
        <v>2327</v>
      </c>
      <c r="E363" s="16" t="s">
        <v>2297</v>
      </c>
      <c r="F363" s="16" t="s">
        <v>2328</v>
      </c>
      <c r="G363" s="16" t="s">
        <v>2329</v>
      </c>
      <c r="H363" s="16" t="s">
        <v>2330</v>
      </c>
      <c r="I363" s="16" t="s">
        <v>2278</v>
      </c>
      <c r="J363" s="1" t="s">
        <v>596</v>
      </c>
      <c r="K363" s="1" t="str">
        <f t="shared" si="1"/>
        <v>Prairie View A&amp;M</v>
      </c>
    </row>
    <row r="364" ht="15.75" customHeight="1">
      <c r="A364" s="16" t="s">
        <v>2078</v>
      </c>
      <c r="B364" s="17" t="s">
        <v>630</v>
      </c>
      <c r="C364" s="17" t="s">
        <v>341</v>
      </c>
      <c r="D364" s="16" t="s">
        <v>2331</v>
      </c>
      <c r="E364" s="16" t="s">
        <v>2266</v>
      </c>
      <c r="F364" s="16" t="s">
        <v>2332</v>
      </c>
      <c r="G364" s="16" t="s">
        <v>2333</v>
      </c>
      <c r="H364" s="16" t="s">
        <v>2334</v>
      </c>
      <c r="I364" s="16" t="s">
        <v>1011</v>
      </c>
      <c r="J364" s="2" t="s">
        <v>2335</v>
      </c>
      <c r="K364" s="1" t="str">
        <f t="shared" si="1"/>
        <v>Mississippi Valley State</v>
      </c>
    </row>
    <row r="365" ht="15.75" customHeight="1">
      <c r="A365" s="16" t="s">
        <v>2336</v>
      </c>
      <c r="B365" s="17" t="s">
        <v>589</v>
      </c>
      <c r="C365" s="17" t="s">
        <v>341</v>
      </c>
      <c r="D365" s="16" t="s">
        <v>2337</v>
      </c>
      <c r="E365" s="16" t="s">
        <v>2336</v>
      </c>
      <c r="F365" s="16" t="s">
        <v>2294</v>
      </c>
      <c r="G365" s="16" t="s">
        <v>2338</v>
      </c>
      <c r="H365" s="16" t="s">
        <v>2339</v>
      </c>
      <c r="I365" s="16" t="s">
        <v>1785</v>
      </c>
      <c r="J365" s="1" t="s">
        <v>589</v>
      </c>
      <c r="K365" s="1" t="str">
        <f t="shared" si="1"/>
        <v>Arkansas-Pine Bluff</v>
      </c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  <hyperlink r:id="rId45" ref="B24"/>
    <hyperlink r:id="rId46" ref="C24"/>
    <hyperlink r:id="rId47" ref="B25"/>
    <hyperlink r:id="rId48" ref="C25"/>
    <hyperlink r:id="rId49" ref="B26"/>
    <hyperlink r:id="rId50" ref="C26"/>
    <hyperlink r:id="rId51" ref="B27"/>
    <hyperlink r:id="rId52" ref="C27"/>
    <hyperlink r:id="rId53" ref="B28"/>
    <hyperlink r:id="rId54" ref="C28"/>
    <hyperlink r:id="rId55" ref="B29"/>
    <hyperlink r:id="rId56" ref="C29"/>
    <hyperlink r:id="rId57" ref="B30"/>
    <hyperlink r:id="rId58" ref="C30"/>
    <hyperlink r:id="rId59" ref="B31"/>
    <hyperlink r:id="rId60" ref="C31"/>
    <hyperlink r:id="rId61" ref="B32"/>
    <hyperlink r:id="rId62" ref="C32"/>
    <hyperlink r:id="rId63" ref="B33"/>
    <hyperlink r:id="rId64" ref="C33"/>
    <hyperlink r:id="rId65" ref="B34"/>
    <hyperlink r:id="rId66" ref="C34"/>
    <hyperlink r:id="rId67" ref="B35"/>
    <hyperlink r:id="rId68" ref="C35"/>
    <hyperlink r:id="rId69" ref="B36"/>
    <hyperlink r:id="rId70" ref="C36"/>
    <hyperlink r:id="rId71" ref="B37"/>
    <hyperlink r:id="rId72" ref="C37"/>
    <hyperlink r:id="rId73" ref="B38"/>
    <hyperlink r:id="rId74" ref="C38"/>
    <hyperlink r:id="rId75" ref="B39"/>
    <hyperlink r:id="rId76" ref="C39"/>
    <hyperlink r:id="rId77" ref="B40"/>
    <hyperlink r:id="rId78" ref="C40"/>
    <hyperlink r:id="rId79" ref="B41"/>
    <hyperlink r:id="rId80" ref="C41"/>
    <hyperlink r:id="rId81" ref="B42"/>
    <hyperlink r:id="rId82" ref="C42"/>
    <hyperlink r:id="rId83" ref="B43"/>
    <hyperlink r:id="rId84" ref="C43"/>
    <hyperlink r:id="rId85" ref="B44"/>
    <hyperlink r:id="rId86" ref="C44"/>
    <hyperlink r:id="rId87" ref="B45"/>
    <hyperlink r:id="rId88" ref="C45"/>
    <hyperlink r:id="rId89" ref="B46"/>
    <hyperlink r:id="rId90" ref="C46"/>
    <hyperlink r:id="rId91" ref="B47"/>
    <hyperlink r:id="rId92" ref="C47"/>
    <hyperlink r:id="rId93" ref="B48"/>
    <hyperlink r:id="rId94" ref="C48"/>
    <hyperlink r:id="rId95" ref="B49"/>
    <hyperlink r:id="rId96" ref="C49"/>
    <hyperlink r:id="rId97" ref="B50"/>
    <hyperlink r:id="rId98" ref="C50"/>
    <hyperlink r:id="rId99" ref="B51"/>
    <hyperlink r:id="rId100" ref="C51"/>
    <hyperlink r:id="rId101" ref="B52"/>
    <hyperlink r:id="rId102" ref="C52"/>
    <hyperlink r:id="rId103" ref="B53"/>
    <hyperlink r:id="rId104" ref="C53"/>
    <hyperlink r:id="rId105" ref="B54"/>
    <hyperlink r:id="rId106" ref="C54"/>
    <hyperlink r:id="rId107" ref="B55"/>
    <hyperlink r:id="rId108" ref="C55"/>
    <hyperlink r:id="rId109" ref="B56"/>
    <hyperlink r:id="rId110" ref="C56"/>
    <hyperlink r:id="rId111" ref="B57"/>
    <hyperlink r:id="rId112" ref="C57"/>
    <hyperlink r:id="rId113" ref="B58"/>
    <hyperlink r:id="rId114" ref="C58"/>
    <hyperlink r:id="rId115" ref="B59"/>
    <hyperlink r:id="rId116" ref="C59"/>
    <hyperlink r:id="rId117" ref="B60"/>
    <hyperlink r:id="rId118" ref="C60"/>
    <hyperlink r:id="rId119" ref="B61"/>
    <hyperlink r:id="rId120" ref="C61"/>
    <hyperlink r:id="rId121" ref="B62"/>
    <hyperlink r:id="rId122" ref="C62"/>
    <hyperlink r:id="rId123" ref="B63"/>
    <hyperlink r:id="rId124" ref="C63"/>
    <hyperlink r:id="rId125" ref="B64"/>
    <hyperlink r:id="rId126" ref="C64"/>
    <hyperlink r:id="rId127" ref="B65"/>
    <hyperlink r:id="rId128" ref="C65"/>
    <hyperlink r:id="rId129" ref="B66"/>
    <hyperlink r:id="rId130" ref="C66"/>
    <hyperlink r:id="rId131" ref="B67"/>
    <hyperlink r:id="rId132" ref="C67"/>
    <hyperlink r:id="rId133" ref="B68"/>
    <hyperlink r:id="rId134" ref="C68"/>
    <hyperlink r:id="rId135" ref="B69"/>
    <hyperlink r:id="rId136" ref="C69"/>
    <hyperlink r:id="rId137" ref="B70"/>
    <hyperlink r:id="rId138" ref="C70"/>
    <hyperlink r:id="rId139" ref="B71"/>
    <hyperlink r:id="rId140" ref="C71"/>
    <hyperlink r:id="rId141" ref="B72"/>
    <hyperlink r:id="rId142" ref="C72"/>
    <hyperlink r:id="rId143" ref="B73"/>
    <hyperlink r:id="rId144" ref="C73"/>
    <hyperlink r:id="rId145" ref="B74"/>
    <hyperlink r:id="rId146" ref="C74"/>
    <hyperlink r:id="rId147" ref="B75"/>
    <hyperlink r:id="rId148" ref="C75"/>
    <hyperlink r:id="rId149" ref="B76"/>
    <hyperlink r:id="rId150" ref="C76"/>
    <hyperlink r:id="rId151" ref="B77"/>
    <hyperlink r:id="rId152" ref="C77"/>
    <hyperlink r:id="rId153" ref="B78"/>
    <hyperlink r:id="rId154" ref="C78"/>
    <hyperlink r:id="rId155" ref="B79"/>
    <hyperlink r:id="rId156" ref="C79"/>
    <hyperlink r:id="rId157" ref="B80"/>
    <hyperlink r:id="rId158" ref="C80"/>
    <hyperlink r:id="rId159" ref="B81"/>
    <hyperlink r:id="rId160" ref="C81"/>
    <hyperlink r:id="rId161" ref="B82"/>
    <hyperlink r:id="rId162" ref="C82"/>
    <hyperlink r:id="rId163" ref="B83"/>
    <hyperlink r:id="rId164" ref="C83"/>
    <hyperlink r:id="rId165" ref="B84"/>
    <hyperlink r:id="rId166" ref="C84"/>
    <hyperlink r:id="rId167" ref="B85"/>
    <hyperlink r:id="rId168" ref="C85"/>
    <hyperlink r:id="rId169" ref="B86"/>
    <hyperlink r:id="rId170" ref="C86"/>
    <hyperlink r:id="rId171" ref="B87"/>
    <hyperlink r:id="rId172" ref="C87"/>
    <hyperlink r:id="rId173" ref="B88"/>
    <hyperlink r:id="rId174" ref="C88"/>
    <hyperlink r:id="rId175" ref="B89"/>
    <hyperlink r:id="rId176" ref="C89"/>
    <hyperlink r:id="rId177" ref="B90"/>
    <hyperlink r:id="rId178" ref="C90"/>
    <hyperlink r:id="rId179" ref="B91"/>
    <hyperlink r:id="rId180" ref="C91"/>
    <hyperlink r:id="rId181" ref="B92"/>
    <hyperlink r:id="rId182" ref="C92"/>
    <hyperlink r:id="rId183" ref="B93"/>
    <hyperlink r:id="rId184" ref="C93"/>
    <hyperlink r:id="rId185" ref="B94"/>
    <hyperlink r:id="rId186" ref="C94"/>
    <hyperlink r:id="rId187" ref="B95"/>
    <hyperlink r:id="rId188" ref="C95"/>
    <hyperlink r:id="rId189" ref="B96"/>
    <hyperlink r:id="rId190" ref="C96"/>
    <hyperlink r:id="rId191" ref="B97"/>
    <hyperlink r:id="rId192" ref="C97"/>
    <hyperlink r:id="rId193" ref="B98"/>
    <hyperlink r:id="rId194" ref="C98"/>
    <hyperlink r:id="rId195" ref="B99"/>
    <hyperlink r:id="rId196" ref="C99"/>
    <hyperlink r:id="rId197" ref="B100"/>
    <hyperlink r:id="rId198" ref="C100"/>
    <hyperlink r:id="rId199" ref="B101"/>
    <hyperlink r:id="rId200" ref="C101"/>
    <hyperlink r:id="rId201" ref="B102"/>
    <hyperlink r:id="rId202" ref="C102"/>
    <hyperlink r:id="rId203" ref="B103"/>
    <hyperlink r:id="rId204" ref="C103"/>
    <hyperlink r:id="rId205" ref="B104"/>
    <hyperlink r:id="rId206" ref="C104"/>
    <hyperlink r:id="rId207" ref="B105"/>
    <hyperlink r:id="rId208" ref="C105"/>
    <hyperlink r:id="rId209" ref="B106"/>
    <hyperlink r:id="rId210" ref="C106"/>
    <hyperlink r:id="rId211" ref="B107"/>
    <hyperlink r:id="rId212" ref="C107"/>
    <hyperlink r:id="rId213" ref="B108"/>
    <hyperlink r:id="rId214" ref="C108"/>
    <hyperlink r:id="rId215" ref="B109"/>
    <hyperlink r:id="rId216" ref="C109"/>
    <hyperlink r:id="rId217" ref="B110"/>
    <hyperlink r:id="rId218" ref="C110"/>
    <hyperlink r:id="rId219" ref="B111"/>
    <hyperlink r:id="rId220" ref="C111"/>
    <hyperlink r:id="rId221" ref="B112"/>
    <hyperlink r:id="rId222" ref="C112"/>
    <hyperlink r:id="rId223" ref="B113"/>
    <hyperlink r:id="rId224" ref="C113"/>
    <hyperlink r:id="rId225" ref="B114"/>
    <hyperlink r:id="rId226" ref="C114"/>
    <hyperlink r:id="rId227" ref="B115"/>
    <hyperlink r:id="rId228" ref="C115"/>
    <hyperlink r:id="rId229" ref="B116"/>
    <hyperlink r:id="rId230" ref="C116"/>
    <hyperlink r:id="rId231" ref="B117"/>
    <hyperlink r:id="rId232" ref="C117"/>
    <hyperlink r:id="rId233" ref="B118"/>
    <hyperlink r:id="rId234" ref="C118"/>
    <hyperlink r:id="rId235" ref="B119"/>
    <hyperlink r:id="rId236" ref="C119"/>
    <hyperlink r:id="rId237" ref="B120"/>
    <hyperlink r:id="rId238" ref="C120"/>
    <hyperlink r:id="rId239" ref="B121"/>
    <hyperlink r:id="rId240" ref="C121"/>
    <hyperlink r:id="rId241" ref="B122"/>
    <hyperlink r:id="rId242" ref="C122"/>
    <hyperlink r:id="rId243" ref="B123"/>
    <hyperlink r:id="rId244" ref="C123"/>
    <hyperlink r:id="rId245" ref="B124"/>
    <hyperlink r:id="rId246" ref="C124"/>
    <hyperlink r:id="rId247" ref="B125"/>
    <hyperlink r:id="rId248" ref="C125"/>
    <hyperlink r:id="rId249" ref="B126"/>
    <hyperlink r:id="rId250" ref="C126"/>
    <hyperlink r:id="rId251" ref="B127"/>
    <hyperlink r:id="rId252" ref="C127"/>
    <hyperlink r:id="rId253" ref="B128"/>
    <hyperlink r:id="rId254" ref="C128"/>
    <hyperlink r:id="rId255" ref="B129"/>
    <hyperlink r:id="rId256" ref="C129"/>
    <hyperlink r:id="rId257" ref="B130"/>
    <hyperlink r:id="rId258" ref="C130"/>
    <hyperlink r:id="rId259" ref="B131"/>
    <hyperlink r:id="rId260" ref="C131"/>
    <hyperlink r:id="rId261" ref="B132"/>
    <hyperlink r:id="rId262" ref="C132"/>
    <hyperlink r:id="rId263" ref="B133"/>
    <hyperlink r:id="rId264" ref="C133"/>
    <hyperlink r:id="rId265" ref="B134"/>
    <hyperlink r:id="rId266" ref="C134"/>
    <hyperlink r:id="rId267" ref="B135"/>
    <hyperlink r:id="rId268" ref="C135"/>
    <hyperlink r:id="rId269" ref="B136"/>
    <hyperlink r:id="rId270" ref="C136"/>
    <hyperlink r:id="rId271" ref="B137"/>
    <hyperlink r:id="rId272" ref="C137"/>
    <hyperlink r:id="rId273" ref="B138"/>
    <hyperlink r:id="rId274" ref="C138"/>
    <hyperlink r:id="rId275" ref="B139"/>
    <hyperlink r:id="rId276" ref="C139"/>
    <hyperlink r:id="rId277" ref="B140"/>
    <hyperlink r:id="rId278" ref="C140"/>
    <hyperlink r:id="rId279" ref="B141"/>
    <hyperlink r:id="rId280" ref="C141"/>
    <hyperlink r:id="rId281" ref="B142"/>
    <hyperlink r:id="rId282" ref="C142"/>
    <hyperlink r:id="rId283" ref="B143"/>
    <hyperlink r:id="rId284" ref="C143"/>
    <hyperlink r:id="rId285" ref="B144"/>
    <hyperlink r:id="rId286" ref="C144"/>
    <hyperlink r:id="rId287" ref="B145"/>
    <hyperlink r:id="rId288" ref="C145"/>
    <hyperlink r:id="rId289" ref="B146"/>
    <hyperlink r:id="rId290" ref="C146"/>
    <hyperlink r:id="rId291" ref="B147"/>
    <hyperlink r:id="rId292" ref="C147"/>
    <hyperlink r:id="rId293" ref="B148"/>
    <hyperlink r:id="rId294" ref="C148"/>
    <hyperlink r:id="rId295" ref="B149"/>
    <hyperlink r:id="rId296" ref="C149"/>
    <hyperlink r:id="rId297" ref="B150"/>
    <hyperlink r:id="rId298" ref="C150"/>
    <hyperlink r:id="rId299" ref="B151"/>
    <hyperlink r:id="rId300" ref="C151"/>
    <hyperlink r:id="rId301" ref="B152"/>
    <hyperlink r:id="rId302" ref="C152"/>
    <hyperlink r:id="rId303" ref="B153"/>
    <hyperlink r:id="rId304" ref="C153"/>
    <hyperlink r:id="rId305" ref="B154"/>
    <hyperlink r:id="rId306" ref="C154"/>
    <hyperlink r:id="rId307" ref="B155"/>
    <hyperlink r:id="rId308" ref="C155"/>
    <hyperlink r:id="rId309" ref="B156"/>
    <hyperlink r:id="rId310" ref="C156"/>
    <hyperlink r:id="rId311" ref="B157"/>
    <hyperlink r:id="rId312" ref="C157"/>
    <hyperlink r:id="rId313" ref="B158"/>
    <hyperlink r:id="rId314" ref="C158"/>
    <hyperlink r:id="rId315" ref="B159"/>
    <hyperlink r:id="rId316" ref="C159"/>
    <hyperlink r:id="rId317" ref="B160"/>
    <hyperlink r:id="rId318" ref="C160"/>
    <hyperlink r:id="rId319" ref="B161"/>
    <hyperlink r:id="rId320" ref="C161"/>
    <hyperlink r:id="rId321" ref="B162"/>
    <hyperlink r:id="rId322" ref="C162"/>
    <hyperlink r:id="rId323" ref="B163"/>
    <hyperlink r:id="rId324" ref="C163"/>
    <hyperlink r:id="rId325" ref="B164"/>
    <hyperlink r:id="rId326" ref="C164"/>
    <hyperlink r:id="rId327" ref="B165"/>
    <hyperlink r:id="rId328" ref="C165"/>
    <hyperlink r:id="rId329" ref="B166"/>
    <hyperlink r:id="rId330" ref="C166"/>
    <hyperlink r:id="rId331" ref="B167"/>
    <hyperlink r:id="rId332" ref="C167"/>
    <hyperlink r:id="rId333" ref="B168"/>
    <hyperlink r:id="rId334" ref="C168"/>
    <hyperlink r:id="rId335" ref="B169"/>
    <hyperlink r:id="rId336" ref="C169"/>
    <hyperlink r:id="rId337" ref="B170"/>
    <hyperlink r:id="rId338" ref="C170"/>
    <hyperlink r:id="rId339" ref="B171"/>
    <hyperlink r:id="rId340" ref="C171"/>
    <hyperlink r:id="rId341" ref="B172"/>
    <hyperlink r:id="rId342" ref="C172"/>
    <hyperlink r:id="rId343" ref="B173"/>
    <hyperlink r:id="rId344" ref="C173"/>
    <hyperlink r:id="rId345" ref="B174"/>
    <hyperlink r:id="rId346" ref="C174"/>
    <hyperlink r:id="rId347" ref="B175"/>
    <hyperlink r:id="rId348" ref="C175"/>
    <hyperlink r:id="rId349" ref="B176"/>
    <hyperlink r:id="rId350" ref="C176"/>
    <hyperlink r:id="rId351" ref="B177"/>
    <hyperlink r:id="rId352" ref="C177"/>
    <hyperlink r:id="rId353" ref="B178"/>
    <hyperlink r:id="rId354" ref="C178"/>
    <hyperlink r:id="rId355" ref="B179"/>
    <hyperlink r:id="rId356" ref="C179"/>
    <hyperlink r:id="rId357" ref="B180"/>
    <hyperlink r:id="rId358" ref="C180"/>
    <hyperlink r:id="rId359" ref="B181"/>
    <hyperlink r:id="rId360" ref="C181"/>
    <hyperlink r:id="rId361" ref="B182"/>
    <hyperlink r:id="rId362" ref="C182"/>
    <hyperlink r:id="rId363" ref="B183"/>
    <hyperlink r:id="rId364" ref="C183"/>
    <hyperlink r:id="rId365" ref="B184"/>
    <hyperlink r:id="rId366" ref="C184"/>
    <hyperlink r:id="rId367" ref="B185"/>
    <hyperlink r:id="rId368" ref="C185"/>
    <hyperlink r:id="rId369" ref="B186"/>
    <hyperlink r:id="rId370" ref="C186"/>
    <hyperlink r:id="rId371" ref="B187"/>
    <hyperlink r:id="rId372" ref="C187"/>
    <hyperlink r:id="rId373" ref="B188"/>
    <hyperlink r:id="rId374" ref="C188"/>
    <hyperlink r:id="rId375" ref="B189"/>
    <hyperlink r:id="rId376" ref="C189"/>
    <hyperlink r:id="rId377" ref="B190"/>
    <hyperlink r:id="rId378" ref="C190"/>
    <hyperlink r:id="rId379" ref="B191"/>
    <hyperlink r:id="rId380" ref="C191"/>
    <hyperlink r:id="rId381" ref="B192"/>
    <hyperlink r:id="rId382" ref="C192"/>
    <hyperlink r:id="rId383" ref="B193"/>
    <hyperlink r:id="rId384" ref="C193"/>
    <hyperlink r:id="rId385" ref="B194"/>
    <hyperlink r:id="rId386" ref="C194"/>
    <hyperlink r:id="rId387" ref="B195"/>
    <hyperlink r:id="rId388" ref="C195"/>
    <hyperlink r:id="rId389" ref="B196"/>
    <hyperlink r:id="rId390" ref="C196"/>
    <hyperlink r:id="rId391" ref="B197"/>
    <hyperlink r:id="rId392" ref="C197"/>
    <hyperlink r:id="rId393" ref="B198"/>
    <hyperlink r:id="rId394" ref="C198"/>
    <hyperlink r:id="rId395" ref="B199"/>
    <hyperlink r:id="rId396" ref="C199"/>
    <hyperlink r:id="rId397" ref="B200"/>
    <hyperlink r:id="rId398" ref="C200"/>
    <hyperlink r:id="rId399" ref="B201"/>
    <hyperlink r:id="rId400" ref="C201"/>
    <hyperlink r:id="rId401" ref="B202"/>
    <hyperlink r:id="rId402" ref="C202"/>
    <hyperlink r:id="rId403" ref="B203"/>
    <hyperlink r:id="rId404" ref="C203"/>
    <hyperlink r:id="rId405" ref="B204"/>
    <hyperlink r:id="rId406" ref="C204"/>
    <hyperlink r:id="rId407" ref="B205"/>
    <hyperlink r:id="rId408" ref="C205"/>
    <hyperlink r:id="rId409" ref="B206"/>
    <hyperlink r:id="rId410" ref="C206"/>
    <hyperlink r:id="rId411" ref="B207"/>
    <hyperlink r:id="rId412" ref="C207"/>
    <hyperlink r:id="rId413" ref="B208"/>
    <hyperlink r:id="rId414" ref="C208"/>
    <hyperlink r:id="rId415" ref="B209"/>
    <hyperlink r:id="rId416" ref="C209"/>
    <hyperlink r:id="rId417" ref="B210"/>
    <hyperlink r:id="rId418" ref="C210"/>
    <hyperlink r:id="rId419" ref="B211"/>
    <hyperlink r:id="rId420" ref="C211"/>
    <hyperlink r:id="rId421" ref="B212"/>
    <hyperlink r:id="rId422" ref="C212"/>
    <hyperlink r:id="rId423" ref="B213"/>
    <hyperlink r:id="rId424" ref="C213"/>
    <hyperlink r:id="rId425" ref="B214"/>
    <hyperlink r:id="rId426" ref="C214"/>
    <hyperlink r:id="rId427" ref="B215"/>
    <hyperlink r:id="rId428" ref="C215"/>
    <hyperlink r:id="rId429" ref="B216"/>
    <hyperlink r:id="rId430" ref="C216"/>
    <hyperlink r:id="rId431" ref="B217"/>
    <hyperlink r:id="rId432" ref="C217"/>
    <hyperlink r:id="rId433" ref="B218"/>
    <hyperlink r:id="rId434" ref="C218"/>
    <hyperlink r:id="rId435" ref="B219"/>
    <hyperlink r:id="rId436" ref="C219"/>
    <hyperlink r:id="rId437" ref="B220"/>
    <hyperlink r:id="rId438" ref="C220"/>
    <hyperlink r:id="rId439" ref="B221"/>
    <hyperlink r:id="rId440" ref="C221"/>
    <hyperlink r:id="rId441" ref="B222"/>
    <hyperlink r:id="rId442" ref="C222"/>
    <hyperlink r:id="rId443" ref="B223"/>
    <hyperlink r:id="rId444" ref="C223"/>
    <hyperlink r:id="rId445" ref="B224"/>
    <hyperlink r:id="rId446" ref="C224"/>
    <hyperlink r:id="rId447" ref="B225"/>
    <hyperlink r:id="rId448" ref="C225"/>
    <hyperlink r:id="rId449" ref="B226"/>
    <hyperlink r:id="rId450" ref="C226"/>
    <hyperlink r:id="rId451" ref="B227"/>
    <hyperlink r:id="rId452" ref="C227"/>
    <hyperlink r:id="rId453" ref="B228"/>
    <hyperlink r:id="rId454" ref="C228"/>
    <hyperlink r:id="rId455" ref="B229"/>
    <hyperlink r:id="rId456" ref="C229"/>
    <hyperlink r:id="rId457" ref="B230"/>
    <hyperlink r:id="rId458" ref="C230"/>
    <hyperlink r:id="rId459" ref="B231"/>
    <hyperlink r:id="rId460" ref="C231"/>
    <hyperlink r:id="rId461" ref="B232"/>
    <hyperlink r:id="rId462" ref="C232"/>
    <hyperlink r:id="rId463" ref="B233"/>
    <hyperlink r:id="rId464" ref="C233"/>
    <hyperlink r:id="rId465" ref="B234"/>
    <hyperlink r:id="rId466" ref="C234"/>
    <hyperlink r:id="rId467" ref="B235"/>
    <hyperlink r:id="rId468" ref="C235"/>
    <hyperlink r:id="rId469" ref="B236"/>
    <hyperlink r:id="rId470" ref="C236"/>
    <hyperlink r:id="rId471" ref="B237"/>
    <hyperlink r:id="rId472" ref="C237"/>
    <hyperlink r:id="rId473" ref="B238"/>
    <hyperlink r:id="rId474" ref="C238"/>
    <hyperlink r:id="rId475" ref="B239"/>
    <hyperlink r:id="rId476" ref="C239"/>
    <hyperlink r:id="rId477" ref="B240"/>
    <hyperlink r:id="rId478" ref="C240"/>
    <hyperlink r:id="rId479" ref="B241"/>
    <hyperlink r:id="rId480" ref="C241"/>
    <hyperlink r:id="rId481" ref="B242"/>
    <hyperlink r:id="rId482" ref="C242"/>
    <hyperlink r:id="rId483" ref="B243"/>
    <hyperlink r:id="rId484" ref="C243"/>
    <hyperlink r:id="rId485" ref="B244"/>
    <hyperlink r:id="rId486" ref="C244"/>
    <hyperlink r:id="rId487" ref="B245"/>
    <hyperlink r:id="rId488" ref="C245"/>
    <hyperlink r:id="rId489" ref="B246"/>
    <hyperlink r:id="rId490" ref="C246"/>
    <hyperlink r:id="rId491" ref="B247"/>
    <hyperlink r:id="rId492" ref="C247"/>
    <hyperlink r:id="rId493" ref="B248"/>
    <hyperlink r:id="rId494" ref="C248"/>
    <hyperlink r:id="rId495" ref="B249"/>
    <hyperlink r:id="rId496" ref="C249"/>
    <hyperlink r:id="rId497" ref="B250"/>
    <hyperlink r:id="rId498" ref="C250"/>
    <hyperlink r:id="rId499" ref="B251"/>
    <hyperlink r:id="rId500" ref="C251"/>
    <hyperlink r:id="rId501" ref="B252"/>
    <hyperlink r:id="rId502" ref="C252"/>
    <hyperlink r:id="rId503" ref="B253"/>
    <hyperlink r:id="rId504" ref="C253"/>
    <hyperlink r:id="rId505" ref="B254"/>
    <hyperlink r:id="rId506" ref="C254"/>
    <hyperlink r:id="rId507" ref="B255"/>
    <hyperlink r:id="rId508" ref="C255"/>
    <hyperlink r:id="rId509" ref="B256"/>
    <hyperlink r:id="rId510" ref="C256"/>
    <hyperlink r:id="rId511" ref="B257"/>
    <hyperlink r:id="rId512" ref="C257"/>
    <hyperlink r:id="rId513" ref="B258"/>
    <hyperlink r:id="rId514" ref="C258"/>
    <hyperlink r:id="rId515" ref="B259"/>
    <hyperlink r:id="rId516" ref="C259"/>
    <hyperlink r:id="rId517" ref="B260"/>
    <hyperlink r:id="rId518" ref="C260"/>
    <hyperlink r:id="rId519" ref="B261"/>
    <hyperlink r:id="rId520" ref="C261"/>
    <hyperlink r:id="rId521" ref="B262"/>
    <hyperlink r:id="rId522" ref="C262"/>
    <hyperlink r:id="rId523" ref="B263"/>
    <hyperlink r:id="rId524" ref="C263"/>
    <hyperlink r:id="rId525" ref="B264"/>
    <hyperlink r:id="rId526" ref="C264"/>
    <hyperlink r:id="rId527" ref="B265"/>
    <hyperlink r:id="rId528" ref="C265"/>
    <hyperlink r:id="rId529" ref="B266"/>
    <hyperlink r:id="rId530" ref="C266"/>
    <hyperlink r:id="rId531" ref="B267"/>
    <hyperlink r:id="rId532" ref="C267"/>
    <hyperlink r:id="rId533" ref="B268"/>
    <hyperlink r:id="rId534" ref="C268"/>
    <hyperlink r:id="rId535" ref="B269"/>
    <hyperlink r:id="rId536" ref="C269"/>
    <hyperlink r:id="rId537" ref="B270"/>
    <hyperlink r:id="rId538" ref="C270"/>
    <hyperlink r:id="rId539" ref="B271"/>
    <hyperlink r:id="rId540" ref="C271"/>
    <hyperlink r:id="rId541" ref="B272"/>
    <hyperlink r:id="rId542" ref="C272"/>
    <hyperlink r:id="rId543" ref="B273"/>
    <hyperlink r:id="rId544" ref="C273"/>
    <hyperlink r:id="rId545" ref="B274"/>
    <hyperlink r:id="rId546" ref="C274"/>
    <hyperlink r:id="rId547" ref="B275"/>
    <hyperlink r:id="rId548" ref="C275"/>
    <hyperlink r:id="rId549" ref="B276"/>
    <hyperlink r:id="rId550" ref="C276"/>
    <hyperlink r:id="rId551" ref="B277"/>
    <hyperlink r:id="rId552" ref="C277"/>
    <hyperlink r:id="rId553" ref="B278"/>
    <hyperlink r:id="rId554" ref="C278"/>
    <hyperlink r:id="rId555" ref="B279"/>
    <hyperlink r:id="rId556" ref="C279"/>
    <hyperlink r:id="rId557" ref="B280"/>
    <hyperlink r:id="rId558" ref="C280"/>
    <hyperlink r:id="rId559" ref="B281"/>
    <hyperlink r:id="rId560" ref="C281"/>
    <hyperlink r:id="rId561" ref="B282"/>
    <hyperlink r:id="rId562" ref="C282"/>
    <hyperlink r:id="rId563" ref="B283"/>
    <hyperlink r:id="rId564" ref="C283"/>
    <hyperlink r:id="rId565" ref="B284"/>
    <hyperlink r:id="rId566" ref="C284"/>
    <hyperlink r:id="rId567" ref="B285"/>
    <hyperlink r:id="rId568" ref="C285"/>
    <hyperlink r:id="rId569" ref="B286"/>
    <hyperlink r:id="rId570" ref="C286"/>
    <hyperlink r:id="rId571" ref="B287"/>
    <hyperlink r:id="rId572" ref="C287"/>
    <hyperlink r:id="rId573" ref="B288"/>
    <hyperlink r:id="rId574" ref="C288"/>
    <hyperlink r:id="rId575" ref="B289"/>
    <hyperlink r:id="rId576" ref="C289"/>
    <hyperlink r:id="rId577" ref="B290"/>
    <hyperlink r:id="rId578" ref="C290"/>
    <hyperlink r:id="rId579" ref="B291"/>
    <hyperlink r:id="rId580" ref="C291"/>
    <hyperlink r:id="rId581" ref="B292"/>
    <hyperlink r:id="rId582" ref="C292"/>
    <hyperlink r:id="rId583" ref="B293"/>
    <hyperlink r:id="rId584" ref="C293"/>
    <hyperlink r:id="rId585" ref="B294"/>
    <hyperlink r:id="rId586" ref="C294"/>
    <hyperlink r:id="rId587" ref="B295"/>
    <hyperlink r:id="rId588" ref="C295"/>
    <hyperlink r:id="rId589" ref="B296"/>
    <hyperlink r:id="rId590" ref="C296"/>
    <hyperlink r:id="rId591" ref="B297"/>
    <hyperlink r:id="rId592" ref="C297"/>
    <hyperlink r:id="rId593" ref="B298"/>
    <hyperlink r:id="rId594" ref="C298"/>
    <hyperlink r:id="rId595" ref="B299"/>
    <hyperlink r:id="rId596" ref="C299"/>
    <hyperlink r:id="rId597" ref="B300"/>
    <hyperlink r:id="rId598" ref="C300"/>
    <hyperlink r:id="rId599" ref="B301"/>
    <hyperlink r:id="rId600" ref="C301"/>
    <hyperlink r:id="rId601" ref="B302"/>
    <hyperlink r:id="rId602" ref="C302"/>
    <hyperlink r:id="rId603" ref="B303"/>
    <hyperlink r:id="rId604" ref="C303"/>
    <hyperlink r:id="rId605" ref="B304"/>
    <hyperlink r:id="rId606" ref="C304"/>
    <hyperlink r:id="rId607" ref="B305"/>
    <hyperlink r:id="rId608" ref="C305"/>
    <hyperlink r:id="rId609" ref="B306"/>
    <hyperlink r:id="rId610" ref="C306"/>
    <hyperlink r:id="rId611" ref="B307"/>
    <hyperlink r:id="rId612" ref="C307"/>
    <hyperlink r:id="rId613" ref="B308"/>
    <hyperlink r:id="rId614" ref="C308"/>
    <hyperlink r:id="rId615" ref="B309"/>
    <hyperlink r:id="rId616" ref="C309"/>
    <hyperlink r:id="rId617" ref="B310"/>
    <hyperlink r:id="rId618" ref="C310"/>
    <hyperlink r:id="rId619" ref="B311"/>
    <hyperlink r:id="rId620" ref="C311"/>
    <hyperlink r:id="rId621" ref="B312"/>
    <hyperlink r:id="rId622" ref="C312"/>
    <hyperlink r:id="rId623" ref="B313"/>
    <hyperlink r:id="rId624" ref="C313"/>
    <hyperlink r:id="rId625" ref="B314"/>
    <hyperlink r:id="rId626" ref="C314"/>
    <hyperlink r:id="rId627" ref="B315"/>
    <hyperlink r:id="rId628" ref="C315"/>
    <hyperlink r:id="rId629" ref="B316"/>
    <hyperlink r:id="rId630" ref="C316"/>
    <hyperlink r:id="rId631" ref="B317"/>
    <hyperlink r:id="rId632" ref="C317"/>
    <hyperlink r:id="rId633" ref="B318"/>
    <hyperlink r:id="rId634" ref="C318"/>
    <hyperlink r:id="rId635" ref="B319"/>
    <hyperlink r:id="rId636" ref="C319"/>
    <hyperlink r:id="rId637" ref="B320"/>
    <hyperlink r:id="rId638" ref="C320"/>
    <hyperlink r:id="rId639" ref="B321"/>
    <hyperlink r:id="rId640" ref="C321"/>
    <hyperlink r:id="rId641" ref="B322"/>
    <hyperlink r:id="rId642" ref="C322"/>
    <hyperlink r:id="rId643" ref="B323"/>
    <hyperlink r:id="rId644" ref="C323"/>
    <hyperlink r:id="rId645" ref="B324"/>
    <hyperlink r:id="rId646" ref="C324"/>
    <hyperlink r:id="rId647" ref="B325"/>
    <hyperlink r:id="rId648" ref="C325"/>
    <hyperlink r:id="rId649" ref="B326"/>
    <hyperlink r:id="rId650" ref="C326"/>
    <hyperlink r:id="rId651" ref="B327"/>
    <hyperlink r:id="rId652" ref="C327"/>
    <hyperlink r:id="rId653" ref="B328"/>
    <hyperlink r:id="rId654" ref="C328"/>
    <hyperlink r:id="rId655" ref="B329"/>
    <hyperlink r:id="rId656" ref="C329"/>
    <hyperlink r:id="rId657" ref="B330"/>
    <hyperlink r:id="rId658" ref="C330"/>
    <hyperlink r:id="rId659" ref="B331"/>
    <hyperlink r:id="rId660" ref="C331"/>
    <hyperlink r:id="rId661" ref="B332"/>
    <hyperlink r:id="rId662" ref="C332"/>
    <hyperlink r:id="rId663" ref="B333"/>
    <hyperlink r:id="rId664" ref="C333"/>
    <hyperlink r:id="rId665" ref="B334"/>
    <hyperlink r:id="rId666" ref="C334"/>
    <hyperlink r:id="rId667" ref="B335"/>
    <hyperlink r:id="rId668" ref="C335"/>
    <hyperlink r:id="rId669" ref="B336"/>
    <hyperlink r:id="rId670" ref="C336"/>
    <hyperlink r:id="rId671" ref="B337"/>
    <hyperlink r:id="rId672" ref="C337"/>
    <hyperlink r:id="rId673" ref="B338"/>
    <hyperlink r:id="rId674" ref="C338"/>
    <hyperlink r:id="rId675" ref="B339"/>
    <hyperlink r:id="rId676" ref="C339"/>
    <hyperlink r:id="rId677" ref="B340"/>
    <hyperlink r:id="rId678" ref="C340"/>
    <hyperlink r:id="rId679" ref="B341"/>
    <hyperlink r:id="rId680" ref="C341"/>
    <hyperlink r:id="rId681" ref="B342"/>
    <hyperlink r:id="rId682" ref="C342"/>
    <hyperlink r:id="rId683" ref="B343"/>
    <hyperlink r:id="rId684" ref="C343"/>
    <hyperlink r:id="rId685" ref="B344"/>
    <hyperlink r:id="rId686" ref="C344"/>
    <hyperlink r:id="rId687" ref="B345"/>
    <hyperlink r:id="rId688" ref="C345"/>
    <hyperlink r:id="rId689" ref="B346"/>
    <hyperlink r:id="rId690" ref="C346"/>
    <hyperlink r:id="rId691" ref="B347"/>
    <hyperlink r:id="rId692" ref="C347"/>
    <hyperlink r:id="rId693" ref="B348"/>
    <hyperlink r:id="rId694" ref="C348"/>
    <hyperlink r:id="rId695" ref="B349"/>
    <hyperlink r:id="rId696" ref="C349"/>
    <hyperlink r:id="rId697" ref="B350"/>
    <hyperlink r:id="rId698" ref="C350"/>
    <hyperlink r:id="rId699" ref="B351"/>
    <hyperlink r:id="rId700" ref="C351"/>
    <hyperlink r:id="rId701" ref="B352"/>
    <hyperlink r:id="rId702" ref="C352"/>
    <hyperlink r:id="rId703" ref="B353"/>
    <hyperlink r:id="rId704" ref="C353"/>
    <hyperlink r:id="rId705" ref="B354"/>
    <hyperlink r:id="rId706" ref="C354"/>
    <hyperlink r:id="rId707" ref="B355"/>
    <hyperlink r:id="rId708" ref="C355"/>
    <hyperlink r:id="rId709" ref="B356"/>
    <hyperlink r:id="rId710" ref="C356"/>
    <hyperlink r:id="rId711" ref="B357"/>
    <hyperlink r:id="rId712" ref="C357"/>
    <hyperlink r:id="rId713" ref="B358"/>
    <hyperlink r:id="rId714" ref="C358"/>
    <hyperlink r:id="rId715" ref="B359"/>
    <hyperlink r:id="rId716" ref="C359"/>
    <hyperlink r:id="rId717" ref="B360"/>
    <hyperlink r:id="rId718" ref="C360"/>
    <hyperlink r:id="rId719" ref="B361"/>
    <hyperlink r:id="rId720" ref="C361"/>
    <hyperlink r:id="rId721" ref="B362"/>
    <hyperlink r:id="rId722" ref="C362"/>
    <hyperlink r:id="rId723" ref="B363"/>
    <hyperlink r:id="rId724" ref="C363"/>
    <hyperlink r:id="rId725" ref="B364"/>
    <hyperlink r:id="rId726" ref="C364"/>
    <hyperlink r:id="rId727" ref="B365"/>
    <hyperlink r:id="rId728" ref="C365"/>
  </hyperlinks>
  <printOptions/>
  <pageMargins bottom="0.75" footer="0.0" header="0.0" left="0.7" right="0.7" top="0.75"/>
  <pageSetup orientation="landscape"/>
  <drawing r:id="rId72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3" width="8.71"/>
    <col customWidth="1" min="4" max="4" width="11.43"/>
    <col customWidth="1" min="5" max="26" width="8.71"/>
  </cols>
  <sheetData>
    <row r="1">
      <c r="A1" s="19" t="s">
        <v>640</v>
      </c>
      <c r="B1" s="20"/>
      <c r="C1" s="21"/>
      <c r="D1" s="22" t="s">
        <v>2340</v>
      </c>
      <c r="E1" s="22" t="s">
        <v>2341</v>
      </c>
      <c r="F1" s="22" t="s">
        <v>20</v>
      </c>
      <c r="G1" s="23" t="s">
        <v>294</v>
      </c>
      <c r="H1" s="22" t="s">
        <v>294</v>
      </c>
      <c r="I1" s="22" t="s">
        <v>2342</v>
      </c>
      <c r="J1" s="23" t="s">
        <v>2342</v>
      </c>
    </row>
    <row r="2">
      <c r="A2" s="24"/>
      <c r="B2" s="25"/>
      <c r="C2" s="26"/>
      <c r="D2" s="27"/>
      <c r="E2" s="27"/>
      <c r="F2" s="27"/>
      <c r="G2" s="23" t="s">
        <v>640</v>
      </c>
      <c r="H2" s="27"/>
      <c r="I2" s="27"/>
      <c r="J2" s="23" t="s">
        <v>2341</v>
      </c>
    </row>
    <row r="3">
      <c r="A3" s="28"/>
      <c r="C3" s="28">
        <v>1.0</v>
      </c>
      <c r="D3" s="29" t="s">
        <v>263</v>
      </c>
      <c r="E3" s="28" t="s">
        <v>2343</v>
      </c>
      <c r="F3" s="28">
        <v>0.7165</v>
      </c>
      <c r="G3" s="28">
        <v>1.0</v>
      </c>
      <c r="H3" s="28">
        <v>0.6531</v>
      </c>
      <c r="I3" s="29" t="s">
        <v>2344</v>
      </c>
      <c r="J3" s="28" t="s">
        <v>2345</v>
      </c>
      <c r="K3" s="1" t="str">
        <f t="shared" ref="K3:K261" si="1">TEXT(RIGHT(D3,LEN(D3)),"")</f>
        <v>South Carolina</v>
      </c>
    </row>
    <row r="4">
      <c r="A4" s="30"/>
      <c r="B4" s="31"/>
      <c r="C4" s="28">
        <v>2.0</v>
      </c>
      <c r="D4" s="29" t="s">
        <v>178</v>
      </c>
      <c r="E4" s="28" t="s">
        <v>2343</v>
      </c>
      <c r="F4" s="28">
        <v>0.7081</v>
      </c>
      <c r="G4" s="28">
        <v>4.0</v>
      </c>
      <c r="H4" s="28">
        <v>0.6312</v>
      </c>
      <c r="I4" s="29" t="s">
        <v>2344</v>
      </c>
      <c r="J4" s="28" t="s">
        <v>2346</v>
      </c>
      <c r="K4" s="1" t="str">
        <f t="shared" si="1"/>
        <v>Texas</v>
      </c>
    </row>
    <row r="5">
      <c r="A5" s="30"/>
      <c r="B5" s="31"/>
      <c r="C5" s="28">
        <v>3.0</v>
      </c>
      <c r="D5" s="29" t="s">
        <v>184</v>
      </c>
      <c r="E5" s="28" t="s">
        <v>2347</v>
      </c>
      <c r="F5" s="28">
        <v>0.7076</v>
      </c>
      <c r="G5" s="28">
        <v>2.0</v>
      </c>
      <c r="H5" s="28">
        <v>0.6332</v>
      </c>
      <c r="I5" s="29" t="s">
        <v>2348</v>
      </c>
      <c r="J5" s="32">
        <v>45718.0</v>
      </c>
      <c r="K5" s="1" t="str">
        <f t="shared" si="1"/>
        <v>UCLA</v>
      </c>
    </row>
    <row r="6">
      <c r="A6" s="30"/>
      <c r="B6" s="31"/>
      <c r="C6" s="28">
        <v>4.0</v>
      </c>
      <c r="D6" s="29" t="s">
        <v>96</v>
      </c>
      <c r="E6" s="28" t="s">
        <v>2349</v>
      </c>
      <c r="F6" s="28">
        <v>0.6912</v>
      </c>
      <c r="G6" s="28">
        <v>7.0</v>
      </c>
      <c r="H6" s="28">
        <v>0.6164</v>
      </c>
      <c r="I6" s="29" t="s">
        <v>2350</v>
      </c>
      <c r="J6" s="28" t="s">
        <v>2351</v>
      </c>
      <c r="K6" s="1" t="str">
        <f t="shared" si="1"/>
        <v>Connecticut</v>
      </c>
    </row>
    <row r="7">
      <c r="A7" s="30"/>
      <c r="B7" s="31"/>
      <c r="C7" s="28">
        <v>5.0</v>
      </c>
      <c r="D7" s="29" t="s">
        <v>104</v>
      </c>
      <c r="E7" s="28" t="s">
        <v>2352</v>
      </c>
      <c r="F7" s="28">
        <v>0.6853</v>
      </c>
      <c r="G7" s="28">
        <v>3.0</v>
      </c>
      <c r="H7" s="28">
        <v>0.6328</v>
      </c>
      <c r="I7" s="29" t="s">
        <v>2353</v>
      </c>
      <c r="J7" s="28" t="s">
        <v>2354</v>
      </c>
      <c r="K7" s="1" t="str">
        <f t="shared" si="1"/>
        <v>Duke</v>
      </c>
    </row>
    <row r="8">
      <c r="A8" s="30"/>
      <c r="B8" s="31"/>
      <c r="C8" s="28">
        <v>6.0</v>
      </c>
      <c r="D8" s="29" t="s">
        <v>350</v>
      </c>
      <c r="E8" s="28" t="s">
        <v>2355</v>
      </c>
      <c r="F8" s="28">
        <v>0.6838</v>
      </c>
      <c r="G8" s="28">
        <v>6.0</v>
      </c>
      <c r="H8" s="28">
        <v>0.6197</v>
      </c>
      <c r="I8" s="29" t="s">
        <v>2348</v>
      </c>
      <c r="J8" s="32">
        <v>45748.0</v>
      </c>
      <c r="K8" s="1" t="str">
        <f t="shared" si="1"/>
        <v>USC</v>
      </c>
    </row>
    <row r="9">
      <c r="A9" s="30"/>
      <c r="B9" s="31"/>
      <c r="C9" s="28">
        <v>7.0</v>
      </c>
      <c r="D9" s="29" t="s">
        <v>637</v>
      </c>
      <c r="E9" s="28" t="s">
        <v>2352</v>
      </c>
      <c r="F9" s="28">
        <v>0.6685</v>
      </c>
      <c r="G9" s="28">
        <v>5.0</v>
      </c>
      <c r="H9" s="28">
        <v>0.6217</v>
      </c>
      <c r="I9" s="29" t="s">
        <v>2353</v>
      </c>
      <c r="J9" s="28" t="s">
        <v>2356</v>
      </c>
      <c r="K9" s="1" t="str">
        <f t="shared" si="1"/>
        <v>N.C. State</v>
      </c>
    </row>
    <row r="10">
      <c r="A10" s="30"/>
      <c r="B10" s="31"/>
      <c r="C10" s="28">
        <v>8.0</v>
      </c>
      <c r="D10" s="29" t="s">
        <v>411</v>
      </c>
      <c r="E10" s="28" t="s">
        <v>2357</v>
      </c>
      <c r="F10" s="28">
        <v>0.6602</v>
      </c>
      <c r="G10" s="28">
        <v>18.0</v>
      </c>
      <c r="H10" s="28">
        <v>0.5938</v>
      </c>
      <c r="I10" s="29" t="s">
        <v>2344</v>
      </c>
      <c r="J10" s="32">
        <v>45994.0</v>
      </c>
      <c r="K10" s="1" t="str">
        <f t="shared" si="1"/>
        <v>LSU</v>
      </c>
    </row>
    <row r="11">
      <c r="A11" s="30"/>
      <c r="B11" s="31"/>
      <c r="C11" s="28">
        <v>9.0</v>
      </c>
      <c r="D11" s="29" t="s">
        <v>318</v>
      </c>
      <c r="E11" s="28" t="s">
        <v>2349</v>
      </c>
      <c r="F11" s="28">
        <v>0.6584</v>
      </c>
      <c r="G11" s="28">
        <v>32.0</v>
      </c>
      <c r="H11" s="28">
        <v>0.576</v>
      </c>
      <c r="I11" s="29" t="s">
        <v>2358</v>
      </c>
      <c r="J11" s="28" t="s">
        <v>2359</v>
      </c>
      <c r="K11" s="1" t="str">
        <f t="shared" si="1"/>
        <v>TCU</v>
      </c>
    </row>
    <row r="12">
      <c r="A12" s="30"/>
      <c r="B12" s="31"/>
      <c r="C12" s="28">
        <v>10.0</v>
      </c>
      <c r="D12" s="29" t="s">
        <v>99</v>
      </c>
      <c r="E12" s="28" t="s">
        <v>2352</v>
      </c>
      <c r="F12" s="28">
        <v>0.6571</v>
      </c>
      <c r="G12" s="28">
        <v>19.0</v>
      </c>
      <c r="H12" s="28">
        <v>0.5937</v>
      </c>
      <c r="I12" s="29" t="s">
        <v>2350</v>
      </c>
      <c r="J12" s="28" t="s">
        <v>2360</v>
      </c>
      <c r="K12" s="1" t="str">
        <f t="shared" si="1"/>
        <v>Creighton</v>
      </c>
    </row>
    <row r="13">
      <c r="A13" s="30"/>
      <c r="B13" s="31"/>
      <c r="C13" s="28">
        <v>11.0</v>
      </c>
      <c r="D13" s="29" t="s">
        <v>638</v>
      </c>
      <c r="E13" s="28" t="s">
        <v>2361</v>
      </c>
      <c r="F13" s="28">
        <v>0.6551</v>
      </c>
      <c r="G13" s="28">
        <v>24.0</v>
      </c>
      <c r="H13" s="28">
        <v>0.5893</v>
      </c>
      <c r="I13" s="29" t="s">
        <v>2348</v>
      </c>
      <c r="J13" s="32">
        <v>45994.0</v>
      </c>
      <c r="K13" s="1" t="str">
        <f t="shared" si="1"/>
        <v>Ohio St.</v>
      </c>
    </row>
    <row r="14">
      <c r="A14" s="30"/>
      <c r="B14" s="31"/>
      <c r="C14" s="28">
        <v>12.0</v>
      </c>
      <c r="D14" s="29" t="s">
        <v>246</v>
      </c>
      <c r="E14" s="28" t="s">
        <v>2362</v>
      </c>
      <c r="F14" s="28">
        <v>0.6464</v>
      </c>
      <c r="G14" s="28">
        <v>16.0</v>
      </c>
      <c r="H14" s="28">
        <v>0.5975</v>
      </c>
      <c r="I14" s="29" t="s">
        <v>2353</v>
      </c>
      <c r="J14" s="32">
        <v>45994.0</v>
      </c>
      <c r="K14" s="1" t="str">
        <f t="shared" si="1"/>
        <v>Notre Dame</v>
      </c>
    </row>
    <row r="15">
      <c r="A15" s="30"/>
      <c r="B15" s="31"/>
      <c r="C15" s="28">
        <v>13.0</v>
      </c>
      <c r="D15" s="29" t="s">
        <v>1335</v>
      </c>
      <c r="E15" s="28" t="s">
        <v>2352</v>
      </c>
      <c r="F15" s="28">
        <v>0.6443</v>
      </c>
      <c r="G15" s="28">
        <v>33.0</v>
      </c>
      <c r="H15" s="28">
        <v>0.5757</v>
      </c>
      <c r="I15" s="29" t="s">
        <v>2358</v>
      </c>
      <c r="J15" s="32">
        <v>45965.0</v>
      </c>
      <c r="K15" s="1" t="str">
        <f t="shared" si="1"/>
        <v>Kansas St.</v>
      </c>
    </row>
    <row r="16">
      <c r="A16" s="30"/>
      <c r="B16" s="31"/>
      <c r="C16" s="28">
        <v>14.0</v>
      </c>
      <c r="D16" s="29" t="s">
        <v>252</v>
      </c>
      <c r="E16" s="28" t="s">
        <v>2363</v>
      </c>
      <c r="F16" s="28">
        <v>0.6409</v>
      </c>
      <c r="G16" s="28">
        <v>22.0</v>
      </c>
      <c r="H16" s="28">
        <v>0.5902</v>
      </c>
      <c r="I16" s="29" t="s">
        <v>2344</v>
      </c>
      <c r="J16" s="28" t="s">
        <v>2364</v>
      </c>
      <c r="K16" s="1" t="str">
        <f t="shared" si="1"/>
        <v>Oklahoma</v>
      </c>
    </row>
    <row r="17">
      <c r="A17" s="30"/>
      <c r="B17" s="31"/>
      <c r="C17" s="28">
        <v>15.0</v>
      </c>
      <c r="D17" s="29" t="s">
        <v>636</v>
      </c>
      <c r="E17" s="28" t="s">
        <v>2365</v>
      </c>
      <c r="F17" s="28">
        <v>0.6399</v>
      </c>
      <c r="G17" s="28">
        <v>14.0</v>
      </c>
      <c r="H17" s="28">
        <v>0.6022</v>
      </c>
      <c r="I17" s="29" t="s">
        <v>2353</v>
      </c>
      <c r="J17" s="32">
        <v>45997.0</v>
      </c>
      <c r="K17" s="1" t="str">
        <f t="shared" si="1"/>
        <v>N. Carolina</v>
      </c>
    </row>
    <row r="18">
      <c r="A18" s="30"/>
      <c r="B18" s="31"/>
      <c r="C18" s="28">
        <v>16.0</v>
      </c>
      <c r="D18" s="29" t="s">
        <v>339</v>
      </c>
      <c r="E18" s="28" t="s">
        <v>2366</v>
      </c>
      <c r="F18" s="28">
        <v>0.6308</v>
      </c>
      <c r="G18" s="28">
        <v>31.0</v>
      </c>
      <c r="H18" s="28">
        <v>0.5766</v>
      </c>
      <c r="I18" s="29" t="s">
        <v>2358</v>
      </c>
      <c r="J18" s="32">
        <v>45965.0</v>
      </c>
      <c r="K18" s="1" t="str">
        <f t="shared" si="1"/>
        <v>West Virginia</v>
      </c>
    </row>
    <row r="19">
      <c r="A19" s="30"/>
      <c r="B19" s="31"/>
      <c r="C19" s="28">
        <v>17.0</v>
      </c>
      <c r="D19" s="29" t="s">
        <v>233</v>
      </c>
      <c r="E19" s="28" t="s">
        <v>2367</v>
      </c>
      <c r="F19" s="28">
        <v>0.6301</v>
      </c>
      <c r="G19" s="28">
        <v>15.0</v>
      </c>
      <c r="H19" s="28">
        <v>0.5989</v>
      </c>
      <c r="I19" s="29" t="s">
        <v>2348</v>
      </c>
      <c r="J19" s="32">
        <v>45934.0</v>
      </c>
      <c r="K19" s="1" t="str">
        <f t="shared" si="1"/>
        <v>Michigan</v>
      </c>
    </row>
    <row r="20">
      <c r="A20" s="30"/>
      <c r="B20" s="31"/>
      <c r="C20" s="28">
        <v>18.0</v>
      </c>
      <c r="D20" s="29" t="s">
        <v>229</v>
      </c>
      <c r="E20" s="28" t="s">
        <v>2368</v>
      </c>
      <c r="F20" s="28">
        <v>0.6299</v>
      </c>
      <c r="G20" s="28">
        <v>11.0</v>
      </c>
      <c r="H20" s="28">
        <v>0.6034</v>
      </c>
      <c r="I20" s="29" t="s">
        <v>2348</v>
      </c>
      <c r="J20" s="32">
        <v>45934.0</v>
      </c>
      <c r="K20" s="1" t="str">
        <f t="shared" si="1"/>
        <v>Maryland</v>
      </c>
    </row>
    <row r="21" ht="15.75" customHeight="1">
      <c r="A21" s="30"/>
      <c r="B21" s="31"/>
      <c r="C21" s="28">
        <v>19.0</v>
      </c>
      <c r="D21" s="29" t="s">
        <v>72</v>
      </c>
      <c r="E21" s="28" t="s">
        <v>2368</v>
      </c>
      <c r="F21" s="28">
        <v>0.6275</v>
      </c>
      <c r="G21" s="28">
        <v>28.0</v>
      </c>
      <c r="H21" s="28">
        <v>0.582</v>
      </c>
      <c r="I21" s="29" t="s">
        <v>2344</v>
      </c>
      <c r="J21" s="32">
        <v>45904.0</v>
      </c>
      <c r="K21" s="1" t="str">
        <f t="shared" si="1"/>
        <v>Alabama</v>
      </c>
    </row>
    <row r="22" ht="15.75" customHeight="1">
      <c r="A22" s="30"/>
      <c r="B22" s="31"/>
      <c r="C22" s="28">
        <v>20.0</v>
      </c>
      <c r="D22" s="29" t="s">
        <v>2369</v>
      </c>
      <c r="E22" s="28" t="s">
        <v>2370</v>
      </c>
      <c r="F22" s="28">
        <v>0.6264</v>
      </c>
      <c r="G22" s="28">
        <v>89.0</v>
      </c>
      <c r="H22" s="28">
        <v>0.5324</v>
      </c>
      <c r="I22" s="29" t="s">
        <v>2371</v>
      </c>
      <c r="J22" s="28" t="s">
        <v>2345</v>
      </c>
      <c r="K22" s="1" t="str">
        <f t="shared" si="1"/>
        <v>S. Dakota St.</v>
      </c>
    </row>
    <row r="23" ht="15.75" customHeight="1">
      <c r="A23" s="30"/>
      <c r="B23" s="31"/>
      <c r="C23" s="28">
        <v>21.0</v>
      </c>
      <c r="D23" s="29" t="s">
        <v>225</v>
      </c>
      <c r="E23" s="28" t="s">
        <v>2372</v>
      </c>
      <c r="F23" s="28">
        <v>0.6251</v>
      </c>
      <c r="G23" s="28">
        <v>12.0</v>
      </c>
      <c r="H23" s="28">
        <v>0.6024</v>
      </c>
      <c r="I23" s="29" t="s">
        <v>2353</v>
      </c>
      <c r="J23" s="32">
        <v>45936.0</v>
      </c>
      <c r="K23" s="1" t="str">
        <f t="shared" si="1"/>
        <v>Louisville</v>
      </c>
    </row>
    <row r="24" ht="15.75" customHeight="1">
      <c r="A24" s="30"/>
      <c r="B24" s="31"/>
      <c r="C24" s="28">
        <v>22.0</v>
      </c>
      <c r="D24" s="29" t="s">
        <v>128</v>
      </c>
      <c r="E24" s="28" t="s">
        <v>2368</v>
      </c>
      <c r="F24" s="28">
        <v>0.6241</v>
      </c>
      <c r="G24" s="28">
        <v>26.0</v>
      </c>
      <c r="H24" s="28">
        <v>0.5854</v>
      </c>
      <c r="I24" s="29" t="s">
        <v>2344</v>
      </c>
      <c r="J24" s="32">
        <v>45934.0</v>
      </c>
      <c r="K24" s="1" t="str">
        <f t="shared" si="1"/>
        <v>Kentucky</v>
      </c>
    </row>
    <row r="25" ht="15.75" customHeight="1">
      <c r="A25" s="30"/>
      <c r="B25" s="31"/>
      <c r="C25" s="28">
        <v>23.0</v>
      </c>
      <c r="D25" s="29" t="s">
        <v>451</v>
      </c>
      <c r="E25" s="28" t="s">
        <v>2373</v>
      </c>
      <c r="F25" s="28">
        <v>0.6235</v>
      </c>
      <c r="G25" s="28">
        <v>39.0</v>
      </c>
      <c r="H25" s="28">
        <v>0.5687</v>
      </c>
      <c r="I25" s="29" t="s">
        <v>2353</v>
      </c>
      <c r="J25" s="28" t="s">
        <v>2374</v>
      </c>
      <c r="K25" s="1" t="str">
        <f t="shared" si="1"/>
        <v>California</v>
      </c>
    </row>
    <row r="26" ht="15.75" customHeight="1">
      <c r="A26" s="30"/>
      <c r="B26" s="31"/>
      <c r="C26" s="28">
        <v>24.0</v>
      </c>
      <c r="D26" s="29" t="s">
        <v>175</v>
      </c>
      <c r="E26" s="28" t="s">
        <v>2367</v>
      </c>
      <c r="F26" s="28">
        <v>0.6163</v>
      </c>
      <c r="G26" s="28">
        <v>21.0</v>
      </c>
      <c r="H26" s="28">
        <v>0.593</v>
      </c>
      <c r="I26" s="29" t="s">
        <v>2344</v>
      </c>
      <c r="J26" s="32">
        <v>45907.0</v>
      </c>
      <c r="K26" s="1" t="str">
        <f t="shared" si="1"/>
        <v>Tennessee</v>
      </c>
    </row>
    <row r="27" ht="15.75" customHeight="1">
      <c r="A27" s="30"/>
      <c r="B27" s="31"/>
      <c r="C27" s="28">
        <v>25.0</v>
      </c>
      <c r="D27" s="29" t="s">
        <v>219</v>
      </c>
      <c r="E27" s="28" t="s">
        <v>2375</v>
      </c>
      <c r="F27" s="28">
        <v>0.6149</v>
      </c>
      <c r="G27" s="28">
        <v>10.0</v>
      </c>
      <c r="H27" s="28">
        <v>0.6048</v>
      </c>
      <c r="I27" s="29" t="s">
        <v>2348</v>
      </c>
      <c r="J27" s="32">
        <v>45907.0</v>
      </c>
      <c r="K27" s="1" t="str">
        <f t="shared" si="1"/>
        <v>Iowa</v>
      </c>
    </row>
    <row r="28" ht="15.75" customHeight="1">
      <c r="A28" s="31"/>
      <c r="K28" s="1" t="str">
        <f t="shared" si="1"/>
        <v/>
      </c>
    </row>
    <row r="29" ht="15.75" customHeight="1">
      <c r="A29" s="30"/>
      <c r="B29" s="31"/>
      <c r="C29" s="28">
        <v>26.0</v>
      </c>
      <c r="D29" s="29" t="s">
        <v>280</v>
      </c>
      <c r="E29" s="28" t="s">
        <v>2376</v>
      </c>
      <c r="F29" s="28">
        <v>0.6139</v>
      </c>
      <c r="G29" s="28">
        <v>59.0</v>
      </c>
      <c r="H29" s="28">
        <v>0.5551</v>
      </c>
      <c r="I29" s="29" t="s">
        <v>2358</v>
      </c>
      <c r="J29" s="28" t="s">
        <v>2377</v>
      </c>
      <c r="K29" s="1" t="str">
        <f t="shared" si="1"/>
        <v>Utah</v>
      </c>
    </row>
    <row r="30" ht="15.75" customHeight="1">
      <c r="A30" s="30"/>
      <c r="B30" s="31"/>
      <c r="C30" s="28">
        <v>27.0</v>
      </c>
      <c r="D30" s="29" t="s">
        <v>371</v>
      </c>
      <c r="E30" s="28" t="s">
        <v>2378</v>
      </c>
      <c r="F30" s="28">
        <v>0.6133</v>
      </c>
      <c r="G30" s="28">
        <v>62.0</v>
      </c>
      <c r="H30" s="28">
        <v>0.5539</v>
      </c>
      <c r="I30" s="29" t="s">
        <v>2379</v>
      </c>
      <c r="J30" s="28" t="s">
        <v>2380</v>
      </c>
      <c r="K30" s="1" t="str">
        <f t="shared" si="1"/>
        <v>Richmond</v>
      </c>
    </row>
    <row r="31" ht="15.75" customHeight="1">
      <c r="A31" s="30"/>
      <c r="B31" s="31"/>
      <c r="C31" s="28">
        <v>28.0</v>
      </c>
      <c r="D31" s="29" t="s">
        <v>87</v>
      </c>
      <c r="E31" s="28" t="s">
        <v>2381</v>
      </c>
      <c r="F31" s="28">
        <v>0.6073</v>
      </c>
      <c r="G31" s="28">
        <v>46.0</v>
      </c>
      <c r="H31" s="28">
        <v>0.5627</v>
      </c>
      <c r="I31" s="29" t="s">
        <v>2358</v>
      </c>
      <c r="J31" s="32">
        <v>45965.0</v>
      </c>
      <c r="K31" s="1" t="str">
        <f t="shared" si="1"/>
        <v>Baylor</v>
      </c>
    </row>
    <row r="32" ht="15.75" customHeight="1">
      <c r="A32" s="30"/>
      <c r="B32" s="31"/>
      <c r="C32" s="28">
        <v>29.0</v>
      </c>
      <c r="D32" s="29" t="s">
        <v>695</v>
      </c>
      <c r="E32" s="28" t="s">
        <v>2382</v>
      </c>
      <c r="F32" s="28">
        <v>0.6067</v>
      </c>
      <c r="G32" s="28">
        <v>38.0</v>
      </c>
      <c r="H32" s="28">
        <v>0.57</v>
      </c>
      <c r="I32" s="29" t="s">
        <v>2348</v>
      </c>
      <c r="J32" s="32">
        <v>45934.0</v>
      </c>
      <c r="K32" s="1" t="str">
        <f t="shared" si="1"/>
        <v>Michigan St.</v>
      </c>
    </row>
    <row r="33" ht="15.75" customHeight="1">
      <c r="A33" s="30"/>
      <c r="B33" s="31"/>
      <c r="C33" s="28">
        <v>30.0</v>
      </c>
      <c r="D33" s="29" t="s">
        <v>397</v>
      </c>
      <c r="E33" s="28" t="s">
        <v>2357</v>
      </c>
      <c r="F33" s="28">
        <v>0.6066</v>
      </c>
      <c r="G33" s="28">
        <v>94.0</v>
      </c>
      <c r="H33" s="28">
        <v>0.5307</v>
      </c>
      <c r="I33" s="29" t="s">
        <v>2383</v>
      </c>
      <c r="J33" s="28" t="s">
        <v>2384</v>
      </c>
      <c r="K33" s="1" t="str">
        <f t="shared" si="1"/>
        <v>James Madison</v>
      </c>
    </row>
    <row r="34" ht="15.75" customHeight="1">
      <c r="A34" s="30"/>
      <c r="B34" s="31"/>
      <c r="C34" s="28">
        <v>31.0</v>
      </c>
      <c r="D34" s="29" t="s">
        <v>1563</v>
      </c>
      <c r="E34" s="28" t="s">
        <v>2385</v>
      </c>
      <c r="F34" s="28">
        <v>0.6061</v>
      </c>
      <c r="G34" s="28">
        <v>75.0</v>
      </c>
      <c r="H34" s="28">
        <v>0.5409</v>
      </c>
      <c r="I34" s="29" t="s">
        <v>2358</v>
      </c>
      <c r="J34" s="32">
        <v>45935.0</v>
      </c>
      <c r="K34" s="1" t="str">
        <f t="shared" si="1"/>
        <v>Oklahoma St.</v>
      </c>
    </row>
    <row r="35" ht="15.75" customHeight="1">
      <c r="A35" s="30"/>
      <c r="B35" s="31"/>
      <c r="C35" s="28">
        <v>32.0</v>
      </c>
      <c r="D35" s="29" t="s">
        <v>446</v>
      </c>
      <c r="E35" s="28" t="s">
        <v>2386</v>
      </c>
      <c r="F35" s="28">
        <v>0.6052</v>
      </c>
      <c r="G35" s="28">
        <v>137.0</v>
      </c>
      <c r="H35" s="28">
        <v>0.5043</v>
      </c>
      <c r="I35" s="29" t="s">
        <v>2387</v>
      </c>
      <c r="J35" s="28" t="s">
        <v>2388</v>
      </c>
      <c r="K35" s="1" t="str">
        <f t="shared" si="1"/>
        <v>Harvard</v>
      </c>
    </row>
    <row r="36" ht="15.75" customHeight="1">
      <c r="A36" s="30"/>
      <c r="B36" s="31"/>
      <c r="C36" s="28">
        <v>33.0</v>
      </c>
      <c r="D36" s="29" t="s">
        <v>320</v>
      </c>
      <c r="E36" s="28" t="s">
        <v>2382</v>
      </c>
      <c r="F36" s="28">
        <v>0.6039</v>
      </c>
      <c r="G36" s="28">
        <v>35.0</v>
      </c>
      <c r="H36" s="28">
        <v>0.5736</v>
      </c>
      <c r="I36" s="29" t="s">
        <v>2348</v>
      </c>
      <c r="J36" s="32">
        <v>45934.0</v>
      </c>
      <c r="K36" s="1" t="str">
        <f t="shared" si="1"/>
        <v>Illinois</v>
      </c>
    </row>
    <row r="37" ht="15.75" customHeight="1">
      <c r="A37" s="30"/>
      <c r="B37" s="31"/>
      <c r="C37" s="28">
        <v>34.0</v>
      </c>
      <c r="D37" s="29" t="s">
        <v>353</v>
      </c>
      <c r="E37" s="28" t="s">
        <v>2389</v>
      </c>
      <c r="F37" s="28">
        <v>0.6029</v>
      </c>
      <c r="G37" s="28">
        <v>20.0</v>
      </c>
      <c r="H37" s="28">
        <v>0.5934</v>
      </c>
      <c r="I37" s="29" t="s">
        <v>2348</v>
      </c>
      <c r="J37" s="32">
        <v>45935.0</v>
      </c>
      <c r="K37" s="1" t="str">
        <f t="shared" si="1"/>
        <v>Nebraska</v>
      </c>
    </row>
    <row r="38" ht="15.75" customHeight="1">
      <c r="A38" s="30"/>
      <c r="B38" s="31"/>
      <c r="C38" s="28">
        <v>35.0</v>
      </c>
      <c r="D38" s="29" t="s">
        <v>396</v>
      </c>
      <c r="E38" s="28" t="s">
        <v>2390</v>
      </c>
      <c r="F38" s="28">
        <v>0.6026</v>
      </c>
      <c r="G38" s="28">
        <v>111.0</v>
      </c>
      <c r="H38" s="28">
        <v>0.5164</v>
      </c>
      <c r="I38" s="29" t="s">
        <v>2379</v>
      </c>
      <c r="J38" s="28" t="s">
        <v>2391</v>
      </c>
      <c r="K38" s="1" t="str">
        <f t="shared" si="1"/>
        <v>George Mason</v>
      </c>
    </row>
    <row r="39" ht="15.75" customHeight="1">
      <c r="A39" s="30"/>
      <c r="B39" s="31"/>
      <c r="C39" s="28">
        <v>36.0</v>
      </c>
      <c r="D39" s="29" t="s">
        <v>635</v>
      </c>
      <c r="E39" s="28" t="s">
        <v>2381</v>
      </c>
      <c r="F39" s="28">
        <v>0.6019</v>
      </c>
      <c r="G39" s="28">
        <v>106.0</v>
      </c>
      <c r="H39" s="28">
        <v>0.5195</v>
      </c>
      <c r="I39" s="29" t="s">
        <v>2392</v>
      </c>
      <c r="J39" s="28" t="s">
        <v>2388</v>
      </c>
      <c r="K39" s="1" t="str">
        <f t="shared" si="1"/>
        <v>Middle Tenn. St.</v>
      </c>
    </row>
    <row r="40" ht="15.75" customHeight="1">
      <c r="A40" s="30"/>
      <c r="B40" s="31"/>
      <c r="C40" s="28">
        <v>37.0</v>
      </c>
      <c r="D40" s="29" t="s">
        <v>116</v>
      </c>
      <c r="E40" s="28" t="s">
        <v>2393</v>
      </c>
      <c r="F40" s="28">
        <v>0.6015</v>
      </c>
      <c r="G40" s="28">
        <v>9.0</v>
      </c>
      <c r="H40" s="28">
        <v>0.6066</v>
      </c>
      <c r="I40" s="29" t="s">
        <v>2348</v>
      </c>
      <c r="J40" s="32">
        <v>45905.0</v>
      </c>
      <c r="K40" s="1" t="str">
        <f t="shared" si="1"/>
        <v>Indiana</v>
      </c>
    </row>
    <row r="41" ht="15.75" customHeight="1">
      <c r="A41" s="30"/>
      <c r="B41" s="31"/>
      <c r="C41" s="28">
        <v>38.0</v>
      </c>
      <c r="D41" s="29" t="s">
        <v>634</v>
      </c>
      <c r="E41" s="28" t="s">
        <v>2394</v>
      </c>
      <c r="F41" s="28">
        <v>0.6008</v>
      </c>
      <c r="G41" s="28">
        <v>30.0</v>
      </c>
      <c r="H41" s="28">
        <v>0.578</v>
      </c>
      <c r="I41" s="29" t="s">
        <v>2358</v>
      </c>
      <c r="J41" s="32">
        <v>45906.0</v>
      </c>
      <c r="K41" s="1" t="str">
        <f t="shared" si="1"/>
        <v>Iowa St.</v>
      </c>
    </row>
    <row r="42" ht="15.75" customHeight="1">
      <c r="A42" s="30"/>
      <c r="B42" s="31"/>
      <c r="C42" s="28">
        <v>39.0</v>
      </c>
      <c r="D42" s="29" t="s">
        <v>530</v>
      </c>
      <c r="E42" s="28" t="s">
        <v>2385</v>
      </c>
      <c r="F42" s="28">
        <v>0.6004</v>
      </c>
      <c r="G42" s="28">
        <v>97.0</v>
      </c>
      <c r="H42" s="28">
        <v>0.5296</v>
      </c>
      <c r="I42" s="29" t="s">
        <v>2387</v>
      </c>
      <c r="J42" s="28" t="s">
        <v>2359</v>
      </c>
      <c r="K42" s="1" t="str">
        <f t="shared" si="1"/>
        <v>Columbia</v>
      </c>
    </row>
    <row r="43" ht="15.75" customHeight="1">
      <c r="A43" s="30"/>
      <c r="B43" s="31"/>
      <c r="C43" s="28">
        <v>40.0</v>
      </c>
      <c r="D43" s="29" t="s">
        <v>633</v>
      </c>
      <c r="E43" s="28" t="s">
        <v>2395</v>
      </c>
      <c r="F43" s="28">
        <v>0.5992</v>
      </c>
      <c r="G43" s="28">
        <v>54.0</v>
      </c>
      <c r="H43" s="28">
        <v>0.5575</v>
      </c>
      <c r="I43" s="29" t="s">
        <v>2353</v>
      </c>
      <c r="J43" s="32">
        <v>45995.0</v>
      </c>
      <c r="K43" s="1" t="str">
        <f t="shared" si="1"/>
        <v>Florida St.</v>
      </c>
    </row>
    <row r="44" ht="15.75" customHeight="1">
      <c r="A44" s="30"/>
      <c r="B44" s="31"/>
      <c r="C44" s="28">
        <v>41.0</v>
      </c>
      <c r="D44" s="29" t="s">
        <v>261</v>
      </c>
      <c r="E44" s="28" t="s">
        <v>2396</v>
      </c>
      <c r="F44" s="28">
        <v>0.5986</v>
      </c>
      <c r="G44" s="28">
        <v>73.0</v>
      </c>
      <c r="H44" s="28">
        <v>0.5421</v>
      </c>
      <c r="I44" s="29" t="s">
        <v>2387</v>
      </c>
      <c r="J44" s="32">
        <v>45964.0</v>
      </c>
      <c r="K44" s="1" t="str">
        <f t="shared" si="1"/>
        <v>Princeton</v>
      </c>
    </row>
    <row r="45" ht="15.75" customHeight="1">
      <c r="A45" s="30"/>
      <c r="B45" s="31"/>
      <c r="C45" s="28">
        <v>42.0</v>
      </c>
      <c r="D45" s="29" t="s">
        <v>387</v>
      </c>
      <c r="E45" s="28" t="s">
        <v>2397</v>
      </c>
      <c r="F45" s="28">
        <v>0.5985</v>
      </c>
      <c r="G45" s="28">
        <v>8.0</v>
      </c>
      <c r="H45" s="28">
        <v>0.6108</v>
      </c>
      <c r="I45" s="29" t="s">
        <v>2348</v>
      </c>
      <c r="J45" s="32">
        <v>45660.0</v>
      </c>
      <c r="K45" s="1" t="str">
        <f t="shared" si="1"/>
        <v>Oregon</v>
      </c>
    </row>
    <row r="46" ht="15.75" customHeight="1">
      <c r="A46" s="30"/>
      <c r="B46" s="31"/>
      <c r="C46" s="28">
        <v>43.0</v>
      </c>
      <c r="D46" s="29" t="s">
        <v>2094</v>
      </c>
      <c r="E46" s="28" t="s">
        <v>2381</v>
      </c>
      <c r="F46" s="28">
        <v>0.5962</v>
      </c>
      <c r="G46" s="28">
        <v>99.0</v>
      </c>
      <c r="H46" s="28">
        <v>0.5274</v>
      </c>
      <c r="I46" s="29" t="s">
        <v>2398</v>
      </c>
      <c r="J46" s="28" t="s">
        <v>2399</v>
      </c>
      <c r="K46" s="1" t="str">
        <f t="shared" si="1"/>
        <v>Ball St.</v>
      </c>
    </row>
    <row r="47" ht="15.75" customHeight="1">
      <c r="A47" s="30"/>
      <c r="B47" s="31"/>
      <c r="C47" s="28">
        <v>44.0</v>
      </c>
      <c r="D47" s="29" t="s">
        <v>449</v>
      </c>
      <c r="E47" s="28" t="s">
        <v>2400</v>
      </c>
      <c r="F47" s="28">
        <v>0.5943</v>
      </c>
      <c r="G47" s="28">
        <v>162.0</v>
      </c>
      <c r="H47" s="28">
        <v>0.4967</v>
      </c>
      <c r="I47" s="29" t="s">
        <v>2401</v>
      </c>
      <c r="J47" s="28" t="s">
        <v>2402</v>
      </c>
      <c r="K47" s="1" t="str">
        <f t="shared" si="1"/>
        <v>Fairfield</v>
      </c>
    </row>
    <row r="48" ht="15.75" customHeight="1">
      <c r="A48" s="30"/>
      <c r="B48" s="31"/>
      <c r="C48" s="28">
        <v>45.0</v>
      </c>
      <c r="D48" s="29" t="s">
        <v>2403</v>
      </c>
      <c r="E48" s="28" t="s">
        <v>2400</v>
      </c>
      <c r="F48" s="28">
        <v>0.5935</v>
      </c>
      <c r="G48" s="28">
        <v>167.0</v>
      </c>
      <c r="H48" s="28">
        <v>0.4945</v>
      </c>
      <c r="I48" s="29" t="s">
        <v>2404</v>
      </c>
      <c r="J48" s="28" t="s">
        <v>2405</v>
      </c>
      <c r="K48" s="1" t="str">
        <f t="shared" si="1"/>
        <v>UTSA</v>
      </c>
    </row>
    <row r="49" ht="15.75" customHeight="1">
      <c r="A49" s="30"/>
      <c r="B49" s="31"/>
      <c r="C49" s="28">
        <v>46.0</v>
      </c>
      <c r="D49" s="29" t="s">
        <v>1875</v>
      </c>
      <c r="E49" s="28" t="s">
        <v>2370</v>
      </c>
      <c r="F49" s="28">
        <v>0.5933</v>
      </c>
      <c r="G49" s="28">
        <v>183.0</v>
      </c>
      <c r="H49" s="28">
        <v>0.4891</v>
      </c>
      <c r="I49" s="29" t="s">
        <v>2406</v>
      </c>
      <c r="J49" s="28" t="s">
        <v>2407</v>
      </c>
      <c r="K49" s="1" t="str">
        <f t="shared" si="1"/>
        <v>Montana St.</v>
      </c>
    </row>
    <row r="50" ht="15.75" customHeight="1">
      <c r="A50" s="30"/>
      <c r="B50" s="31"/>
      <c r="C50" s="28">
        <v>47.0</v>
      </c>
      <c r="D50" s="29" t="s">
        <v>439</v>
      </c>
      <c r="E50" s="28" t="s">
        <v>2408</v>
      </c>
      <c r="F50" s="28">
        <v>0.5929</v>
      </c>
      <c r="G50" s="28">
        <v>165.0</v>
      </c>
      <c r="H50" s="28">
        <v>0.4951</v>
      </c>
      <c r="I50" s="29" t="s">
        <v>2401</v>
      </c>
      <c r="J50" s="28" t="s">
        <v>2354</v>
      </c>
      <c r="K50" s="1" t="str">
        <f t="shared" si="1"/>
        <v>Quinnipiac</v>
      </c>
    </row>
    <row r="51" ht="15.75" customHeight="1">
      <c r="A51" s="30"/>
      <c r="B51" s="31"/>
      <c r="C51" s="28">
        <v>48.0</v>
      </c>
      <c r="D51" s="29" t="s">
        <v>375</v>
      </c>
      <c r="E51" s="28" t="s">
        <v>2366</v>
      </c>
      <c r="F51" s="28">
        <v>0.5912</v>
      </c>
      <c r="G51" s="28">
        <v>98.0</v>
      </c>
      <c r="H51" s="28">
        <v>0.5276</v>
      </c>
      <c r="I51" s="29" t="s">
        <v>2409</v>
      </c>
      <c r="J51" s="28" t="s">
        <v>2410</v>
      </c>
      <c r="K51" s="1" t="str">
        <f t="shared" si="1"/>
        <v>UNLV</v>
      </c>
    </row>
    <row r="52" ht="15.75" customHeight="1">
      <c r="A52" s="30"/>
      <c r="B52" s="31"/>
      <c r="C52" s="28">
        <v>49.0</v>
      </c>
      <c r="D52" s="29" t="s">
        <v>283</v>
      </c>
      <c r="E52" s="28" t="s">
        <v>2411</v>
      </c>
      <c r="F52" s="28">
        <v>0.5904</v>
      </c>
      <c r="G52" s="28">
        <v>23.0</v>
      </c>
      <c r="H52" s="28">
        <v>0.5899</v>
      </c>
      <c r="I52" s="29" t="s">
        <v>2350</v>
      </c>
      <c r="J52" s="32">
        <v>45999.0</v>
      </c>
      <c r="K52" s="1" t="str">
        <f t="shared" si="1"/>
        <v>Villanova</v>
      </c>
    </row>
    <row r="53" ht="15.75" customHeight="1">
      <c r="A53" s="30"/>
      <c r="B53" s="31"/>
      <c r="C53" s="28">
        <v>50.0</v>
      </c>
      <c r="D53" s="29" t="s">
        <v>276</v>
      </c>
      <c r="E53" s="28" t="s">
        <v>2395</v>
      </c>
      <c r="F53" s="28">
        <v>0.5902</v>
      </c>
      <c r="G53" s="28">
        <v>92.0</v>
      </c>
      <c r="H53" s="28">
        <v>0.5315</v>
      </c>
      <c r="I53" s="29" t="s">
        <v>2398</v>
      </c>
      <c r="J53" s="28" t="s">
        <v>2412</v>
      </c>
      <c r="K53" s="1" t="str">
        <f t="shared" si="1"/>
        <v>Toledo</v>
      </c>
    </row>
    <row r="54" ht="15.75" customHeight="1">
      <c r="A54" s="33" t="s">
        <v>640</v>
      </c>
      <c r="B54" s="25"/>
      <c r="C54" s="26"/>
      <c r="D54" s="34" t="s">
        <v>2340</v>
      </c>
      <c r="E54" s="34" t="s">
        <v>2341</v>
      </c>
      <c r="F54" s="34" t="s">
        <v>20</v>
      </c>
      <c r="G54" s="34" t="s">
        <v>2413</v>
      </c>
      <c r="H54" s="34" t="s">
        <v>294</v>
      </c>
      <c r="I54" s="34" t="s">
        <v>2342</v>
      </c>
      <c r="J54" s="34" t="s">
        <v>2414</v>
      </c>
      <c r="K54" s="1" t="str">
        <f t="shared" si="1"/>
        <v>School</v>
      </c>
    </row>
    <row r="55" ht="15.75" customHeight="1">
      <c r="A55" s="30"/>
      <c r="B55" s="31"/>
      <c r="C55" s="28">
        <v>51.0</v>
      </c>
      <c r="D55" s="29" t="s">
        <v>269</v>
      </c>
      <c r="E55" s="28" t="s">
        <v>2415</v>
      </c>
      <c r="F55" s="28">
        <v>0.59</v>
      </c>
      <c r="G55" s="28">
        <v>45.0</v>
      </c>
      <c r="H55" s="28">
        <v>0.5629</v>
      </c>
      <c r="I55" s="29" t="s">
        <v>2404</v>
      </c>
      <c r="J55" s="28" t="s">
        <v>2416</v>
      </c>
      <c r="K55" s="1" t="str">
        <f t="shared" si="1"/>
        <v>South Florida</v>
      </c>
    </row>
    <row r="56" ht="15.75" customHeight="1">
      <c r="A56" s="30"/>
      <c r="B56" s="31"/>
      <c r="C56" s="28">
        <v>52.0</v>
      </c>
      <c r="D56" s="29" t="s">
        <v>521</v>
      </c>
      <c r="E56" s="28" t="s">
        <v>2366</v>
      </c>
      <c r="F56" s="28">
        <v>0.5898</v>
      </c>
      <c r="G56" s="28">
        <v>109.0</v>
      </c>
      <c r="H56" s="28">
        <v>0.518</v>
      </c>
      <c r="I56" s="29" t="s">
        <v>2406</v>
      </c>
      <c r="J56" s="28" t="s">
        <v>2410</v>
      </c>
      <c r="K56" s="1" t="str">
        <f t="shared" si="1"/>
        <v>Northern Arizona</v>
      </c>
    </row>
    <row r="57" ht="15.75" customHeight="1">
      <c r="A57" s="30"/>
      <c r="B57" s="31"/>
      <c r="C57" s="28">
        <v>53.0</v>
      </c>
      <c r="D57" s="29" t="s">
        <v>335</v>
      </c>
      <c r="E57" s="28" t="s">
        <v>2347</v>
      </c>
      <c r="F57" s="28">
        <v>0.588</v>
      </c>
      <c r="G57" s="28">
        <v>262.0</v>
      </c>
      <c r="H57" s="28">
        <v>0.4661</v>
      </c>
      <c r="I57" s="29" t="s">
        <v>2417</v>
      </c>
      <c r="J57" s="28" t="s">
        <v>2418</v>
      </c>
      <c r="K57" s="1" t="str">
        <f t="shared" si="1"/>
        <v>Grand Canyon</v>
      </c>
    </row>
    <row r="58" ht="15.75" customHeight="1">
      <c r="A58" s="30"/>
      <c r="B58" s="31"/>
      <c r="C58" s="28">
        <v>54.0</v>
      </c>
      <c r="D58" s="29" t="s">
        <v>531</v>
      </c>
      <c r="E58" s="28" t="s">
        <v>2415</v>
      </c>
      <c r="F58" s="28">
        <v>0.5874</v>
      </c>
      <c r="G58" s="28">
        <v>47.0</v>
      </c>
      <c r="H58" s="28">
        <v>0.5625</v>
      </c>
      <c r="I58" s="29" t="s">
        <v>2344</v>
      </c>
      <c r="J58" s="32">
        <v>45907.0</v>
      </c>
      <c r="K58" s="1" t="str">
        <f t="shared" si="1"/>
        <v>Vanderbilt</v>
      </c>
    </row>
    <row r="59" ht="15.75" customHeight="1">
      <c r="A59" s="30"/>
      <c r="B59" s="31"/>
      <c r="C59" s="28">
        <v>55.0</v>
      </c>
      <c r="D59" s="29" t="s">
        <v>2419</v>
      </c>
      <c r="E59" s="28" t="s">
        <v>2367</v>
      </c>
      <c r="F59" s="28">
        <v>0.5868</v>
      </c>
      <c r="G59" s="28">
        <v>74.0</v>
      </c>
      <c r="H59" s="28">
        <v>0.5413</v>
      </c>
      <c r="I59" s="29" t="s">
        <v>2379</v>
      </c>
      <c r="J59" s="28" t="s">
        <v>2420</v>
      </c>
      <c r="K59" s="1" t="str">
        <f t="shared" si="1"/>
        <v>St. Joseph's</v>
      </c>
    </row>
    <row r="60" ht="15.75" customHeight="1">
      <c r="A60" s="30"/>
      <c r="B60" s="31"/>
      <c r="C60" s="28">
        <v>56.0</v>
      </c>
      <c r="D60" s="29" t="s">
        <v>157</v>
      </c>
      <c r="E60" s="28" t="s">
        <v>2421</v>
      </c>
      <c r="F60" s="28">
        <v>0.5863</v>
      </c>
      <c r="G60" s="28">
        <v>110.0</v>
      </c>
      <c r="H60" s="28">
        <v>0.5179</v>
      </c>
      <c r="I60" s="29" t="s">
        <v>2371</v>
      </c>
      <c r="J60" s="32">
        <v>45965.0</v>
      </c>
      <c r="K60" s="1" t="str">
        <f t="shared" si="1"/>
        <v>Oral Roberts</v>
      </c>
    </row>
    <row r="61" ht="15.75" customHeight="1">
      <c r="A61" s="30"/>
      <c r="B61" s="31"/>
      <c r="C61" s="28">
        <v>57.0</v>
      </c>
      <c r="D61" s="29" t="s">
        <v>2422</v>
      </c>
      <c r="E61" s="28" t="s">
        <v>2423</v>
      </c>
      <c r="F61" s="28">
        <v>0.586</v>
      </c>
      <c r="G61" s="28">
        <v>187.0</v>
      </c>
      <c r="H61" s="28">
        <v>0.4886</v>
      </c>
      <c r="I61" s="29" t="s">
        <v>2424</v>
      </c>
      <c r="J61" s="32">
        <v>45658.0</v>
      </c>
      <c r="K61" s="1" t="str">
        <f t="shared" si="1"/>
        <v>S.F. Austin</v>
      </c>
    </row>
    <row r="62" ht="15.75" customHeight="1">
      <c r="A62" s="30"/>
      <c r="B62" s="31"/>
      <c r="C62" s="28">
        <v>58.0</v>
      </c>
      <c r="D62" s="29" t="s">
        <v>442</v>
      </c>
      <c r="E62" s="28" t="s">
        <v>2385</v>
      </c>
      <c r="F62" s="28">
        <v>0.5859</v>
      </c>
      <c r="G62" s="28">
        <v>112.0</v>
      </c>
      <c r="H62" s="28">
        <v>0.5161</v>
      </c>
      <c r="I62" s="29" t="s">
        <v>2392</v>
      </c>
      <c r="J62" s="28" t="s">
        <v>2359</v>
      </c>
      <c r="K62" s="1" t="str">
        <f t="shared" si="1"/>
        <v>Liberty</v>
      </c>
    </row>
    <row r="63" ht="15.75" customHeight="1">
      <c r="A63" s="30"/>
      <c r="B63" s="31"/>
      <c r="C63" s="28">
        <v>59.0</v>
      </c>
      <c r="D63" s="29" t="s">
        <v>632</v>
      </c>
      <c r="E63" s="28" t="s">
        <v>2355</v>
      </c>
      <c r="F63" s="28">
        <v>0.5843</v>
      </c>
      <c r="G63" s="28">
        <v>216.0</v>
      </c>
      <c r="H63" s="28">
        <v>0.4774</v>
      </c>
      <c r="I63" s="29" t="s">
        <v>2425</v>
      </c>
      <c r="J63" s="28" t="s">
        <v>2418</v>
      </c>
      <c r="K63" s="1" t="str">
        <f t="shared" si="1"/>
        <v>Fla Gulf Coast</v>
      </c>
    </row>
    <row r="64" ht="15.75" customHeight="1">
      <c r="A64" s="30"/>
      <c r="B64" s="31"/>
      <c r="C64" s="28">
        <v>60.0</v>
      </c>
      <c r="D64" s="29" t="s">
        <v>425</v>
      </c>
      <c r="E64" s="28" t="s">
        <v>2426</v>
      </c>
      <c r="F64" s="28">
        <v>0.5834</v>
      </c>
      <c r="G64" s="28">
        <v>64.0</v>
      </c>
      <c r="H64" s="28">
        <v>0.5528</v>
      </c>
      <c r="I64" s="29" t="s">
        <v>2409</v>
      </c>
      <c r="J64" s="28" t="s">
        <v>2427</v>
      </c>
      <c r="K64" s="1" t="str">
        <f t="shared" si="1"/>
        <v>Wyoming</v>
      </c>
    </row>
    <row r="65" ht="15.75" customHeight="1">
      <c r="A65" s="30"/>
      <c r="B65" s="31"/>
      <c r="C65" s="28">
        <v>61.0</v>
      </c>
      <c r="D65" s="29" t="s">
        <v>578</v>
      </c>
      <c r="E65" s="28" t="s">
        <v>2352</v>
      </c>
      <c r="F65" s="28">
        <v>0.5799</v>
      </c>
      <c r="G65" s="28">
        <v>173.0</v>
      </c>
      <c r="H65" s="28">
        <v>0.4923</v>
      </c>
      <c r="I65" s="29" t="s">
        <v>2428</v>
      </c>
      <c r="J65" s="28" t="s">
        <v>2360</v>
      </c>
      <c r="K65" s="1" t="str">
        <f t="shared" si="1"/>
        <v>Lehigh</v>
      </c>
    </row>
    <row r="66" ht="15.75" customHeight="1">
      <c r="A66" s="30"/>
      <c r="B66" s="31"/>
      <c r="C66" s="28">
        <v>62.0</v>
      </c>
      <c r="D66" s="29" t="s">
        <v>435</v>
      </c>
      <c r="E66" s="28" t="s">
        <v>2415</v>
      </c>
      <c r="F66" s="28">
        <v>0.5795</v>
      </c>
      <c r="G66" s="28">
        <v>68.0</v>
      </c>
      <c r="H66" s="28">
        <v>0.5489</v>
      </c>
      <c r="I66" s="29" t="s">
        <v>2353</v>
      </c>
      <c r="J66" s="32">
        <v>45908.0</v>
      </c>
      <c r="K66" s="1" t="str">
        <f t="shared" si="1"/>
        <v>Georgia Tech</v>
      </c>
    </row>
    <row r="67" ht="15.75" customHeight="1">
      <c r="A67" s="30"/>
      <c r="B67" s="31"/>
      <c r="C67" s="28">
        <v>63.0</v>
      </c>
      <c r="D67" s="29" t="s">
        <v>460</v>
      </c>
      <c r="E67" s="28" t="s">
        <v>2390</v>
      </c>
      <c r="F67" s="28">
        <v>0.5784</v>
      </c>
      <c r="G67" s="28">
        <v>161.0</v>
      </c>
      <c r="H67" s="28">
        <v>0.4967</v>
      </c>
      <c r="I67" s="29" t="s">
        <v>2429</v>
      </c>
      <c r="J67" s="28" t="s">
        <v>2430</v>
      </c>
      <c r="K67" s="1" t="str">
        <f t="shared" si="1"/>
        <v>Green Bay</v>
      </c>
    </row>
    <row r="68" ht="15.75" customHeight="1">
      <c r="A68" s="30"/>
      <c r="B68" s="31"/>
      <c r="C68" s="28">
        <v>64.0</v>
      </c>
      <c r="D68" s="29" t="s">
        <v>391</v>
      </c>
      <c r="E68" s="28" t="s">
        <v>2367</v>
      </c>
      <c r="F68" s="28">
        <v>0.5778</v>
      </c>
      <c r="G68" s="28">
        <v>69.0</v>
      </c>
      <c r="H68" s="28">
        <v>0.5452</v>
      </c>
      <c r="I68" s="29" t="s">
        <v>2350</v>
      </c>
      <c r="J68" s="28" t="s">
        <v>2431</v>
      </c>
      <c r="K68" s="1" t="str">
        <f t="shared" si="1"/>
        <v>Seton Hall</v>
      </c>
    </row>
    <row r="69" ht="15.75" customHeight="1">
      <c r="A69" s="30"/>
      <c r="B69" s="31"/>
      <c r="C69" s="28">
        <v>65.0</v>
      </c>
      <c r="D69" s="29" t="s">
        <v>588</v>
      </c>
      <c r="E69" s="28" t="s">
        <v>2432</v>
      </c>
      <c r="F69" s="28">
        <v>0.5765</v>
      </c>
      <c r="G69" s="28">
        <v>229.0</v>
      </c>
      <c r="H69" s="28">
        <v>0.4747</v>
      </c>
      <c r="I69" s="29" t="s">
        <v>2433</v>
      </c>
      <c r="J69" s="28" t="s">
        <v>2434</v>
      </c>
      <c r="K69" s="1" t="str">
        <f t="shared" si="1"/>
        <v>Tennessee Tech</v>
      </c>
    </row>
    <row r="70" ht="15.75" customHeight="1">
      <c r="A70" s="30"/>
      <c r="B70" s="31"/>
      <c r="C70" s="28">
        <v>66.0</v>
      </c>
      <c r="D70" s="29" t="s">
        <v>239</v>
      </c>
      <c r="E70" s="28" t="s">
        <v>2435</v>
      </c>
      <c r="F70" s="28">
        <v>0.5746</v>
      </c>
      <c r="G70" s="28">
        <v>55.0</v>
      </c>
      <c r="H70" s="28">
        <v>0.5563</v>
      </c>
      <c r="I70" s="29" t="s">
        <v>2344</v>
      </c>
      <c r="J70" s="32">
        <v>45934.0</v>
      </c>
      <c r="K70" s="1" t="str">
        <f t="shared" si="1"/>
        <v>Mississippi</v>
      </c>
    </row>
    <row r="71" ht="15.75" customHeight="1">
      <c r="A71" s="30"/>
      <c r="B71" s="31"/>
      <c r="C71" s="28">
        <v>67.0</v>
      </c>
      <c r="D71" s="29" t="s">
        <v>1371</v>
      </c>
      <c r="E71" s="28" t="s">
        <v>2436</v>
      </c>
      <c r="F71" s="28">
        <v>0.5727</v>
      </c>
      <c r="G71" s="28">
        <v>249.0</v>
      </c>
      <c r="H71" s="28">
        <v>0.4698</v>
      </c>
      <c r="I71" s="29" t="s">
        <v>2437</v>
      </c>
      <c r="J71" s="28" t="s">
        <v>2345</v>
      </c>
      <c r="K71" s="1" t="str">
        <f t="shared" si="1"/>
        <v>Norfolk St.</v>
      </c>
    </row>
    <row r="72" ht="15.75" customHeight="1">
      <c r="A72" s="30"/>
      <c r="B72" s="31"/>
      <c r="C72" s="28">
        <v>68.0</v>
      </c>
      <c r="D72" s="29" t="s">
        <v>202</v>
      </c>
      <c r="E72" s="28" t="s">
        <v>2393</v>
      </c>
      <c r="F72" s="28">
        <v>0.5716</v>
      </c>
      <c r="G72" s="28">
        <v>61.0</v>
      </c>
      <c r="H72" s="28">
        <v>0.5541</v>
      </c>
      <c r="I72" s="29" t="s">
        <v>2358</v>
      </c>
      <c r="J72" s="28" t="s">
        <v>2438</v>
      </c>
      <c r="K72" s="1" t="str">
        <f t="shared" si="1"/>
        <v>Colorado</v>
      </c>
    </row>
    <row r="73" ht="15.75" customHeight="1">
      <c r="A73" s="30"/>
      <c r="B73" s="31"/>
      <c r="C73" s="28">
        <v>69.0</v>
      </c>
      <c r="D73" s="29" t="s">
        <v>395</v>
      </c>
      <c r="E73" s="28" t="s">
        <v>2439</v>
      </c>
      <c r="F73" s="28">
        <v>0.5693</v>
      </c>
      <c r="G73" s="28">
        <v>77.0</v>
      </c>
      <c r="H73" s="28">
        <v>0.5405</v>
      </c>
      <c r="I73" s="29" t="s">
        <v>2440</v>
      </c>
      <c r="J73" s="32">
        <v>45997.0</v>
      </c>
      <c r="K73" s="1" t="str">
        <f t="shared" si="1"/>
        <v>Belmont</v>
      </c>
    </row>
    <row r="74" ht="15.75" customHeight="1">
      <c r="A74" s="30"/>
      <c r="B74" s="31"/>
      <c r="C74" s="28">
        <v>70.0</v>
      </c>
      <c r="D74" s="29" t="s">
        <v>874</v>
      </c>
      <c r="E74" s="28" t="s">
        <v>2375</v>
      </c>
      <c r="F74" s="28">
        <v>0.5674</v>
      </c>
      <c r="G74" s="28">
        <v>90.0</v>
      </c>
      <c r="H74" s="28">
        <v>0.532</v>
      </c>
      <c r="I74" s="29" t="s">
        <v>2344</v>
      </c>
      <c r="J74" s="32">
        <v>45846.0</v>
      </c>
      <c r="K74" s="1" t="str">
        <f t="shared" si="1"/>
        <v>Mississippi St.</v>
      </c>
    </row>
    <row r="75" ht="15.75" customHeight="1">
      <c r="A75" s="30"/>
      <c r="B75" s="31"/>
      <c r="C75" s="28">
        <v>71.0</v>
      </c>
      <c r="D75" s="29" t="s">
        <v>102</v>
      </c>
      <c r="E75" s="28" t="s">
        <v>2415</v>
      </c>
      <c r="F75" s="28">
        <v>0.5638</v>
      </c>
      <c r="G75" s="28">
        <v>101.0</v>
      </c>
      <c r="H75" s="28">
        <v>0.5252</v>
      </c>
      <c r="I75" s="29" t="s">
        <v>2440</v>
      </c>
      <c r="J75" s="28" t="s">
        <v>2441</v>
      </c>
      <c r="K75" s="1" t="str">
        <f t="shared" si="1"/>
        <v>Drake</v>
      </c>
    </row>
    <row r="76" ht="15.75" customHeight="1">
      <c r="A76" s="30"/>
      <c r="B76" s="31"/>
      <c r="C76" s="28">
        <v>72.0</v>
      </c>
      <c r="D76" s="29" t="s">
        <v>258</v>
      </c>
      <c r="E76" s="28" t="s">
        <v>2442</v>
      </c>
      <c r="F76" s="28">
        <v>0.5623</v>
      </c>
      <c r="G76" s="28">
        <v>256.0</v>
      </c>
      <c r="H76" s="28">
        <v>0.4676</v>
      </c>
      <c r="I76" s="29" t="s">
        <v>2443</v>
      </c>
      <c r="J76" s="28" t="s">
        <v>2359</v>
      </c>
      <c r="K76" s="1" t="str">
        <f t="shared" si="1"/>
        <v>Portland</v>
      </c>
    </row>
    <row r="77" ht="15.75" customHeight="1">
      <c r="A77" s="30"/>
      <c r="B77" s="31"/>
      <c r="C77" s="28">
        <v>73.0</v>
      </c>
      <c r="D77" s="29" t="s">
        <v>2444</v>
      </c>
      <c r="E77" s="28" t="s">
        <v>2366</v>
      </c>
      <c r="F77" s="28">
        <v>0.5618</v>
      </c>
      <c r="G77" s="28">
        <v>181.0</v>
      </c>
      <c r="H77" s="28">
        <v>0.4896</v>
      </c>
      <c r="I77" s="29" t="s">
        <v>2428</v>
      </c>
      <c r="J77" s="28" t="s">
        <v>2445</v>
      </c>
      <c r="K77" s="1" t="str">
        <f t="shared" si="1"/>
        <v>Army</v>
      </c>
    </row>
    <row r="78" ht="15.75" customHeight="1">
      <c r="A78" s="30"/>
      <c r="B78" s="31"/>
      <c r="C78" s="28">
        <v>74.0</v>
      </c>
      <c r="D78" s="29" t="s">
        <v>1495</v>
      </c>
      <c r="E78" s="28" t="s">
        <v>2366</v>
      </c>
      <c r="F78" s="28">
        <v>0.5617</v>
      </c>
      <c r="G78" s="28">
        <v>194.0</v>
      </c>
      <c r="H78" s="28">
        <v>0.4861</v>
      </c>
      <c r="I78" s="29" t="s">
        <v>2440</v>
      </c>
      <c r="J78" s="28" t="s">
        <v>2446</v>
      </c>
      <c r="K78" s="1" t="str">
        <f t="shared" si="1"/>
        <v>Murray St.</v>
      </c>
    </row>
    <row r="79" ht="15.75" customHeight="1">
      <c r="A79" s="30"/>
      <c r="B79" s="31"/>
      <c r="C79" s="28">
        <v>75.0</v>
      </c>
      <c r="D79" s="29" t="s">
        <v>429</v>
      </c>
      <c r="E79" s="28" t="s">
        <v>2372</v>
      </c>
      <c r="F79" s="28">
        <v>0.5607</v>
      </c>
      <c r="G79" s="28">
        <v>86.0</v>
      </c>
      <c r="H79" s="28">
        <v>0.5329</v>
      </c>
      <c r="I79" s="29" t="s">
        <v>2348</v>
      </c>
      <c r="J79" s="32">
        <v>45875.0</v>
      </c>
      <c r="K79" s="1" t="str">
        <f t="shared" si="1"/>
        <v>Minnesota</v>
      </c>
    </row>
    <row r="80" ht="15.75" customHeight="1">
      <c r="A80" s="31"/>
      <c r="K80" s="1" t="str">
        <f t="shared" si="1"/>
        <v/>
      </c>
    </row>
    <row r="81" ht="15.75" customHeight="1">
      <c r="A81" s="30"/>
      <c r="B81" s="31"/>
      <c r="C81" s="28">
        <v>76.0</v>
      </c>
      <c r="D81" s="29" t="s">
        <v>419</v>
      </c>
      <c r="E81" s="28" t="s">
        <v>2447</v>
      </c>
      <c r="F81" s="28">
        <v>0.5592</v>
      </c>
      <c r="G81" s="28">
        <v>43.0</v>
      </c>
      <c r="H81" s="28">
        <v>0.5655</v>
      </c>
      <c r="I81" s="29" t="s">
        <v>2348</v>
      </c>
      <c r="J81" s="32">
        <v>45660.0</v>
      </c>
      <c r="K81" s="1" t="str">
        <f t="shared" si="1"/>
        <v>Washington</v>
      </c>
    </row>
    <row r="82" ht="15.75" customHeight="1">
      <c r="A82" s="30"/>
      <c r="B82" s="31"/>
      <c r="C82" s="28">
        <v>77.0</v>
      </c>
      <c r="D82" s="29" t="s">
        <v>285</v>
      </c>
      <c r="E82" s="28" t="s">
        <v>2448</v>
      </c>
      <c r="F82" s="28">
        <v>0.559</v>
      </c>
      <c r="G82" s="28">
        <v>53.0</v>
      </c>
      <c r="H82" s="28">
        <v>0.5581</v>
      </c>
      <c r="I82" s="29" t="s">
        <v>2353</v>
      </c>
      <c r="J82" s="32">
        <v>45847.0</v>
      </c>
      <c r="K82" s="1" t="str">
        <f t="shared" si="1"/>
        <v>Virginia Tech</v>
      </c>
    </row>
    <row r="83" ht="15.75" customHeight="1">
      <c r="A83" s="30"/>
      <c r="B83" s="31"/>
      <c r="C83" s="28">
        <v>78.0</v>
      </c>
      <c r="D83" s="29" t="s">
        <v>421</v>
      </c>
      <c r="E83" s="28" t="s">
        <v>2395</v>
      </c>
      <c r="F83" s="28">
        <v>0.5589</v>
      </c>
      <c r="G83" s="28">
        <v>174.0</v>
      </c>
      <c r="H83" s="28">
        <v>0.4921</v>
      </c>
      <c r="I83" s="29" t="s">
        <v>2404</v>
      </c>
      <c r="J83" s="28" t="s">
        <v>2416</v>
      </c>
      <c r="K83" s="1" t="str">
        <f t="shared" si="1"/>
        <v>North Texas</v>
      </c>
    </row>
    <row r="84" ht="15.75" customHeight="1">
      <c r="A84" s="30"/>
      <c r="B84" s="31"/>
      <c r="C84" s="28">
        <v>79.0</v>
      </c>
      <c r="D84" s="29" t="s">
        <v>2449</v>
      </c>
      <c r="E84" s="28" t="s">
        <v>2432</v>
      </c>
      <c r="F84" s="28">
        <v>0.5587</v>
      </c>
      <c r="G84" s="28">
        <v>293.0</v>
      </c>
      <c r="H84" s="28">
        <v>0.4572</v>
      </c>
      <c r="I84" s="29" t="s">
        <v>2424</v>
      </c>
      <c r="J84" s="28" t="s">
        <v>2402</v>
      </c>
      <c r="K84" s="1" t="str">
        <f t="shared" si="1"/>
        <v>SE Louisiana</v>
      </c>
    </row>
    <row r="85" ht="15.75" customHeight="1">
      <c r="A85" s="30"/>
      <c r="B85" s="31"/>
      <c r="C85" s="28">
        <v>80.0</v>
      </c>
      <c r="D85" s="29" t="s">
        <v>2450</v>
      </c>
      <c r="E85" s="28" t="s">
        <v>2382</v>
      </c>
      <c r="F85" s="28">
        <v>0.5583</v>
      </c>
      <c r="G85" s="28">
        <v>166.0</v>
      </c>
      <c r="H85" s="28">
        <v>0.495</v>
      </c>
      <c r="I85" s="29" t="s">
        <v>2383</v>
      </c>
      <c r="J85" s="28" t="s">
        <v>2438</v>
      </c>
      <c r="K85" s="1" t="str">
        <f t="shared" si="1"/>
        <v>Coastal Car.</v>
      </c>
    </row>
    <row r="86" ht="15.75" customHeight="1">
      <c r="A86" s="30"/>
      <c r="B86" s="31"/>
      <c r="C86" s="28">
        <v>81.0</v>
      </c>
      <c r="D86" s="29" t="s">
        <v>416</v>
      </c>
      <c r="E86" s="28" t="s">
        <v>2447</v>
      </c>
      <c r="F86" s="28">
        <v>0.5579</v>
      </c>
      <c r="G86" s="28">
        <v>70.0</v>
      </c>
      <c r="H86" s="28">
        <v>0.5443</v>
      </c>
      <c r="I86" s="29" t="s">
        <v>2379</v>
      </c>
      <c r="J86" s="28" t="s">
        <v>2431</v>
      </c>
      <c r="K86" s="1" t="str">
        <f t="shared" si="1"/>
        <v>Davidson</v>
      </c>
    </row>
    <row r="87" ht="15.75" customHeight="1">
      <c r="A87" s="30"/>
      <c r="B87" s="31"/>
      <c r="C87" s="28">
        <v>82.0</v>
      </c>
      <c r="D87" s="29" t="s">
        <v>918</v>
      </c>
      <c r="E87" s="28" t="s">
        <v>2451</v>
      </c>
      <c r="F87" s="28">
        <v>0.5567</v>
      </c>
      <c r="G87" s="28">
        <v>79.0</v>
      </c>
      <c r="H87" s="28">
        <v>0.5389</v>
      </c>
      <c r="I87" s="29" t="s">
        <v>2409</v>
      </c>
      <c r="J87" s="32">
        <v>45966.0</v>
      </c>
      <c r="K87" s="1" t="str">
        <f t="shared" si="1"/>
        <v>Colorado St.</v>
      </c>
    </row>
    <row r="88" ht="15.75" customHeight="1">
      <c r="A88" s="30"/>
      <c r="B88" s="31"/>
      <c r="C88" s="28">
        <v>83.0</v>
      </c>
      <c r="D88" s="29" t="s">
        <v>272</v>
      </c>
      <c r="E88" s="28" t="s">
        <v>2452</v>
      </c>
      <c r="F88" s="28">
        <v>0.5563</v>
      </c>
      <c r="G88" s="28">
        <v>27.0</v>
      </c>
      <c r="H88" s="28">
        <v>0.5835</v>
      </c>
      <c r="I88" s="29" t="s">
        <v>2353</v>
      </c>
      <c r="J88" s="28" t="s">
        <v>2453</v>
      </c>
      <c r="K88" s="1" t="str">
        <f t="shared" si="1"/>
        <v>Stanford</v>
      </c>
    </row>
    <row r="89" ht="15.75" customHeight="1">
      <c r="A89" s="30"/>
      <c r="B89" s="31"/>
      <c r="C89" s="28">
        <v>84.0</v>
      </c>
      <c r="D89" s="29" t="s">
        <v>110</v>
      </c>
      <c r="E89" s="28" t="s">
        <v>2415</v>
      </c>
      <c r="F89" s="28">
        <v>0.5543</v>
      </c>
      <c r="G89" s="28">
        <v>108.0</v>
      </c>
      <c r="H89" s="28">
        <v>0.5182</v>
      </c>
      <c r="I89" s="29" t="s">
        <v>2443</v>
      </c>
      <c r="J89" s="28" t="s">
        <v>2359</v>
      </c>
      <c r="K89" s="1" t="str">
        <f t="shared" si="1"/>
        <v>Gonzaga</v>
      </c>
    </row>
    <row r="90" ht="15.75" customHeight="1">
      <c r="A90" s="30"/>
      <c r="B90" s="31"/>
      <c r="C90" s="28">
        <v>85.0</v>
      </c>
      <c r="D90" s="29" t="s">
        <v>607</v>
      </c>
      <c r="E90" s="28" t="s">
        <v>2454</v>
      </c>
      <c r="F90" s="28">
        <v>0.5541</v>
      </c>
      <c r="G90" s="28">
        <v>224.0</v>
      </c>
      <c r="H90" s="28">
        <v>0.4756</v>
      </c>
      <c r="I90" s="29" t="s">
        <v>2398</v>
      </c>
      <c r="J90" s="28" t="s">
        <v>2431</v>
      </c>
      <c r="K90" s="1" t="str">
        <f t="shared" si="1"/>
        <v>Buffalo</v>
      </c>
    </row>
    <row r="91" ht="15.75" customHeight="1">
      <c r="A91" s="30"/>
      <c r="B91" s="31"/>
      <c r="C91" s="28">
        <v>86.0</v>
      </c>
      <c r="D91" s="29" t="s">
        <v>1104</v>
      </c>
      <c r="E91" s="28" t="s">
        <v>2448</v>
      </c>
      <c r="F91" s="28">
        <v>0.5534</v>
      </c>
      <c r="G91" s="28">
        <v>95.0</v>
      </c>
      <c r="H91" s="28">
        <v>0.5302</v>
      </c>
      <c r="I91" s="29" t="s">
        <v>2398</v>
      </c>
      <c r="J91" s="28" t="s">
        <v>2455</v>
      </c>
      <c r="K91" s="1" t="str">
        <f t="shared" si="1"/>
        <v>Kent St.</v>
      </c>
    </row>
    <row r="92" ht="15.75" customHeight="1">
      <c r="A92" s="30"/>
      <c r="B92" s="31"/>
      <c r="C92" s="28">
        <v>87.0</v>
      </c>
      <c r="D92" s="29" t="s">
        <v>358</v>
      </c>
      <c r="E92" s="28" t="s">
        <v>2389</v>
      </c>
      <c r="F92" s="28">
        <v>0.5529</v>
      </c>
      <c r="G92" s="28">
        <v>129.0</v>
      </c>
      <c r="H92" s="28">
        <v>0.5066</v>
      </c>
      <c r="I92" s="29" t="s">
        <v>2456</v>
      </c>
      <c r="J92" s="28" t="s">
        <v>2446</v>
      </c>
      <c r="K92" s="1" t="str">
        <f t="shared" si="1"/>
        <v>Vermont</v>
      </c>
    </row>
    <row r="93" ht="15.75" customHeight="1">
      <c r="A93" s="30"/>
      <c r="B93" s="31"/>
      <c r="C93" s="28">
        <v>88.0</v>
      </c>
      <c r="D93" s="29" t="s">
        <v>534</v>
      </c>
      <c r="E93" s="28" t="s">
        <v>2361</v>
      </c>
      <c r="F93" s="28">
        <v>0.5528</v>
      </c>
      <c r="G93" s="28">
        <v>283.0</v>
      </c>
      <c r="H93" s="28">
        <v>0.4585</v>
      </c>
      <c r="I93" s="29" t="s">
        <v>2456</v>
      </c>
      <c r="J93" s="28" t="s">
        <v>2446</v>
      </c>
      <c r="K93" s="1" t="str">
        <f t="shared" si="1"/>
        <v>Albany</v>
      </c>
    </row>
    <row r="94" ht="15.75" customHeight="1">
      <c r="A94" s="30"/>
      <c r="B94" s="31"/>
      <c r="C94" s="28">
        <v>89.0</v>
      </c>
      <c r="D94" s="29" t="s">
        <v>75</v>
      </c>
      <c r="E94" s="28" t="s">
        <v>2457</v>
      </c>
      <c r="F94" s="28">
        <v>0.5528</v>
      </c>
      <c r="G94" s="28">
        <v>57.0</v>
      </c>
      <c r="H94" s="28">
        <v>0.5554</v>
      </c>
      <c r="I94" s="29" t="s">
        <v>2358</v>
      </c>
      <c r="J94" s="32">
        <v>45690.0</v>
      </c>
      <c r="K94" s="1" t="str">
        <f t="shared" si="1"/>
        <v>Arizona</v>
      </c>
    </row>
    <row r="95" ht="15.75" customHeight="1">
      <c r="A95" s="30"/>
      <c r="B95" s="31"/>
      <c r="C95" s="28">
        <v>90.0</v>
      </c>
      <c r="D95" s="29" t="s">
        <v>524</v>
      </c>
      <c r="E95" s="28" t="s">
        <v>2389</v>
      </c>
      <c r="F95" s="28">
        <v>0.5513</v>
      </c>
      <c r="G95" s="28">
        <v>103.0</v>
      </c>
      <c r="H95" s="28">
        <v>0.5227</v>
      </c>
      <c r="I95" s="29" t="s">
        <v>2404</v>
      </c>
      <c r="J95" s="28" t="s">
        <v>2431</v>
      </c>
      <c r="K95" s="1" t="str">
        <f t="shared" si="1"/>
        <v>Temple</v>
      </c>
    </row>
    <row r="96" ht="15.75" customHeight="1">
      <c r="A96" s="30"/>
      <c r="B96" s="31"/>
      <c r="C96" s="28">
        <v>91.0</v>
      </c>
      <c r="D96" s="29" t="s">
        <v>2458</v>
      </c>
      <c r="E96" s="28" t="s">
        <v>2459</v>
      </c>
      <c r="F96" s="28">
        <v>0.5492</v>
      </c>
      <c r="G96" s="28">
        <v>143.0</v>
      </c>
      <c r="H96" s="28">
        <v>0.5007</v>
      </c>
      <c r="I96" s="29" t="s">
        <v>2409</v>
      </c>
      <c r="J96" s="32">
        <v>45998.0</v>
      </c>
      <c r="K96" s="1" t="str">
        <f t="shared" si="1"/>
        <v>S. Diego St.</v>
      </c>
    </row>
    <row r="97" ht="15.75" customHeight="1">
      <c r="A97" s="30"/>
      <c r="B97" s="31"/>
      <c r="C97" s="28">
        <v>92.0</v>
      </c>
      <c r="D97" s="29" t="s">
        <v>639</v>
      </c>
      <c r="E97" s="28" t="s">
        <v>2457</v>
      </c>
      <c r="F97" s="28">
        <v>0.5484</v>
      </c>
      <c r="G97" s="28">
        <v>104.0</v>
      </c>
      <c r="H97" s="28">
        <v>0.5217</v>
      </c>
      <c r="I97" s="29" t="s">
        <v>2443</v>
      </c>
      <c r="J97" s="28" t="s">
        <v>2438</v>
      </c>
      <c r="K97" s="1" t="str">
        <f t="shared" si="1"/>
        <v>Washington St.</v>
      </c>
    </row>
    <row r="98" ht="15.75" customHeight="1">
      <c r="A98" s="30"/>
      <c r="B98" s="31"/>
      <c r="C98" s="28">
        <v>93.0</v>
      </c>
      <c r="D98" s="29" t="s">
        <v>134</v>
      </c>
      <c r="E98" s="28" t="s">
        <v>2435</v>
      </c>
      <c r="F98" s="28">
        <v>0.5474</v>
      </c>
      <c r="G98" s="28">
        <v>122.0</v>
      </c>
      <c r="H98" s="28">
        <v>0.5104</v>
      </c>
      <c r="I98" s="29" t="s">
        <v>2350</v>
      </c>
      <c r="J98" s="32">
        <v>45998.0</v>
      </c>
      <c r="K98" s="1" t="str">
        <f t="shared" si="1"/>
        <v>Marquette</v>
      </c>
    </row>
    <row r="99" ht="15.75" customHeight="1">
      <c r="A99" s="30"/>
      <c r="B99" s="31"/>
      <c r="C99" s="28">
        <v>94.0</v>
      </c>
      <c r="D99" s="29" t="s">
        <v>2460</v>
      </c>
      <c r="E99" s="28" t="s">
        <v>2461</v>
      </c>
      <c r="F99" s="28">
        <v>0.5471</v>
      </c>
      <c r="G99" s="28">
        <v>243.0</v>
      </c>
      <c r="H99" s="28">
        <v>0.4713</v>
      </c>
      <c r="I99" s="29" t="s">
        <v>2429</v>
      </c>
      <c r="J99" s="28" t="s">
        <v>2360</v>
      </c>
      <c r="K99" s="1" t="str">
        <f t="shared" si="1"/>
        <v>IPFW</v>
      </c>
    </row>
    <row r="100" ht="15.75" customHeight="1">
      <c r="A100" s="30"/>
      <c r="B100" s="31"/>
      <c r="C100" s="28">
        <v>95.0</v>
      </c>
      <c r="D100" s="29" t="s">
        <v>1420</v>
      </c>
      <c r="E100" s="28" t="s">
        <v>2462</v>
      </c>
      <c r="F100" s="28">
        <v>0.5454</v>
      </c>
      <c r="G100" s="28">
        <v>84.0</v>
      </c>
      <c r="H100" s="28">
        <v>0.5336</v>
      </c>
      <c r="I100" s="29" t="s">
        <v>2443</v>
      </c>
      <c r="J100" s="28" t="s">
        <v>2463</v>
      </c>
      <c r="K100" s="1" t="str">
        <f t="shared" si="1"/>
        <v>Oregon St.</v>
      </c>
    </row>
    <row r="101" ht="15.75" customHeight="1">
      <c r="A101" s="30"/>
      <c r="B101" s="31"/>
      <c r="C101" s="28">
        <v>96.0</v>
      </c>
      <c r="D101" s="29" t="s">
        <v>2137</v>
      </c>
      <c r="E101" s="28" t="s">
        <v>2373</v>
      </c>
      <c r="F101" s="28">
        <v>0.5444</v>
      </c>
      <c r="G101" s="28">
        <v>233.0</v>
      </c>
      <c r="H101" s="28">
        <v>0.4737</v>
      </c>
      <c r="I101" s="29" t="s">
        <v>2440</v>
      </c>
      <c r="J101" s="28" t="s">
        <v>2464</v>
      </c>
      <c r="K101" s="1" t="str">
        <f t="shared" si="1"/>
        <v>Missouri St.</v>
      </c>
    </row>
    <row r="102" ht="15.75" customHeight="1">
      <c r="A102" s="30"/>
      <c r="B102" s="31"/>
      <c r="C102" s="28">
        <v>97.0</v>
      </c>
      <c r="D102" s="29" t="s">
        <v>529</v>
      </c>
      <c r="E102" s="28" t="s">
        <v>2465</v>
      </c>
      <c r="F102" s="28">
        <v>0.5438</v>
      </c>
      <c r="G102" s="28">
        <v>205.0</v>
      </c>
      <c r="H102" s="28">
        <v>0.4826</v>
      </c>
      <c r="I102" s="29" t="s">
        <v>2424</v>
      </c>
      <c r="J102" s="28" t="s">
        <v>2466</v>
      </c>
      <c r="K102" s="1" t="str">
        <f t="shared" si="1"/>
        <v>Lamar</v>
      </c>
    </row>
    <row r="103" ht="15.75" customHeight="1">
      <c r="A103" s="30"/>
      <c r="B103" s="31"/>
      <c r="C103" s="28">
        <v>98.0</v>
      </c>
      <c r="D103" s="29" t="s">
        <v>2467</v>
      </c>
      <c r="E103" s="28" t="s">
        <v>2468</v>
      </c>
      <c r="F103" s="28">
        <v>0.5433</v>
      </c>
      <c r="G103" s="28">
        <v>203.0</v>
      </c>
      <c r="H103" s="28">
        <v>0.4829</v>
      </c>
      <c r="I103" s="29" t="s">
        <v>2392</v>
      </c>
      <c r="J103" s="32">
        <v>45935.0</v>
      </c>
      <c r="K103" s="1" t="str">
        <f t="shared" si="1"/>
        <v>W. Kentucky</v>
      </c>
    </row>
    <row r="104" ht="15.75" customHeight="1">
      <c r="A104" s="30"/>
      <c r="B104" s="31"/>
      <c r="C104" s="28">
        <v>99.0</v>
      </c>
      <c r="D104" s="29" t="s">
        <v>2469</v>
      </c>
      <c r="E104" s="28" t="s">
        <v>2396</v>
      </c>
      <c r="F104" s="28">
        <v>0.542</v>
      </c>
      <c r="G104" s="28">
        <v>277.0</v>
      </c>
      <c r="H104" s="28">
        <v>0.4606</v>
      </c>
      <c r="I104" s="29" t="s">
        <v>24</v>
      </c>
      <c r="J104" s="28" t="s">
        <v>2470</v>
      </c>
      <c r="K104" s="1" t="str">
        <f t="shared" si="1"/>
        <v>N.C. Greensboro</v>
      </c>
    </row>
    <row r="105" ht="15.75" customHeight="1">
      <c r="A105" s="30"/>
      <c r="B105" s="31"/>
      <c r="C105" s="28">
        <v>100.0</v>
      </c>
      <c r="D105" s="29" t="s">
        <v>362</v>
      </c>
      <c r="E105" s="28" t="s">
        <v>2471</v>
      </c>
      <c r="F105" s="28">
        <v>0.5412</v>
      </c>
      <c r="G105" s="28">
        <v>41.0</v>
      </c>
      <c r="H105" s="28">
        <v>0.5682</v>
      </c>
      <c r="I105" s="29" t="s">
        <v>2358</v>
      </c>
      <c r="J105" s="32">
        <v>45758.0</v>
      </c>
      <c r="K105" s="1" t="str">
        <f t="shared" si="1"/>
        <v>Texas Tech</v>
      </c>
    </row>
    <row r="106" ht="15.75" customHeight="1">
      <c r="A106" s="34" t="s">
        <v>640</v>
      </c>
      <c r="D106" s="34" t="s">
        <v>2340</v>
      </c>
      <c r="E106" s="34" t="s">
        <v>2341</v>
      </c>
      <c r="F106" s="34" t="s">
        <v>20</v>
      </c>
      <c r="G106" s="34" t="s">
        <v>2413</v>
      </c>
      <c r="H106" s="34" t="s">
        <v>294</v>
      </c>
      <c r="I106" s="34" t="s">
        <v>2342</v>
      </c>
      <c r="J106" s="34" t="s">
        <v>2414</v>
      </c>
      <c r="K106" s="1" t="str">
        <f t="shared" si="1"/>
        <v>School</v>
      </c>
    </row>
    <row r="107" ht="15.75" customHeight="1">
      <c r="A107" s="35"/>
      <c r="C107" s="28">
        <v>101.0</v>
      </c>
      <c r="D107" s="29" t="s">
        <v>620</v>
      </c>
      <c r="E107" s="28" t="s">
        <v>2393</v>
      </c>
      <c r="F107" s="28">
        <v>0.5403</v>
      </c>
      <c r="G107" s="28">
        <v>132.0</v>
      </c>
      <c r="H107" s="28">
        <v>0.506</v>
      </c>
      <c r="I107" s="29" t="s">
        <v>2428</v>
      </c>
      <c r="J107" s="32">
        <v>45999.0</v>
      </c>
      <c r="K107" s="1" t="str">
        <f t="shared" si="1"/>
        <v>Holy Cross</v>
      </c>
    </row>
    <row r="108" ht="15.75" customHeight="1">
      <c r="A108" s="35"/>
      <c r="C108" s="28">
        <v>102.0</v>
      </c>
      <c r="D108" s="29" t="s">
        <v>613</v>
      </c>
      <c r="E108" s="28" t="s">
        <v>2459</v>
      </c>
      <c r="F108" s="28">
        <v>0.5386</v>
      </c>
      <c r="G108" s="28">
        <v>266.0</v>
      </c>
      <c r="H108" s="28">
        <v>0.4642</v>
      </c>
      <c r="I108" s="29" t="s">
        <v>2425</v>
      </c>
      <c r="J108" s="32">
        <v>45902.0</v>
      </c>
      <c r="K108" s="1" t="str">
        <f t="shared" si="1"/>
        <v>Central Arkansas</v>
      </c>
    </row>
    <row r="109" ht="15.75" customHeight="1">
      <c r="A109" s="35"/>
      <c r="C109" s="28">
        <v>103.0</v>
      </c>
      <c r="D109" s="29" t="s">
        <v>507</v>
      </c>
      <c r="E109" s="28" t="s">
        <v>2472</v>
      </c>
      <c r="F109" s="28">
        <v>0.5357</v>
      </c>
      <c r="G109" s="28">
        <v>76.0</v>
      </c>
      <c r="H109" s="28">
        <v>0.5406</v>
      </c>
      <c r="I109" s="29" t="s">
        <v>2404</v>
      </c>
      <c r="J109" s="32">
        <v>45911.0</v>
      </c>
      <c r="K109" s="1" t="str">
        <f t="shared" si="1"/>
        <v>East Carolina</v>
      </c>
    </row>
    <row r="110" ht="15.75" customHeight="1">
      <c r="A110" s="35"/>
      <c r="C110" s="28">
        <v>104.0</v>
      </c>
      <c r="D110" s="29" t="s">
        <v>347</v>
      </c>
      <c r="E110" s="28" t="s">
        <v>2473</v>
      </c>
      <c r="F110" s="28">
        <v>0.5355</v>
      </c>
      <c r="G110" s="28">
        <v>44.0</v>
      </c>
      <c r="H110" s="28">
        <v>0.5649</v>
      </c>
      <c r="I110" s="29" t="s">
        <v>2348</v>
      </c>
      <c r="J110" s="32">
        <v>45758.0</v>
      </c>
      <c r="K110" s="1" t="str">
        <f t="shared" si="1"/>
        <v>Wisconsin</v>
      </c>
    </row>
    <row r="111" ht="15.75" customHeight="1">
      <c r="A111" s="35"/>
      <c r="C111" s="28">
        <v>105.0</v>
      </c>
      <c r="D111" s="29" t="s">
        <v>119</v>
      </c>
      <c r="E111" s="28" t="s">
        <v>2452</v>
      </c>
      <c r="F111" s="28">
        <v>0.5352</v>
      </c>
      <c r="G111" s="28">
        <v>60.0</v>
      </c>
      <c r="H111" s="28">
        <v>0.5544</v>
      </c>
      <c r="I111" s="29" t="s">
        <v>2358</v>
      </c>
      <c r="J111" s="32">
        <v>45787.0</v>
      </c>
      <c r="K111" s="1" t="str">
        <f t="shared" si="1"/>
        <v>Kansas</v>
      </c>
    </row>
    <row r="112" ht="15.75" customHeight="1">
      <c r="A112" s="35"/>
      <c r="C112" s="28">
        <v>106.0</v>
      </c>
      <c r="D112" s="29" t="s">
        <v>390</v>
      </c>
      <c r="E112" s="28" t="s">
        <v>2474</v>
      </c>
      <c r="F112" s="28">
        <v>0.5351</v>
      </c>
      <c r="G112" s="28">
        <v>67.0</v>
      </c>
      <c r="H112" s="28">
        <v>0.5494</v>
      </c>
      <c r="I112" s="29" t="s">
        <v>2358</v>
      </c>
      <c r="J112" s="32">
        <v>45785.0</v>
      </c>
      <c r="K112" s="1" t="str">
        <f t="shared" si="1"/>
        <v>Cincinnati</v>
      </c>
    </row>
    <row r="113" ht="15.75" customHeight="1">
      <c r="A113" s="35"/>
      <c r="C113" s="28">
        <v>107.0</v>
      </c>
      <c r="D113" s="29" t="s">
        <v>2475</v>
      </c>
      <c r="E113" s="28" t="s">
        <v>2476</v>
      </c>
      <c r="F113" s="28">
        <v>0.5318</v>
      </c>
      <c r="G113" s="28">
        <v>147.0</v>
      </c>
      <c r="H113" s="28">
        <v>0.4995</v>
      </c>
      <c r="I113" s="29" t="s">
        <v>2371</v>
      </c>
      <c r="J113" s="32">
        <v>45874.0</v>
      </c>
      <c r="K113" s="1" t="str">
        <f t="shared" si="1"/>
        <v>N. Dakota St.</v>
      </c>
    </row>
    <row r="114" ht="15.75" customHeight="1">
      <c r="A114" s="35"/>
      <c r="C114" s="28">
        <v>108.0</v>
      </c>
      <c r="D114" s="29" t="s">
        <v>2477</v>
      </c>
      <c r="E114" s="28" t="s">
        <v>2478</v>
      </c>
      <c r="F114" s="28">
        <v>0.5297</v>
      </c>
      <c r="G114" s="28">
        <v>85.0</v>
      </c>
      <c r="H114" s="28">
        <v>0.533</v>
      </c>
      <c r="I114" s="29" t="s">
        <v>2392</v>
      </c>
      <c r="J114" s="28" t="s">
        <v>2377</v>
      </c>
      <c r="K114" s="1" t="str">
        <f t="shared" si="1"/>
        <v>N. Mex. St.</v>
      </c>
    </row>
    <row r="115" ht="15.75" customHeight="1">
      <c r="A115" s="35"/>
      <c r="C115" s="28">
        <v>109.0</v>
      </c>
      <c r="D115" s="29" t="s">
        <v>426</v>
      </c>
      <c r="E115" s="28" t="s">
        <v>2479</v>
      </c>
      <c r="F115" s="28">
        <v>0.5293</v>
      </c>
      <c r="G115" s="28">
        <v>148.0</v>
      </c>
      <c r="H115" s="28">
        <v>0.4993</v>
      </c>
      <c r="I115" s="29" t="s">
        <v>2383</v>
      </c>
      <c r="J115" s="32">
        <v>45997.0</v>
      </c>
      <c r="K115" s="1" t="str">
        <f t="shared" si="1"/>
        <v>Troy</v>
      </c>
    </row>
    <row r="116" ht="15.75" customHeight="1">
      <c r="A116" s="35"/>
      <c r="C116" s="28">
        <v>110.0</v>
      </c>
      <c r="D116" s="29" t="s">
        <v>329</v>
      </c>
      <c r="E116" s="28" t="s">
        <v>2480</v>
      </c>
      <c r="F116" s="28">
        <v>0.5287</v>
      </c>
      <c r="G116" s="28">
        <v>50.0</v>
      </c>
      <c r="H116" s="28">
        <v>0.5594</v>
      </c>
      <c r="I116" s="29" t="s">
        <v>2353</v>
      </c>
      <c r="J116" s="32">
        <v>45728.0</v>
      </c>
      <c r="K116" s="1" t="str">
        <f t="shared" si="1"/>
        <v>Clemson</v>
      </c>
    </row>
    <row r="117" ht="15.75" customHeight="1">
      <c r="A117" s="35"/>
      <c r="C117" s="28">
        <v>111.0</v>
      </c>
      <c r="D117" s="29" t="s">
        <v>1482</v>
      </c>
      <c r="E117" s="28" t="s">
        <v>2468</v>
      </c>
      <c r="F117" s="28">
        <v>0.5279</v>
      </c>
      <c r="G117" s="28">
        <v>280.0</v>
      </c>
      <c r="H117" s="28">
        <v>0.4596</v>
      </c>
      <c r="I117" s="29" t="s">
        <v>2429</v>
      </c>
      <c r="J117" s="32">
        <v>45998.0</v>
      </c>
      <c r="K117" s="1" t="str">
        <f t="shared" si="1"/>
        <v>Cleveland St.</v>
      </c>
    </row>
    <row r="118" ht="15.75" customHeight="1">
      <c r="A118" s="35"/>
      <c r="C118" s="28">
        <v>112.0</v>
      </c>
      <c r="D118" s="29" t="s">
        <v>615</v>
      </c>
      <c r="E118" s="28" t="s">
        <v>2372</v>
      </c>
      <c r="F118" s="28">
        <v>0.5278</v>
      </c>
      <c r="G118" s="28">
        <v>244.0</v>
      </c>
      <c r="H118" s="28">
        <v>0.4709</v>
      </c>
      <c r="I118" s="29" t="s">
        <v>2433</v>
      </c>
      <c r="J118" s="28" t="s">
        <v>2377</v>
      </c>
      <c r="K118" s="1" t="str">
        <f t="shared" si="1"/>
        <v>Lindenwood</v>
      </c>
    </row>
    <row r="119" ht="15.75" customHeight="1">
      <c r="A119" s="35"/>
      <c r="C119" s="28">
        <v>113.0</v>
      </c>
      <c r="D119" s="29" t="s">
        <v>2481</v>
      </c>
      <c r="E119" s="28" t="s">
        <v>2482</v>
      </c>
      <c r="F119" s="28">
        <v>0.5271</v>
      </c>
      <c r="G119" s="28">
        <v>360.0</v>
      </c>
      <c r="H119" s="28">
        <v>0.3929</v>
      </c>
      <c r="I119" s="29" t="s">
        <v>2483</v>
      </c>
      <c r="J119" s="28" t="s">
        <v>2484</v>
      </c>
      <c r="K119" s="1" t="str">
        <f t="shared" si="1"/>
        <v>Fair. Dickinson</v>
      </c>
    </row>
    <row r="120" ht="15.75" customHeight="1">
      <c r="A120" s="35"/>
      <c r="C120" s="28">
        <v>114.0</v>
      </c>
      <c r="D120" s="29" t="s">
        <v>386</v>
      </c>
      <c r="E120" s="28" t="s">
        <v>2485</v>
      </c>
      <c r="F120" s="28">
        <v>0.5265</v>
      </c>
      <c r="G120" s="28">
        <v>91.0</v>
      </c>
      <c r="H120" s="28">
        <v>0.5317</v>
      </c>
      <c r="I120" s="29" t="s">
        <v>2350</v>
      </c>
      <c r="J120" s="32">
        <v>45822.0</v>
      </c>
      <c r="K120" s="1" t="str">
        <f t="shared" si="1"/>
        <v>St. John's</v>
      </c>
    </row>
    <row r="121" ht="15.75" customHeight="1">
      <c r="A121" s="35"/>
      <c r="C121" s="28">
        <v>115.0</v>
      </c>
      <c r="D121" s="29" t="s">
        <v>342</v>
      </c>
      <c r="E121" s="28" t="s">
        <v>2486</v>
      </c>
      <c r="F121" s="28">
        <v>0.5262</v>
      </c>
      <c r="G121" s="28">
        <v>49.0</v>
      </c>
      <c r="H121" s="28">
        <v>0.5604</v>
      </c>
      <c r="I121" s="29" t="s">
        <v>2344</v>
      </c>
      <c r="J121" s="32">
        <v>45818.0</v>
      </c>
      <c r="K121" s="1" t="str">
        <f t="shared" si="1"/>
        <v>Florida</v>
      </c>
    </row>
    <row r="122" ht="15.75" customHeight="1">
      <c r="A122" s="35"/>
      <c r="C122" s="28">
        <v>116.0</v>
      </c>
      <c r="D122" s="29" t="s">
        <v>190</v>
      </c>
      <c r="E122" s="28" t="s">
        <v>2487</v>
      </c>
      <c r="F122" s="28">
        <v>0.5258</v>
      </c>
      <c r="G122" s="28">
        <v>81.0</v>
      </c>
      <c r="H122" s="28">
        <v>0.5375</v>
      </c>
      <c r="I122" s="29" t="s">
        <v>2353</v>
      </c>
      <c r="J122" s="32">
        <v>45847.0</v>
      </c>
      <c r="K122" s="1" t="str">
        <f t="shared" si="1"/>
        <v>Virginia</v>
      </c>
    </row>
    <row r="123" ht="15.75" customHeight="1">
      <c r="A123" s="35"/>
      <c r="C123" s="28">
        <v>117.0</v>
      </c>
      <c r="D123" s="29" t="s">
        <v>148</v>
      </c>
      <c r="E123" s="28" t="s">
        <v>2488</v>
      </c>
      <c r="F123" s="28">
        <v>0.5255</v>
      </c>
      <c r="G123" s="28">
        <v>37.0</v>
      </c>
      <c r="H123" s="28">
        <v>0.5701</v>
      </c>
      <c r="I123" s="29" t="s">
        <v>2344</v>
      </c>
      <c r="J123" s="32">
        <v>45727.0</v>
      </c>
      <c r="K123" s="1" t="str">
        <f t="shared" si="1"/>
        <v>Missouri</v>
      </c>
    </row>
    <row r="124" ht="15.75" customHeight="1">
      <c r="A124" s="35"/>
      <c r="C124" s="28">
        <v>118.0</v>
      </c>
      <c r="D124" s="29" t="s">
        <v>140</v>
      </c>
      <c r="E124" s="28" t="s">
        <v>2478</v>
      </c>
      <c r="F124" s="28">
        <v>0.5252</v>
      </c>
      <c r="G124" s="28">
        <v>52.0</v>
      </c>
      <c r="H124" s="28">
        <v>0.5586</v>
      </c>
      <c r="I124" s="29" t="s">
        <v>2353</v>
      </c>
      <c r="J124" s="32">
        <v>45728.0</v>
      </c>
      <c r="K124" s="1" t="str">
        <f t="shared" si="1"/>
        <v>Miami (FL)</v>
      </c>
    </row>
    <row r="125" ht="15.75" customHeight="1">
      <c r="A125" s="35"/>
      <c r="C125" s="28">
        <v>119.0</v>
      </c>
      <c r="D125" s="29" t="s">
        <v>369</v>
      </c>
      <c r="E125" s="28" t="s">
        <v>2459</v>
      </c>
      <c r="F125" s="28">
        <v>0.525</v>
      </c>
      <c r="G125" s="28">
        <v>286.0</v>
      </c>
      <c r="H125" s="28">
        <v>0.4583</v>
      </c>
      <c r="I125" s="29" t="s">
        <v>2428</v>
      </c>
      <c r="J125" s="28" t="s">
        <v>2489</v>
      </c>
      <c r="K125" s="1" t="str">
        <f t="shared" si="1"/>
        <v>Colgate</v>
      </c>
    </row>
    <row r="126" ht="15.75" customHeight="1">
      <c r="A126" s="35"/>
      <c r="C126" s="28">
        <v>120.0</v>
      </c>
      <c r="D126" s="29" t="s">
        <v>409</v>
      </c>
      <c r="E126" s="28" t="s">
        <v>2490</v>
      </c>
      <c r="F126" s="28">
        <v>0.5244</v>
      </c>
      <c r="G126" s="28">
        <v>87.0</v>
      </c>
      <c r="H126" s="28">
        <v>0.5326</v>
      </c>
      <c r="I126" s="29" t="s">
        <v>2440</v>
      </c>
      <c r="J126" s="32">
        <v>45878.0</v>
      </c>
      <c r="K126" s="1" t="str">
        <f t="shared" si="1"/>
        <v>Northern Iowa</v>
      </c>
    </row>
    <row r="127" ht="15.75" customHeight="1">
      <c r="A127" s="35"/>
      <c r="C127" s="28">
        <v>121.0</v>
      </c>
      <c r="D127" s="29" t="s">
        <v>498</v>
      </c>
      <c r="E127" s="28" t="s">
        <v>2447</v>
      </c>
      <c r="F127" s="28">
        <v>0.5243</v>
      </c>
      <c r="G127" s="28">
        <v>178.0</v>
      </c>
      <c r="H127" s="28">
        <v>0.4911</v>
      </c>
      <c r="I127" s="29" t="s">
        <v>2398</v>
      </c>
      <c r="J127" s="32">
        <v>45969.0</v>
      </c>
      <c r="K127" s="1" t="str">
        <f t="shared" si="1"/>
        <v>Bowling Green</v>
      </c>
    </row>
    <row r="128" ht="15.75" customHeight="1">
      <c r="A128" s="35"/>
      <c r="C128" s="28">
        <v>122.0</v>
      </c>
      <c r="D128" s="29" t="s">
        <v>166</v>
      </c>
      <c r="E128" s="32">
        <v>45949.0</v>
      </c>
      <c r="F128" s="28">
        <v>0.5243</v>
      </c>
      <c r="G128" s="28">
        <v>13.0</v>
      </c>
      <c r="H128" s="28">
        <v>0.6024</v>
      </c>
      <c r="I128" s="29" t="s">
        <v>2348</v>
      </c>
      <c r="J128" s="32">
        <v>45727.0</v>
      </c>
      <c r="K128" s="1" t="str">
        <f t="shared" si="1"/>
        <v>Purdue</v>
      </c>
    </row>
    <row r="129" ht="15.75" customHeight="1">
      <c r="A129" s="35"/>
      <c r="C129" s="28">
        <v>123.0</v>
      </c>
      <c r="D129" s="29" t="s">
        <v>569</v>
      </c>
      <c r="E129" s="28" t="s">
        <v>2487</v>
      </c>
      <c r="F129" s="28">
        <v>0.5243</v>
      </c>
      <c r="G129" s="28">
        <v>128.0</v>
      </c>
      <c r="H129" s="28">
        <v>0.5068</v>
      </c>
      <c r="I129" s="29" t="s">
        <v>2428</v>
      </c>
      <c r="J129" s="32">
        <v>45999.0</v>
      </c>
      <c r="K129" s="1" t="str">
        <f t="shared" si="1"/>
        <v>Bucknell</v>
      </c>
    </row>
    <row r="130" ht="15.75" customHeight="1">
      <c r="A130" s="35"/>
      <c r="C130" s="28">
        <v>124.0</v>
      </c>
      <c r="D130" s="29" t="s">
        <v>466</v>
      </c>
      <c r="E130" s="28" t="s">
        <v>2472</v>
      </c>
      <c r="F130" s="28">
        <v>0.5238</v>
      </c>
      <c r="G130" s="28">
        <v>105.0</v>
      </c>
      <c r="H130" s="28">
        <v>0.5199</v>
      </c>
      <c r="I130" s="29" t="s">
        <v>2379</v>
      </c>
      <c r="J130" s="32">
        <v>45998.0</v>
      </c>
      <c r="K130" s="1" t="str">
        <f t="shared" si="1"/>
        <v>Rhode Island</v>
      </c>
    </row>
    <row r="131" ht="15.75" customHeight="1">
      <c r="A131" s="35"/>
      <c r="C131" s="28">
        <v>125.0</v>
      </c>
      <c r="D131" s="29" t="s">
        <v>486</v>
      </c>
      <c r="E131" s="28" t="s">
        <v>2491</v>
      </c>
      <c r="F131" s="28">
        <v>0.5236</v>
      </c>
      <c r="G131" s="28">
        <v>118.0</v>
      </c>
      <c r="H131" s="28">
        <v>0.5117</v>
      </c>
      <c r="I131" s="29" t="s">
        <v>2404</v>
      </c>
      <c r="J131" s="32">
        <v>45938.0</v>
      </c>
      <c r="K131" s="1" t="str">
        <f t="shared" si="1"/>
        <v>Tulane</v>
      </c>
    </row>
    <row r="132" ht="15.75" customHeight="1">
      <c r="K132" s="1" t="str">
        <f t="shared" si="1"/>
        <v/>
      </c>
    </row>
    <row r="133" ht="15.75" customHeight="1">
      <c r="A133" s="35"/>
      <c r="C133" s="28">
        <v>126.0</v>
      </c>
      <c r="D133" s="29" t="s">
        <v>570</v>
      </c>
      <c r="E133" s="28" t="s">
        <v>2397</v>
      </c>
      <c r="F133" s="28">
        <v>0.5231</v>
      </c>
      <c r="G133" s="28">
        <v>241.0</v>
      </c>
      <c r="H133" s="28">
        <v>0.4726</v>
      </c>
      <c r="I133" s="29" t="s">
        <v>2492</v>
      </c>
      <c r="J133" s="28" t="s">
        <v>2431</v>
      </c>
      <c r="K133" s="1" t="str">
        <f t="shared" si="1"/>
        <v>Campbell</v>
      </c>
    </row>
    <row r="134" ht="15.75" customHeight="1">
      <c r="A134" s="35"/>
      <c r="C134" s="28">
        <v>127.0</v>
      </c>
      <c r="D134" s="29" t="s">
        <v>554</v>
      </c>
      <c r="E134" s="32">
        <v>45980.0</v>
      </c>
      <c r="F134" s="28">
        <v>0.5213</v>
      </c>
      <c r="G134" s="28">
        <v>40.0</v>
      </c>
      <c r="H134" s="28">
        <v>0.5684</v>
      </c>
      <c r="I134" s="29" t="s">
        <v>2350</v>
      </c>
      <c r="J134" s="32">
        <v>45792.0</v>
      </c>
      <c r="K134" s="1" t="str">
        <f t="shared" si="1"/>
        <v>Georgetown</v>
      </c>
    </row>
    <row r="135" ht="15.75" customHeight="1">
      <c r="A135" s="35"/>
      <c r="C135" s="28">
        <v>128.0</v>
      </c>
      <c r="D135" s="29" t="s">
        <v>359</v>
      </c>
      <c r="E135" s="28" t="s">
        <v>2368</v>
      </c>
      <c r="F135" s="28">
        <v>0.521</v>
      </c>
      <c r="G135" s="28">
        <v>325.0</v>
      </c>
      <c r="H135" s="28">
        <v>0.4428</v>
      </c>
      <c r="I135" s="29" t="s">
        <v>2492</v>
      </c>
      <c r="J135" s="28" t="s">
        <v>2493</v>
      </c>
      <c r="K135" s="1" t="str">
        <f t="shared" si="1"/>
        <v>Charleston</v>
      </c>
    </row>
    <row r="136" ht="15.75" customHeight="1">
      <c r="A136" s="35"/>
      <c r="C136" s="28">
        <v>129.0</v>
      </c>
      <c r="D136" s="29" t="s">
        <v>502</v>
      </c>
      <c r="E136" s="28" t="s">
        <v>2494</v>
      </c>
      <c r="F136" s="28">
        <v>0.5202</v>
      </c>
      <c r="G136" s="28">
        <v>93.0</v>
      </c>
      <c r="H136" s="28">
        <v>0.5315</v>
      </c>
      <c r="I136" s="29" t="s">
        <v>2404</v>
      </c>
      <c r="J136" s="32">
        <v>45942.0</v>
      </c>
      <c r="K136" s="1" t="str">
        <f t="shared" si="1"/>
        <v>Rice</v>
      </c>
    </row>
    <row r="137" ht="15.75" customHeight="1">
      <c r="A137" s="35"/>
      <c r="C137" s="28">
        <v>130.0</v>
      </c>
      <c r="D137" s="29" t="s">
        <v>2495</v>
      </c>
      <c r="E137" s="28" t="s">
        <v>2393</v>
      </c>
      <c r="F137" s="28">
        <v>0.52</v>
      </c>
      <c r="G137" s="28">
        <v>246.0</v>
      </c>
      <c r="H137" s="28">
        <v>0.4703</v>
      </c>
      <c r="J137" s="28" t="s">
        <v>2496</v>
      </c>
      <c r="K137" s="1" t="str">
        <f t="shared" si="1"/>
        <v>Southern Indiana Screaming Eagles</v>
      </c>
    </row>
    <row r="138" ht="15.75" customHeight="1">
      <c r="A138" s="35"/>
      <c r="C138" s="28">
        <v>131.0</v>
      </c>
      <c r="D138" s="29" t="s">
        <v>950</v>
      </c>
      <c r="E138" s="28" t="s">
        <v>2497</v>
      </c>
      <c r="F138" s="28">
        <v>0.5182</v>
      </c>
      <c r="G138" s="28">
        <v>56.0</v>
      </c>
      <c r="H138" s="28">
        <v>0.5562</v>
      </c>
      <c r="I138" s="29" t="s">
        <v>2358</v>
      </c>
      <c r="J138" s="32">
        <v>45725.0</v>
      </c>
      <c r="K138" s="1" t="str">
        <f t="shared" si="1"/>
        <v>BYU</v>
      </c>
    </row>
    <row r="139" ht="15.75" customHeight="1">
      <c r="A139" s="35"/>
      <c r="C139" s="28">
        <v>132.0</v>
      </c>
      <c r="D139" s="29" t="s">
        <v>368</v>
      </c>
      <c r="E139" s="28" t="s">
        <v>2448</v>
      </c>
      <c r="F139" s="28">
        <v>0.5178</v>
      </c>
      <c r="G139" s="28">
        <v>172.0</v>
      </c>
      <c r="H139" s="28">
        <v>0.4924</v>
      </c>
      <c r="I139" s="29" t="s">
        <v>2379</v>
      </c>
      <c r="J139" s="32">
        <v>45940.0</v>
      </c>
      <c r="K139" s="1" t="str">
        <f t="shared" si="1"/>
        <v>Duquesne</v>
      </c>
    </row>
    <row r="140" ht="15.75" customHeight="1">
      <c r="A140" s="35"/>
      <c r="C140" s="28">
        <v>133.0</v>
      </c>
      <c r="D140" s="29" t="s">
        <v>84</v>
      </c>
      <c r="E140" s="32">
        <v>45979.0</v>
      </c>
      <c r="F140" s="28">
        <v>0.5173</v>
      </c>
      <c r="G140" s="28">
        <v>42.0</v>
      </c>
      <c r="H140" s="28">
        <v>0.5678</v>
      </c>
      <c r="I140" s="29" t="s">
        <v>2344</v>
      </c>
      <c r="J140" s="32">
        <v>45728.0</v>
      </c>
      <c r="K140" s="1" t="str">
        <f t="shared" si="1"/>
        <v>Auburn</v>
      </c>
    </row>
    <row r="141" ht="15.75" customHeight="1">
      <c r="A141" s="35"/>
      <c r="C141" s="28">
        <v>134.0</v>
      </c>
      <c r="D141" s="29" t="s">
        <v>2498</v>
      </c>
      <c r="E141" s="28" t="s">
        <v>2393</v>
      </c>
      <c r="F141" s="28">
        <v>0.5163</v>
      </c>
      <c r="G141" s="28">
        <v>231.0</v>
      </c>
      <c r="H141" s="28">
        <v>0.4746</v>
      </c>
      <c r="I141" s="29" t="s">
        <v>2425</v>
      </c>
      <c r="J141" s="32">
        <v>45815.0</v>
      </c>
      <c r="K141" s="1" t="str">
        <f t="shared" si="1"/>
        <v>E. Kentucky</v>
      </c>
    </row>
    <row r="142" ht="15.75" customHeight="1">
      <c r="A142" s="35"/>
      <c r="C142" s="28">
        <v>135.0</v>
      </c>
      <c r="D142" s="29" t="s">
        <v>413</v>
      </c>
      <c r="E142" s="28" t="s">
        <v>2499</v>
      </c>
      <c r="F142" s="28">
        <v>0.5157</v>
      </c>
      <c r="G142" s="28">
        <v>160.0</v>
      </c>
      <c r="H142" s="28">
        <v>0.4971</v>
      </c>
      <c r="I142" s="29" t="s">
        <v>2492</v>
      </c>
      <c r="J142" s="28" t="s">
        <v>2489</v>
      </c>
      <c r="K142" s="1" t="str">
        <f t="shared" si="1"/>
        <v>Drexel</v>
      </c>
    </row>
    <row r="143" ht="15.75" customHeight="1">
      <c r="A143" s="35"/>
      <c r="C143" s="28">
        <v>136.0</v>
      </c>
      <c r="D143" s="29" t="s">
        <v>1076</v>
      </c>
      <c r="E143" s="28" t="s">
        <v>2372</v>
      </c>
      <c r="F143" s="28">
        <v>0.5151</v>
      </c>
      <c r="G143" s="28">
        <v>311.0</v>
      </c>
      <c r="H143" s="28">
        <v>0.451</v>
      </c>
      <c r="I143" s="29" t="s">
        <v>2383</v>
      </c>
      <c r="J143" s="28" t="s">
        <v>2405</v>
      </c>
      <c r="K143" s="1" t="str">
        <f t="shared" si="1"/>
        <v>Arkansas St.</v>
      </c>
    </row>
    <row r="144" ht="15.75" customHeight="1">
      <c r="A144" s="35"/>
      <c r="C144" s="28">
        <v>137.0</v>
      </c>
      <c r="D144" s="29" t="s">
        <v>2500</v>
      </c>
      <c r="E144" s="28" t="s">
        <v>2471</v>
      </c>
      <c r="F144" s="28">
        <v>0.5148</v>
      </c>
      <c r="G144" s="28">
        <v>80.0</v>
      </c>
      <c r="H144" s="28">
        <v>0.5383</v>
      </c>
      <c r="I144" s="29" t="s">
        <v>2353</v>
      </c>
      <c r="J144" s="32">
        <v>45819.0</v>
      </c>
      <c r="K144" s="1" t="str">
        <f t="shared" si="1"/>
        <v>Boston Coll.</v>
      </c>
    </row>
    <row r="145" ht="15.75" customHeight="1">
      <c r="A145" s="35"/>
      <c r="C145" s="28">
        <v>138.0</v>
      </c>
      <c r="D145" s="29" t="s">
        <v>373</v>
      </c>
      <c r="E145" s="28" t="s">
        <v>2501</v>
      </c>
      <c r="F145" s="28">
        <v>0.5144</v>
      </c>
      <c r="G145" s="28">
        <v>107.0</v>
      </c>
      <c r="H145" s="28">
        <v>0.5192</v>
      </c>
      <c r="I145" s="29" t="s">
        <v>2392</v>
      </c>
      <c r="J145" s="32">
        <v>45817.0</v>
      </c>
      <c r="K145" s="1" t="str">
        <f t="shared" si="1"/>
        <v>Louisiana Tech</v>
      </c>
    </row>
    <row r="146" ht="15.75" customHeight="1">
      <c r="A146" s="35"/>
      <c r="C146" s="28">
        <v>139.0</v>
      </c>
      <c r="D146" s="29" t="s">
        <v>550</v>
      </c>
      <c r="E146" s="28" t="s">
        <v>2448</v>
      </c>
      <c r="F146" s="28">
        <v>0.5144</v>
      </c>
      <c r="G146" s="28">
        <v>252.0</v>
      </c>
      <c r="H146" s="28">
        <v>0.4695</v>
      </c>
      <c r="I146" s="29" t="s">
        <v>2433</v>
      </c>
      <c r="J146" s="28" t="s">
        <v>2493</v>
      </c>
      <c r="K146" s="1" t="str">
        <f t="shared" si="1"/>
        <v>Eastern Illinois</v>
      </c>
    </row>
    <row r="147" ht="15.75" customHeight="1">
      <c r="A147" s="35"/>
      <c r="C147" s="28">
        <v>140.0</v>
      </c>
      <c r="D147" s="29" t="s">
        <v>612</v>
      </c>
      <c r="E147" s="28" t="s">
        <v>2502</v>
      </c>
      <c r="F147" s="28">
        <v>0.5144</v>
      </c>
      <c r="G147" s="28">
        <v>185.0</v>
      </c>
      <c r="H147" s="28">
        <v>0.4888</v>
      </c>
      <c r="I147" s="29" t="s">
        <v>2428</v>
      </c>
      <c r="J147" s="32">
        <v>45969.0</v>
      </c>
      <c r="K147" s="1" t="str">
        <f t="shared" si="1"/>
        <v>Navy</v>
      </c>
    </row>
    <row r="148" ht="15.75" customHeight="1">
      <c r="A148" s="35"/>
      <c r="C148" s="28">
        <v>141.0</v>
      </c>
      <c r="D148" s="29" t="s">
        <v>483</v>
      </c>
      <c r="E148" s="28" t="s">
        <v>2367</v>
      </c>
      <c r="F148" s="28">
        <v>0.5142</v>
      </c>
      <c r="G148" s="28">
        <v>301.0</v>
      </c>
      <c r="H148" s="28">
        <v>0.4539</v>
      </c>
      <c r="I148" s="29" t="s">
        <v>2503</v>
      </c>
      <c r="J148" s="28" t="s">
        <v>2464</v>
      </c>
      <c r="K148" s="1" t="str">
        <f t="shared" si="1"/>
        <v>Hawaii</v>
      </c>
    </row>
    <row r="149" ht="15.75" customHeight="1">
      <c r="A149" s="35"/>
      <c r="C149" s="28">
        <v>142.0</v>
      </c>
      <c r="D149" s="29" t="s">
        <v>361</v>
      </c>
      <c r="E149" s="28" t="s">
        <v>2372</v>
      </c>
      <c r="F149" s="28">
        <v>0.5135</v>
      </c>
      <c r="G149" s="28">
        <v>306.0</v>
      </c>
      <c r="H149" s="28">
        <v>0.4528</v>
      </c>
      <c r="I149" s="29" t="s">
        <v>2503</v>
      </c>
      <c r="J149" s="32">
        <v>45997.0</v>
      </c>
      <c r="K149" s="1" t="str">
        <f t="shared" si="1"/>
        <v>UC Irvine</v>
      </c>
    </row>
    <row r="150" ht="15.75" customHeight="1">
      <c r="A150" s="35"/>
      <c r="C150" s="28">
        <v>143.0</v>
      </c>
      <c r="D150" s="29" t="s">
        <v>431</v>
      </c>
      <c r="E150" s="32">
        <v>46002.0</v>
      </c>
      <c r="F150" s="28">
        <v>0.5134</v>
      </c>
      <c r="G150" s="28">
        <v>153.0</v>
      </c>
      <c r="H150" s="28">
        <v>0.4981</v>
      </c>
      <c r="I150" s="29" t="s">
        <v>24</v>
      </c>
      <c r="J150" s="32">
        <v>45875.0</v>
      </c>
      <c r="K150" s="1" t="str">
        <f t="shared" si="1"/>
        <v>Wofford</v>
      </c>
    </row>
    <row r="151" ht="15.75" customHeight="1">
      <c r="A151" s="35"/>
      <c r="C151" s="28">
        <v>144.0</v>
      </c>
      <c r="D151" s="29" t="s">
        <v>324</v>
      </c>
      <c r="E151" s="28" t="s">
        <v>2504</v>
      </c>
      <c r="F151" s="28">
        <v>0.5122</v>
      </c>
      <c r="G151" s="28">
        <v>113.0</v>
      </c>
      <c r="H151" s="28">
        <v>0.5151</v>
      </c>
      <c r="I151" s="29" t="s">
        <v>2409</v>
      </c>
      <c r="J151" s="32">
        <v>45937.0</v>
      </c>
      <c r="K151" s="1" t="str">
        <f t="shared" si="1"/>
        <v>New Mexico</v>
      </c>
    </row>
    <row r="152" ht="15.75" customHeight="1">
      <c r="A152" s="35"/>
      <c r="C152" s="28">
        <v>145.0</v>
      </c>
      <c r="D152" s="29" t="s">
        <v>2505</v>
      </c>
      <c r="E152" s="28" t="s">
        <v>2506</v>
      </c>
      <c r="F152" s="28">
        <v>0.5112</v>
      </c>
      <c r="G152" s="28">
        <v>212.0</v>
      </c>
      <c r="H152" s="28">
        <v>0.4789</v>
      </c>
      <c r="I152" s="29" t="s">
        <v>2492</v>
      </c>
      <c r="J152" s="28" t="s">
        <v>2464</v>
      </c>
      <c r="K152" s="1" t="str">
        <f t="shared" si="1"/>
        <v>N.C. A&amp;T</v>
      </c>
    </row>
    <row r="153" ht="15.75" customHeight="1">
      <c r="A153" s="35"/>
      <c r="C153" s="28">
        <v>146.0</v>
      </c>
      <c r="D153" s="29" t="s">
        <v>579</v>
      </c>
      <c r="E153" s="28" t="s">
        <v>2507</v>
      </c>
      <c r="F153" s="28">
        <v>0.5094</v>
      </c>
      <c r="G153" s="28">
        <v>66.0</v>
      </c>
      <c r="H153" s="28">
        <v>0.5498</v>
      </c>
      <c r="I153" s="29" t="s">
        <v>2350</v>
      </c>
      <c r="J153" s="32">
        <v>45880.0</v>
      </c>
      <c r="K153" s="1" t="str">
        <f t="shared" si="1"/>
        <v>DePaul</v>
      </c>
    </row>
    <row r="154" ht="15.75" customHeight="1">
      <c r="A154" s="35"/>
      <c r="C154" s="28">
        <v>147.0</v>
      </c>
      <c r="D154" s="29" t="s">
        <v>344</v>
      </c>
      <c r="E154" s="32">
        <v>46009.0</v>
      </c>
      <c r="F154" s="28">
        <v>0.5086</v>
      </c>
      <c r="G154" s="28">
        <v>51.0</v>
      </c>
      <c r="H154" s="28">
        <v>0.5588</v>
      </c>
      <c r="I154" s="29" t="s">
        <v>2353</v>
      </c>
      <c r="J154" s="32">
        <v>45818.0</v>
      </c>
      <c r="K154" s="1" t="str">
        <f t="shared" si="1"/>
        <v>Syracuse</v>
      </c>
    </row>
    <row r="155" ht="15.75" customHeight="1">
      <c r="A155" s="35"/>
      <c r="C155" s="28">
        <v>148.0</v>
      </c>
      <c r="D155" s="29" t="s">
        <v>81</v>
      </c>
      <c r="E155" s="32">
        <v>45952.0</v>
      </c>
      <c r="F155" s="28">
        <v>0.5082</v>
      </c>
      <c r="G155" s="28">
        <v>25.0</v>
      </c>
      <c r="H155" s="28">
        <v>0.5878</v>
      </c>
      <c r="I155" s="29" t="s">
        <v>2344</v>
      </c>
      <c r="J155" s="32">
        <v>45728.0</v>
      </c>
      <c r="K155" s="1" t="str">
        <f t="shared" si="1"/>
        <v>Arkansas</v>
      </c>
    </row>
    <row r="156" ht="15.75" customHeight="1">
      <c r="A156" s="35"/>
      <c r="C156" s="28">
        <v>149.0</v>
      </c>
      <c r="D156" s="29" t="s">
        <v>566</v>
      </c>
      <c r="E156" s="28" t="s">
        <v>2508</v>
      </c>
      <c r="F156" s="28">
        <v>0.5081</v>
      </c>
      <c r="G156" s="28">
        <v>142.0</v>
      </c>
      <c r="H156" s="28">
        <v>0.502</v>
      </c>
      <c r="I156" s="29" t="s">
        <v>2492</v>
      </c>
      <c r="J156" s="32">
        <v>45908.0</v>
      </c>
      <c r="K156" s="1" t="str">
        <f t="shared" si="1"/>
        <v>Elon</v>
      </c>
    </row>
    <row r="157" ht="15.75" customHeight="1">
      <c r="A157" s="35"/>
      <c r="C157" s="28">
        <v>150.0</v>
      </c>
      <c r="D157" s="29" t="s">
        <v>2311</v>
      </c>
      <c r="E157" s="28" t="s">
        <v>2504</v>
      </c>
      <c r="F157" s="28">
        <v>0.5078</v>
      </c>
      <c r="G157" s="28">
        <v>221.0</v>
      </c>
      <c r="H157" s="28">
        <v>0.4757</v>
      </c>
      <c r="I157" s="29" t="s">
        <v>2437</v>
      </c>
      <c r="J157" s="32">
        <v>45875.0</v>
      </c>
      <c r="K157" s="1" t="str">
        <f t="shared" si="1"/>
        <v>Coppin St.</v>
      </c>
    </row>
    <row r="158" ht="15.75" customHeight="1">
      <c r="A158" s="34" t="s">
        <v>640</v>
      </c>
      <c r="D158" s="34" t="s">
        <v>2340</v>
      </c>
      <c r="E158" s="34" t="s">
        <v>2341</v>
      </c>
      <c r="F158" s="34" t="s">
        <v>20</v>
      </c>
      <c r="G158" s="34" t="s">
        <v>2413</v>
      </c>
      <c r="H158" s="34" t="s">
        <v>294</v>
      </c>
      <c r="I158" s="34" t="s">
        <v>2342</v>
      </c>
      <c r="J158" s="34" t="s">
        <v>2414</v>
      </c>
      <c r="K158" s="1" t="str">
        <f t="shared" si="1"/>
        <v>School</v>
      </c>
    </row>
    <row r="159" ht="15.75" customHeight="1">
      <c r="A159" s="35"/>
      <c r="C159" s="28">
        <v>151.0</v>
      </c>
      <c r="D159" s="29" t="s">
        <v>523</v>
      </c>
      <c r="E159" s="28" t="s">
        <v>2487</v>
      </c>
      <c r="F159" s="28">
        <v>0.5068</v>
      </c>
      <c r="G159" s="28">
        <v>154.0</v>
      </c>
      <c r="H159" s="28">
        <v>0.4978</v>
      </c>
      <c r="I159" s="29" t="s">
        <v>2404</v>
      </c>
      <c r="J159" s="32">
        <v>45969.0</v>
      </c>
      <c r="K159" s="1" t="str">
        <f t="shared" si="1"/>
        <v>Tulsa</v>
      </c>
    </row>
    <row r="160" ht="15.75" customHeight="1">
      <c r="A160" s="35"/>
      <c r="C160" s="28">
        <v>152.0</v>
      </c>
      <c r="D160" s="29" t="s">
        <v>601</v>
      </c>
      <c r="E160" s="28" t="s">
        <v>2490</v>
      </c>
      <c r="F160" s="28">
        <v>0.5066</v>
      </c>
      <c r="G160" s="28">
        <v>115.0</v>
      </c>
      <c r="H160" s="28">
        <v>0.5135</v>
      </c>
      <c r="I160" s="29" t="s">
        <v>2383</v>
      </c>
      <c r="J160" s="32">
        <v>45878.0</v>
      </c>
      <c r="K160" s="1" t="str">
        <f t="shared" si="1"/>
        <v>Old Dominion</v>
      </c>
    </row>
    <row r="161" ht="15.75" customHeight="1">
      <c r="A161" s="35"/>
      <c r="C161" s="28">
        <v>153.0</v>
      </c>
      <c r="D161" s="29" t="s">
        <v>583</v>
      </c>
      <c r="E161" s="28" t="s">
        <v>2509</v>
      </c>
      <c r="F161" s="28">
        <v>0.5064</v>
      </c>
      <c r="G161" s="28">
        <v>140.0</v>
      </c>
      <c r="H161" s="28">
        <v>0.5027</v>
      </c>
      <c r="I161" s="29" t="s">
        <v>2401</v>
      </c>
      <c r="J161" s="32">
        <v>45969.0</v>
      </c>
      <c r="K161" s="1" t="str">
        <f t="shared" si="1"/>
        <v>Mount St. Mary's</v>
      </c>
    </row>
    <row r="162" ht="15.75" customHeight="1">
      <c r="A162" s="35"/>
      <c r="C162" s="28">
        <v>154.0</v>
      </c>
      <c r="D162" s="29" t="s">
        <v>414</v>
      </c>
      <c r="E162" s="32">
        <v>46008.0</v>
      </c>
      <c r="F162" s="28">
        <v>0.5062</v>
      </c>
      <c r="G162" s="28">
        <v>88.0</v>
      </c>
      <c r="H162" s="28">
        <v>0.5324</v>
      </c>
      <c r="I162" s="29" t="s">
        <v>2406</v>
      </c>
      <c r="J162" s="32">
        <v>45971.0</v>
      </c>
      <c r="K162" s="1" t="str">
        <f t="shared" si="1"/>
        <v>Montana</v>
      </c>
    </row>
    <row r="163" ht="15.75" customHeight="1">
      <c r="A163" s="35"/>
      <c r="C163" s="28">
        <v>155.0</v>
      </c>
      <c r="D163" s="29" t="s">
        <v>415</v>
      </c>
      <c r="E163" s="32">
        <v>46009.0</v>
      </c>
      <c r="F163" s="28">
        <v>0.506</v>
      </c>
      <c r="G163" s="28">
        <v>58.0</v>
      </c>
      <c r="H163" s="28">
        <v>0.5553</v>
      </c>
      <c r="I163" s="29" t="s">
        <v>2358</v>
      </c>
      <c r="J163" s="32">
        <v>45759.0</v>
      </c>
      <c r="K163" s="1" t="str">
        <f t="shared" si="1"/>
        <v>UCF</v>
      </c>
    </row>
    <row r="164" ht="15.75" customHeight="1">
      <c r="A164" s="35"/>
      <c r="C164" s="28">
        <v>156.0</v>
      </c>
      <c r="D164" s="29" t="s">
        <v>352</v>
      </c>
      <c r="E164" s="32">
        <v>45887.0</v>
      </c>
      <c r="F164" s="28">
        <v>0.5054</v>
      </c>
      <c r="G164" s="28">
        <v>17.0</v>
      </c>
      <c r="H164" s="28">
        <v>0.5943</v>
      </c>
      <c r="I164" s="29" t="s">
        <v>2348</v>
      </c>
      <c r="J164" s="32">
        <v>45669.0</v>
      </c>
      <c r="K164" s="1" t="str">
        <f t="shared" si="1"/>
        <v>Northwestern</v>
      </c>
    </row>
    <row r="165" ht="15.75" customHeight="1">
      <c r="A165" s="35"/>
      <c r="C165" s="28">
        <v>157.0</v>
      </c>
      <c r="D165" s="29" t="s">
        <v>404</v>
      </c>
      <c r="E165" s="28" t="s">
        <v>2509</v>
      </c>
      <c r="F165" s="28">
        <v>0.5052</v>
      </c>
      <c r="G165" s="28">
        <v>120.0</v>
      </c>
      <c r="H165" s="28">
        <v>0.5107</v>
      </c>
      <c r="I165" s="29" t="s">
        <v>2443</v>
      </c>
      <c r="J165" s="32">
        <v>45967.0</v>
      </c>
      <c r="K165" s="1" t="str">
        <f t="shared" si="1"/>
        <v>San Francisco</v>
      </c>
    </row>
    <row r="166" ht="15.75" customHeight="1">
      <c r="A166" s="35"/>
      <c r="C166" s="28">
        <v>158.0</v>
      </c>
      <c r="D166" s="29" t="s">
        <v>494</v>
      </c>
      <c r="E166" s="28" t="s">
        <v>2476</v>
      </c>
      <c r="F166" s="28">
        <v>0.505</v>
      </c>
      <c r="G166" s="28">
        <v>273.0</v>
      </c>
      <c r="H166" s="28">
        <v>0.4627</v>
      </c>
      <c r="I166" s="29" t="s">
        <v>2398</v>
      </c>
      <c r="J166" s="32">
        <v>45969.0</v>
      </c>
      <c r="K166" s="1" t="str">
        <f t="shared" si="1"/>
        <v>Miami (OH)</v>
      </c>
    </row>
    <row r="167" ht="15.75" customHeight="1">
      <c r="A167" s="35"/>
      <c r="C167" s="28">
        <v>159.0</v>
      </c>
      <c r="D167" s="29" t="s">
        <v>623</v>
      </c>
      <c r="E167" s="28" t="s">
        <v>2508</v>
      </c>
      <c r="F167" s="28">
        <v>0.5048</v>
      </c>
      <c r="G167" s="28">
        <v>159.0</v>
      </c>
      <c r="H167" s="28">
        <v>0.4971</v>
      </c>
      <c r="I167" s="29" t="s">
        <v>2424</v>
      </c>
      <c r="J167" s="32">
        <v>45997.0</v>
      </c>
      <c r="K167" s="1" t="str">
        <f t="shared" si="1"/>
        <v>Incarnate Word</v>
      </c>
    </row>
    <row r="168" ht="15.75" customHeight="1">
      <c r="A168" s="35"/>
      <c r="C168" s="28">
        <v>160.0</v>
      </c>
      <c r="D168" s="29" t="s">
        <v>1383</v>
      </c>
      <c r="E168" s="28" t="s">
        <v>2389</v>
      </c>
      <c r="F168" s="28">
        <v>0.5043</v>
      </c>
      <c r="G168" s="28">
        <v>309.0</v>
      </c>
      <c r="H168" s="28">
        <v>0.4518</v>
      </c>
      <c r="I168" s="29" t="s">
        <v>2440</v>
      </c>
      <c r="J168" s="32">
        <v>45967.0</v>
      </c>
      <c r="K168" s="1" t="str">
        <f t="shared" si="1"/>
        <v>Illinois St.</v>
      </c>
    </row>
    <row r="169" ht="15.75" customHeight="1">
      <c r="A169" s="35"/>
      <c r="C169" s="28">
        <v>161.0</v>
      </c>
      <c r="D169" s="29" t="s">
        <v>467</v>
      </c>
      <c r="E169" s="28" t="s">
        <v>2487</v>
      </c>
      <c r="F169" s="28">
        <v>0.5042</v>
      </c>
      <c r="G169" s="28">
        <v>220.0</v>
      </c>
      <c r="H169" s="28">
        <v>0.476</v>
      </c>
      <c r="I169" s="29" t="s">
        <v>2510</v>
      </c>
      <c r="J169" s="28" t="s">
        <v>2511</v>
      </c>
      <c r="K169" s="1" t="str">
        <f t="shared" si="1"/>
        <v>Southern</v>
      </c>
    </row>
    <row r="170" ht="15.75" customHeight="1">
      <c r="A170" s="35"/>
      <c r="C170" s="28">
        <v>162.0</v>
      </c>
      <c r="D170" s="29" t="s">
        <v>410</v>
      </c>
      <c r="E170" s="32">
        <v>45979.0</v>
      </c>
      <c r="F170" s="28">
        <v>0.5034</v>
      </c>
      <c r="G170" s="28">
        <v>36.0</v>
      </c>
      <c r="H170" s="28">
        <v>0.571</v>
      </c>
      <c r="I170" s="29" t="s">
        <v>2348</v>
      </c>
      <c r="J170" s="32">
        <v>45727.0</v>
      </c>
      <c r="K170" s="1" t="str">
        <f t="shared" si="1"/>
        <v>Rutgers</v>
      </c>
    </row>
    <row r="171" ht="15.75" customHeight="1">
      <c r="A171" s="35"/>
      <c r="C171" s="28">
        <v>163.0</v>
      </c>
      <c r="D171" s="29" t="s">
        <v>477</v>
      </c>
      <c r="E171" s="28" t="s">
        <v>2397</v>
      </c>
      <c r="F171" s="28">
        <v>0.5031</v>
      </c>
      <c r="G171" s="28">
        <v>284.0</v>
      </c>
      <c r="H171" s="28">
        <v>0.4585</v>
      </c>
      <c r="I171" s="29" t="s">
        <v>2503</v>
      </c>
      <c r="J171" s="28" t="s">
        <v>2493</v>
      </c>
      <c r="K171" s="1" t="str">
        <f t="shared" si="1"/>
        <v>UC Davis</v>
      </c>
    </row>
    <row r="172" ht="15.75" customHeight="1">
      <c r="A172" s="35"/>
      <c r="C172" s="28">
        <v>164.0</v>
      </c>
      <c r="D172" s="29" t="s">
        <v>513</v>
      </c>
      <c r="E172" s="32">
        <v>45976.0</v>
      </c>
      <c r="F172" s="28">
        <v>0.5027</v>
      </c>
      <c r="G172" s="28">
        <v>96.0</v>
      </c>
      <c r="H172" s="28">
        <v>0.5301</v>
      </c>
      <c r="I172" s="29" t="s">
        <v>2387</v>
      </c>
      <c r="J172" s="32">
        <v>45816.0</v>
      </c>
      <c r="K172" s="1" t="str">
        <f t="shared" si="1"/>
        <v>Brown</v>
      </c>
    </row>
    <row r="173" ht="15.75" customHeight="1">
      <c r="A173" s="35"/>
      <c r="C173" s="28">
        <v>165.0</v>
      </c>
      <c r="D173" s="29" t="s">
        <v>181</v>
      </c>
      <c r="E173" s="32">
        <v>45948.0</v>
      </c>
      <c r="F173" s="28">
        <v>0.5012</v>
      </c>
      <c r="G173" s="28">
        <v>34.0</v>
      </c>
      <c r="H173" s="28">
        <v>0.5738</v>
      </c>
      <c r="I173" s="29" t="s">
        <v>2344</v>
      </c>
      <c r="J173" s="32">
        <v>45727.0</v>
      </c>
      <c r="K173" s="1" t="str">
        <f t="shared" si="1"/>
        <v>Texas A&amp;M</v>
      </c>
    </row>
    <row r="174" ht="15.75" customHeight="1">
      <c r="A174" s="35"/>
      <c r="C174" s="28">
        <v>166.0</v>
      </c>
      <c r="D174" s="29" t="s">
        <v>2241</v>
      </c>
      <c r="E174" s="28" t="s">
        <v>2474</v>
      </c>
      <c r="F174" s="28">
        <v>0.5007</v>
      </c>
      <c r="G174" s="28">
        <v>152.0</v>
      </c>
      <c r="H174" s="28">
        <v>0.4985</v>
      </c>
      <c r="I174" s="29" t="s">
        <v>2409</v>
      </c>
      <c r="J174" s="32">
        <v>45878.0</v>
      </c>
      <c r="K174" s="1" t="str">
        <f t="shared" si="1"/>
        <v>Fresno St.</v>
      </c>
    </row>
    <row r="175" ht="15.75" customHeight="1">
      <c r="A175" s="35"/>
      <c r="C175" s="28">
        <v>167.0</v>
      </c>
      <c r="D175" s="29" t="s">
        <v>2512</v>
      </c>
      <c r="E175" s="28" t="s">
        <v>2474</v>
      </c>
      <c r="F175" s="28">
        <v>0.5006</v>
      </c>
      <c r="G175" s="28">
        <v>257.0</v>
      </c>
      <c r="H175" s="28">
        <v>0.4668</v>
      </c>
      <c r="I175" s="29" t="s">
        <v>2417</v>
      </c>
      <c r="J175" s="32">
        <v>45813.0</v>
      </c>
      <c r="K175" s="1" t="str">
        <f t="shared" si="1"/>
        <v>TX Arlington</v>
      </c>
    </row>
    <row r="176" ht="15.75" customHeight="1">
      <c r="A176" s="35"/>
      <c r="C176" s="28">
        <v>168.0</v>
      </c>
      <c r="D176" s="29" t="s">
        <v>1283</v>
      </c>
      <c r="E176" s="32">
        <v>45950.0</v>
      </c>
      <c r="F176" s="28">
        <v>0.5002</v>
      </c>
      <c r="G176" s="28">
        <v>48.0</v>
      </c>
      <c r="H176" s="28">
        <v>0.562</v>
      </c>
      <c r="I176" s="29" t="s">
        <v>2358</v>
      </c>
      <c r="J176" s="28" t="s">
        <v>2463</v>
      </c>
      <c r="K176" s="1" t="str">
        <f t="shared" si="1"/>
        <v>Arizona St.</v>
      </c>
    </row>
    <row r="177" ht="15.75" customHeight="1">
      <c r="A177" s="35"/>
      <c r="C177" s="28">
        <v>169.0</v>
      </c>
      <c r="D177" s="29" t="s">
        <v>432</v>
      </c>
      <c r="E177" s="28" t="s">
        <v>2513</v>
      </c>
      <c r="F177" s="28">
        <v>0.4993</v>
      </c>
      <c r="G177" s="28">
        <v>156.0</v>
      </c>
      <c r="H177" s="28">
        <v>0.4977</v>
      </c>
      <c r="I177" s="29" t="s">
        <v>24</v>
      </c>
      <c r="J177" s="32">
        <v>45967.0</v>
      </c>
      <c r="K177" s="1" t="str">
        <f t="shared" si="1"/>
        <v>Chattanooga</v>
      </c>
    </row>
    <row r="178" ht="15.75" customHeight="1">
      <c r="A178" s="35"/>
      <c r="C178" s="28">
        <v>170.0</v>
      </c>
      <c r="D178" s="29" t="s">
        <v>302</v>
      </c>
      <c r="E178" s="28" t="s">
        <v>2479</v>
      </c>
      <c r="F178" s="28">
        <v>0.4988</v>
      </c>
      <c r="G178" s="28">
        <v>188.0</v>
      </c>
      <c r="H178" s="28">
        <v>0.4885</v>
      </c>
      <c r="I178" s="29" t="s">
        <v>2379</v>
      </c>
      <c r="J178" s="32">
        <v>45969.0</v>
      </c>
      <c r="K178" s="1" t="str">
        <f t="shared" si="1"/>
        <v>Dayton</v>
      </c>
    </row>
    <row r="179" ht="15.75" customHeight="1">
      <c r="A179" s="35"/>
      <c r="C179" s="28">
        <v>171.0</v>
      </c>
      <c r="D179" s="29" t="s">
        <v>1918</v>
      </c>
      <c r="E179" s="28" t="s">
        <v>2509</v>
      </c>
      <c r="F179" s="28">
        <v>0.4977</v>
      </c>
      <c r="G179" s="28">
        <v>145.0</v>
      </c>
      <c r="H179" s="28">
        <v>0.5003</v>
      </c>
      <c r="I179" s="29" t="s">
        <v>2383</v>
      </c>
      <c r="J179" s="32">
        <v>45909.0</v>
      </c>
      <c r="K179" s="1" t="str">
        <f t="shared" si="1"/>
        <v>Georgia St.</v>
      </c>
    </row>
    <row r="180" ht="15.75" customHeight="1">
      <c r="A180" s="35"/>
      <c r="C180" s="28">
        <v>172.0</v>
      </c>
      <c r="D180" s="29" t="s">
        <v>500</v>
      </c>
      <c r="E180" s="28" t="s">
        <v>2473</v>
      </c>
      <c r="F180" s="28">
        <v>0.4966</v>
      </c>
      <c r="G180" s="28">
        <v>127.0</v>
      </c>
      <c r="H180" s="28">
        <v>0.508</v>
      </c>
      <c r="I180" s="29" t="s">
        <v>2456</v>
      </c>
      <c r="J180" s="32">
        <v>45908.0</v>
      </c>
      <c r="K180" s="1" t="str">
        <f t="shared" si="1"/>
        <v>Maine</v>
      </c>
    </row>
    <row r="181" ht="15.75" customHeight="1">
      <c r="A181" s="35"/>
      <c r="C181" s="28">
        <v>173.0</v>
      </c>
      <c r="D181" s="29" t="s">
        <v>379</v>
      </c>
      <c r="E181" s="32">
        <v>45920.0</v>
      </c>
      <c r="F181" s="28">
        <v>0.4965</v>
      </c>
      <c r="G181" s="28">
        <v>29.0</v>
      </c>
      <c r="H181" s="28">
        <v>0.5806</v>
      </c>
      <c r="I181" s="29" t="s">
        <v>2353</v>
      </c>
      <c r="J181" s="32">
        <v>45671.0</v>
      </c>
      <c r="K181" s="1" t="str">
        <f t="shared" si="1"/>
        <v>Wake Forest</v>
      </c>
    </row>
    <row r="182" ht="15.75" customHeight="1">
      <c r="A182" s="35"/>
      <c r="C182" s="28">
        <v>174.0</v>
      </c>
      <c r="D182" s="29" t="s">
        <v>457</v>
      </c>
      <c r="E182" s="28" t="s">
        <v>2507</v>
      </c>
      <c r="F182" s="28">
        <v>0.4961</v>
      </c>
      <c r="G182" s="28">
        <v>100.0</v>
      </c>
      <c r="H182" s="28">
        <v>0.5267</v>
      </c>
      <c r="I182" s="29" t="s">
        <v>2379</v>
      </c>
      <c r="J182" s="32">
        <v>45850.0</v>
      </c>
      <c r="K182" s="1" t="str">
        <f t="shared" si="1"/>
        <v>Saint Louis</v>
      </c>
    </row>
    <row r="183" ht="15.75" customHeight="1">
      <c r="A183" s="35"/>
      <c r="C183" s="28">
        <v>175.0</v>
      </c>
      <c r="D183" s="29" t="s">
        <v>2514</v>
      </c>
      <c r="E183" s="28" t="s">
        <v>2474</v>
      </c>
      <c r="F183" s="28">
        <v>0.4956</v>
      </c>
      <c r="G183" s="28">
        <v>225.0</v>
      </c>
      <c r="H183" s="28">
        <v>0.4753</v>
      </c>
      <c r="I183" s="29" t="s">
        <v>24</v>
      </c>
      <c r="J183" s="32">
        <v>45876.0</v>
      </c>
      <c r="K183" s="1" t="str">
        <f t="shared" si="1"/>
        <v>E. Tennessee St.</v>
      </c>
    </row>
    <row r="184" ht="15.75" customHeight="1">
      <c r="K184" s="1" t="str">
        <f t="shared" si="1"/>
        <v/>
      </c>
    </row>
    <row r="185" ht="15.75" customHeight="1">
      <c r="A185" s="35"/>
      <c r="C185" s="28">
        <v>176.0</v>
      </c>
      <c r="D185" s="29" t="s">
        <v>2515</v>
      </c>
      <c r="E185" s="28" t="s">
        <v>2504</v>
      </c>
      <c r="F185" s="28">
        <v>0.4946</v>
      </c>
      <c r="G185" s="28">
        <v>214.0</v>
      </c>
      <c r="H185" s="28">
        <v>0.4781</v>
      </c>
      <c r="I185" s="29" t="s">
        <v>2379</v>
      </c>
      <c r="J185" s="32">
        <v>45968.0</v>
      </c>
      <c r="K185" s="1" t="str">
        <f t="shared" si="1"/>
        <v>UMass</v>
      </c>
    </row>
    <row r="186" ht="15.75" customHeight="1">
      <c r="A186" s="35"/>
      <c r="C186" s="28">
        <v>177.0</v>
      </c>
      <c r="D186" s="29" t="s">
        <v>505</v>
      </c>
      <c r="E186" s="28" t="s">
        <v>2499</v>
      </c>
      <c r="F186" s="28">
        <v>0.4939</v>
      </c>
      <c r="G186" s="28">
        <v>253.0</v>
      </c>
      <c r="H186" s="28">
        <v>0.4693</v>
      </c>
      <c r="I186" s="29" t="s">
        <v>2417</v>
      </c>
      <c r="J186" s="32">
        <v>45753.0</v>
      </c>
      <c r="K186" s="1" t="str">
        <f t="shared" si="1"/>
        <v>Abilene Christian</v>
      </c>
    </row>
    <row r="187" ht="15.75" customHeight="1">
      <c r="A187" s="35"/>
      <c r="C187" s="28">
        <v>178.0</v>
      </c>
      <c r="D187" s="29" t="s">
        <v>214</v>
      </c>
      <c r="E187" s="28" t="s">
        <v>2516</v>
      </c>
      <c r="F187" s="28">
        <v>0.4937</v>
      </c>
      <c r="G187" s="28">
        <v>78.0</v>
      </c>
      <c r="H187" s="28">
        <v>0.5404</v>
      </c>
      <c r="I187" s="29" t="s">
        <v>2344</v>
      </c>
      <c r="J187" s="32">
        <v>45787.0</v>
      </c>
      <c r="K187" s="1" t="str">
        <f t="shared" si="1"/>
        <v>Georgia</v>
      </c>
    </row>
    <row r="188" ht="15.75" customHeight="1">
      <c r="A188" s="35"/>
      <c r="C188" s="28">
        <v>179.0</v>
      </c>
      <c r="D188" s="29" t="s">
        <v>456</v>
      </c>
      <c r="E188" s="32">
        <v>46008.0</v>
      </c>
      <c r="F188" s="28">
        <v>0.4934</v>
      </c>
      <c r="G188" s="28">
        <v>136.0</v>
      </c>
      <c r="H188" s="28">
        <v>0.5044</v>
      </c>
      <c r="I188" s="29" t="s">
        <v>2425</v>
      </c>
      <c r="J188" s="28" t="s">
        <v>2377</v>
      </c>
      <c r="K188" s="1" t="str">
        <f t="shared" si="1"/>
        <v>Austin Peay</v>
      </c>
    </row>
    <row r="189" ht="15.75" customHeight="1">
      <c r="A189" s="35"/>
      <c r="C189" s="28">
        <v>180.0</v>
      </c>
      <c r="D189" s="29" t="s">
        <v>2517</v>
      </c>
      <c r="E189" s="28" t="s">
        <v>2518</v>
      </c>
      <c r="F189" s="28">
        <v>0.4933</v>
      </c>
      <c r="G189" s="28">
        <v>168.0</v>
      </c>
      <c r="H189" s="28">
        <v>0.4936</v>
      </c>
      <c r="I189" s="29" t="s">
        <v>2424</v>
      </c>
      <c r="J189" s="32">
        <v>45998.0</v>
      </c>
      <c r="K189" s="1" t="str">
        <f t="shared" si="1"/>
        <v>N'western St.</v>
      </c>
    </row>
    <row r="190" ht="15.75" customHeight="1">
      <c r="A190" s="35"/>
      <c r="C190" s="28">
        <v>181.0</v>
      </c>
      <c r="D190" s="29" t="s">
        <v>528</v>
      </c>
      <c r="E190" s="28" t="s">
        <v>2519</v>
      </c>
      <c r="F190" s="28">
        <v>0.493</v>
      </c>
      <c r="G190" s="28">
        <v>164.0</v>
      </c>
      <c r="H190" s="28">
        <v>0.4962</v>
      </c>
      <c r="I190" s="29" t="s">
        <v>2387</v>
      </c>
      <c r="J190" s="32">
        <v>45817.0</v>
      </c>
      <c r="K190" s="1" t="str">
        <f t="shared" si="1"/>
        <v>Pennsylvania</v>
      </c>
    </row>
    <row r="191" ht="15.75" customHeight="1">
      <c r="A191" s="35"/>
      <c r="C191" s="28">
        <v>182.0</v>
      </c>
      <c r="D191" s="29" t="s">
        <v>2052</v>
      </c>
      <c r="E191" s="28" t="s">
        <v>2479</v>
      </c>
      <c r="F191" s="28">
        <v>0.4924</v>
      </c>
      <c r="G191" s="28">
        <v>265.0</v>
      </c>
      <c r="H191" s="28">
        <v>0.4643</v>
      </c>
      <c r="I191" s="29" t="s">
        <v>2417</v>
      </c>
      <c r="J191" s="32">
        <v>45689.0</v>
      </c>
      <c r="K191" s="1" t="str">
        <f t="shared" si="1"/>
        <v>Tarleton St.</v>
      </c>
    </row>
    <row r="192" ht="15.75" customHeight="1">
      <c r="A192" s="35"/>
      <c r="C192" s="28">
        <v>183.0</v>
      </c>
      <c r="D192" s="29" t="s">
        <v>471</v>
      </c>
      <c r="E192" s="28" t="s">
        <v>2506</v>
      </c>
      <c r="F192" s="28">
        <v>0.4924</v>
      </c>
      <c r="G192" s="28">
        <v>312.0</v>
      </c>
      <c r="H192" s="28">
        <v>0.4498</v>
      </c>
      <c r="I192" s="29" t="s">
        <v>2417</v>
      </c>
      <c r="J192" s="32">
        <v>45813.0</v>
      </c>
      <c r="K192" s="1" t="str">
        <f t="shared" si="1"/>
        <v>Utah Valley</v>
      </c>
    </row>
    <row r="193" ht="15.75" customHeight="1">
      <c r="A193" s="35"/>
      <c r="C193" s="28">
        <v>184.0</v>
      </c>
      <c r="D193" s="29" t="s">
        <v>437</v>
      </c>
      <c r="E193" s="28" t="s">
        <v>2502</v>
      </c>
      <c r="F193" s="28">
        <v>0.4923</v>
      </c>
      <c r="G193" s="28">
        <v>322.0</v>
      </c>
      <c r="H193" s="28">
        <v>0.445</v>
      </c>
      <c r="I193" s="29" t="s">
        <v>2425</v>
      </c>
      <c r="J193" s="32">
        <v>45722.0</v>
      </c>
      <c r="K193" s="1" t="str">
        <f t="shared" si="1"/>
        <v>Lipscomb</v>
      </c>
    </row>
    <row r="194" ht="15.75" customHeight="1">
      <c r="A194" s="35"/>
      <c r="C194" s="28">
        <v>185.0</v>
      </c>
      <c r="D194" s="29" t="s">
        <v>555</v>
      </c>
      <c r="E194" s="28" t="s">
        <v>2504</v>
      </c>
      <c r="F194" s="28">
        <v>0.492</v>
      </c>
      <c r="G194" s="28">
        <v>254.0</v>
      </c>
      <c r="H194" s="28">
        <v>0.4684</v>
      </c>
      <c r="I194" s="29" t="s">
        <v>2409</v>
      </c>
      <c r="J194" s="32">
        <v>45880.0</v>
      </c>
      <c r="K194" s="1" t="str">
        <f t="shared" si="1"/>
        <v>Air Force</v>
      </c>
    </row>
    <row r="195" ht="15.75" customHeight="1">
      <c r="A195" s="35"/>
      <c r="C195" s="28">
        <v>186.0</v>
      </c>
      <c r="D195" s="29" t="s">
        <v>493</v>
      </c>
      <c r="E195" s="28" t="s">
        <v>2520</v>
      </c>
      <c r="F195" s="28">
        <v>0.4915</v>
      </c>
      <c r="G195" s="28">
        <v>198.0</v>
      </c>
      <c r="H195" s="28">
        <v>0.4848</v>
      </c>
      <c r="I195" s="29" t="s">
        <v>2379</v>
      </c>
      <c r="J195" s="32">
        <v>45910.0</v>
      </c>
      <c r="K195" s="1" t="str">
        <f t="shared" si="1"/>
        <v>Fordham</v>
      </c>
    </row>
    <row r="196" ht="15.75" customHeight="1">
      <c r="A196" s="35"/>
      <c r="C196" s="28">
        <v>187.0</v>
      </c>
      <c r="D196" s="29" t="s">
        <v>932</v>
      </c>
      <c r="E196" s="28" t="s">
        <v>2520</v>
      </c>
      <c r="F196" s="28">
        <v>0.4905</v>
      </c>
      <c r="G196" s="28">
        <v>135.0</v>
      </c>
      <c r="H196" s="28">
        <v>0.5055</v>
      </c>
      <c r="I196" s="29" t="s">
        <v>2409</v>
      </c>
      <c r="J196" s="32">
        <v>45849.0</v>
      </c>
      <c r="K196" s="1" t="str">
        <f t="shared" si="1"/>
        <v>Boise St.</v>
      </c>
    </row>
    <row r="197" ht="15.75" customHeight="1">
      <c r="A197" s="35"/>
      <c r="C197" s="28">
        <v>188.0</v>
      </c>
      <c r="D197" s="29" t="s">
        <v>407</v>
      </c>
      <c r="E197" s="28" t="s">
        <v>2486</v>
      </c>
      <c r="F197" s="28">
        <v>0.4905</v>
      </c>
      <c r="G197" s="28">
        <v>126.0</v>
      </c>
      <c r="H197" s="28">
        <v>0.5088</v>
      </c>
      <c r="I197" s="29" t="s">
        <v>2350</v>
      </c>
      <c r="J197" s="32">
        <v>45791.0</v>
      </c>
      <c r="K197" s="1" t="str">
        <f t="shared" si="1"/>
        <v>Butler</v>
      </c>
    </row>
    <row r="198" ht="15.75" customHeight="1">
      <c r="A198" s="35"/>
      <c r="C198" s="28">
        <v>189.0</v>
      </c>
      <c r="D198" s="29" t="s">
        <v>346</v>
      </c>
      <c r="E198" s="32">
        <v>46010.0</v>
      </c>
      <c r="F198" s="28">
        <v>0.4902</v>
      </c>
      <c r="G198" s="28">
        <v>82.0</v>
      </c>
      <c r="H198" s="28">
        <v>0.5373</v>
      </c>
      <c r="I198" s="29" t="s">
        <v>2350</v>
      </c>
      <c r="J198" s="32">
        <v>45821.0</v>
      </c>
      <c r="K198" s="1" t="str">
        <f t="shared" si="1"/>
        <v>Providence</v>
      </c>
    </row>
    <row r="199" ht="15.75" customHeight="1">
      <c r="A199" s="35"/>
      <c r="C199" s="28">
        <v>190.0</v>
      </c>
      <c r="D199" s="29" t="s">
        <v>382</v>
      </c>
      <c r="E199" s="28" t="s">
        <v>2372</v>
      </c>
      <c r="F199" s="28">
        <v>0.4891</v>
      </c>
      <c r="G199" s="28">
        <v>344.0</v>
      </c>
      <c r="H199" s="28">
        <v>0.4238</v>
      </c>
      <c r="I199" s="29" t="s">
        <v>2437</v>
      </c>
      <c r="J199" s="28" t="s">
        <v>2388</v>
      </c>
      <c r="K199" s="1" t="str">
        <f t="shared" si="1"/>
        <v>Howard</v>
      </c>
    </row>
    <row r="200" ht="15.75" customHeight="1">
      <c r="A200" s="35"/>
      <c r="C200" s="28">
        <v>191.0</v>
      </c>
      <c r="D200" s="29" t="s">
        <v>609</v>
      </c>
      <c r="E200" s="28" t="s">
        <v>2521</v>
      </c>
      <c r="F200" s="28">
        <v>0.489</v>
      </c>
      <c r="G200" s="28">
        <v>193.0</v>
      </c>
      <c r="H200" s="28">
        <v>0.4865</v>
      </c>
      <c r="I200" s="29" t="s">
        <v>2492</v>
      </c>
      <c r="J200" s="32">
        <v>46000.0</v>
      </c>
      <c r="K200" s="1" t="str">
        <f t="shared" si="1"/>
        <v>William &amp; Mary</v>
      </c>
    </row>
    <row r="201" ht="15.75" customHeight="1">
      <c r="A201" s="35"/>
      <c r="C201" s="28">
        <v>192.0</v>
      </c>
      <c r="D201" s="29" t="s">
        <v>2522</v>
      </c>
      <c r="E201" s="28" t="s">
        <v>2452</v>
      </c>
      <c r="F201" s="28">
        <v>0.4887</v>
      </c>
      <c r="G201" s="28">
        <v>264.0</v>
      </c>
      <c r="H201" s="28">
        <v>0.465</v>
      </c>
      <c r="I201" s="29" t="s">
        <v>2424</v>
      </c>
      <c r="J201" s="32">
        <v>45847.0</v>
      </c>
      <c r="K201" s="1" t="str">
        <f t="shared" si="1"/>
        <v>Nicholls</v>
      </c>
    </row>
    <row r="202" ht="15.75" customHeight="1">
      <c r="A202" s="35"/>
      <c r="C202" s="28">
        <v>193.0</v>
      </c>
      <c r="D202" s="29" t="s">
        <v>576</v>
      </c>
      <c r="E202" s="28" t="s">
        <v>2506</v>
      </c>
      <c r="F202" s="28">
        <v>0.4882</v>
      </c>
      <c r="G202" s="28">
        <v>323.0</v>
      </c>
      <c r="H202" s="28">
        <v>0.4442</v>
      </c>
      <c r="I202" s="29" t="s">
        <v>2406</v>
      </c>
      <c r="J202" s="32">
        <v>45938.0</v>
      </c>
      <c r="K202" s="1" t="str">
        <f t="shared" si="1"/>
        <v>Idaho</v>
      </c>
    </row>
    <row r="203" ht="15.75" customHeight="1">
      <c r="A203" s="35"/>
      <c r="C203" s="28">
        <v>194.0</v>
      </c>
      <c r="D203" s="29" t="s">
        <v>617</v>
      </c>
      <c r="E203" s="28" t="s">
        <v>2491</v>
      </c>
      <c r="F203" s="28">
        <v>0.4867</v>
      </c>
      <c r="G203" s="28">
        <v>281.0</v>
      </c>
      <c r="H203" s="28">
        <v>0.4595</v>
      </c>
      <c r="I203" s="29" t="s">
        <v>2401</v>
      </c>
      <c r="J203" s="32">
        <v>45966.0</v>
      </c>
      <c r="K203" s="1" t="str">
        <f t="shared" si="1"/>
        <v>Siena</v>
      </c>
    </row>
    <row r="204" ht="15.75" customHeight="1">
      <c r="A204" s="35"/>
      <c r="C204" s="28">
        <v>195.0</v>
      </c>
      <c r="D204" s="29" t="s">
        <v>2174</v>
      </c>
      <c r="E204" s="28" t="s">
        <v>2474</v>
      </c>
      <c r="F204" s="28">
        <v>0.4865</v>
      </c>
      <c r="G204" s="28">
        <v>250.0</v>
      </c>
      <c r="H204" s="28">
        <v>0.4697</v>
      </c>
      <c r="I204" s="29" t="s">
        <v>2503</v>
      </c>
      <c r="J204" s="32">
        <v>45998.0</v>
      </c>
      <c r="K204" s="1" t="str">
        <f t="shared" si="1"/>
        <v>Long Beach St.</v>
      </c>
    </row>
    <row r="205" ht="15.75" customHeight="1">
      <c r="A205" s="35"/>
      <c r="C205" s="28">
        <v>196.0</v>
      </c>
      <c r="D205" s="29" t="s">
        <v>430</v>
      </c>
      <c r="E205" s="32">
        <v>46008.0</v>
      </c>
      <c r="F205" s="28">
        <v>0.486</v>
      </c>
      <c r="G205" s="28">
        <v>121.0</v>
      </c>
      <c r="H205" s="28">
        <v>0.5104</v>
      </c>
      <c r="I205" s="29" t="s">
        <v>2443</v>
      </c>
      <c r="J205" s="32">
        <v>45848.0</v>
      </c>
      <c r="K205" s="1" t="str">
        <f t="shared" si="1"/>
        <v>Santa Clara</v>
      </c>
    </row>
    <row r="206" ht="15.75" customHeight="1">
      <c r="A206" s="35"/>
      <c r="C206" s="28">
        <v>197.0</v>
      </c>
      <c r="D206" s="29" t="s">
        <v>163</v>
      </c>
      <c r="E206" s="28" t="s">
        <v>2507</v>
      </c>
      <c r="F206" s="28">
        <v>0.4855</v>
      </c>
      <c r="G206" s="28">
        <v>102.0</v>
      </c>
      <c r="H206" s="28">
        <v>0.5234</v>
      </c>
      <c r="I206" s="29" t="s">
        <v>2353</v>
      </c>
      <c r="J206" s="32">
        <v>45728.0</v>
      </c>
      <c r="K206" s="1" t="str">
        <f t="shared" si="1"/>
        <v>Pittsburgh</v>
      </c>
    </row>
    <row r="207" ht="15.75" customHeight="1">
      <c r="A207" s="35"/>
      <c r="C207" s="28">
        <v>198.0</v>
      </c>
      <c r="D207" s="29" t="s">
        <v>420</v>
      </c>
      <c r="E207" s="28" t="s">
        <v>2520</v>
      </c>
      <c r="F207" s="28">
        <v>0.4839</v>
      </c>
      <c r="G207" s="28">
        <v>268.0</v>
      </c>
      <c r="H207" s="28">
        <v>0.464</v>
      </c>
      <c r="I207" s="29" t="s">
        <v>2456</v>
      </c>
      <c r="J207" s="32">
        <v>45908.0</v>
      </c>
      <c r="K207" s="1" t="str">
        <f t="shared" si="1"/>
        <v>Bryant</v>
      </c>
    </row>
    <row r="208" ht="15.75" customHeight="1">
      <c r="A208" s="35"/>
      <c r="C208" s="28">
        <v>199.0</v>
      </c>
      <c r="D208" s="29" t="s">
        <v>2523</v>
      </c>
      <c r="E208" s="32">
        <v>45950.0</v>
      </c>
      <c r="F208" s="28">
        <v>0.4831</v>
      </c>
      <c r="G208" s="28">
        <v>72.0</v>
      </c>
      <c r="H208" s="28">
        <v>0.5426</v>
      </c>
      <c r="I208" s="29" t="s">
        <v>2353</v>
      </c>
      <c r="J208" s="32">
        <v>45658.0</v>
      </c>
      <c r="K208" s="1" t="str">
        <f t="shared" si="1"/>
        <v>SMU</v>
      </c>
    </row>
    <row r="209" ht="15.75" customHeight="1">
      <c r="A209" s="35"/>
      <c r="C209" s="28">
        <v>200.0</v>
      </c>
      <c r="D209" s="29" t="s">
        <v>514</v>
      </c>
      <c r="E209" s="28" t="s">
        <v>2452</v>
      </c>
      <c r="F209" s="28">
        <v>0.483</v>
      </c>
      <c r="G209" s="28">
        <v>294.0</v>
      </c>
      <c r="H209" s="28">
        <v>0.4561</v>
      </c>
      <c r="I209" s="29" t="s">
        <v>2401</v>
      </c>
      <c r="J209" s="32">
        <v>45938.0</v>
      </c>
      <c r="K209" s="1" t="str">
        <f t="shared" si="1"/>
        <v>Marist</v>
      </c>
    </row>
    <row r="210" ht="15.75" customHeight="1">
      <c r="A210" s="34" t="s">
        <v>640</v>
      </c>
      <c r="D210" s="34" t="s">
        <v>2340</v>
      </c>
      <c r="E210" s="34" t="s">
        <v>2341</v>
      </c>
      <c r="F210" s="34" t="s">
        <v>20</v>
      </c>
      <c r="G210" s="34" t="s">
        <v>2413</v>
      </c>
      <c r="H210" s="34" t="s">
        <v>294</v>
      </c>
      <c r="I210" s="34" t="s">
        <v>2342</v>
      </c>
      <c r="J210" s="34" t="s">
        <v>2414</v>
      </c>
      <c r="K210" s="1" t="str">
        <f t="shared" si="1"/>
        <v>School</v>
      </c>
    </row>
    <row r="211" ht="15.75" customHeight="1">
      <c r="A211" s="35"/>
      <c r="C211" s="28">
        <v>201.0</v>
      </c>
      <c r="D211" s="29" t="s">
        <v>608</v>
      </c>
      <c r="E211" s="28" t="s">
        <v>2488</v>
      </c>
      <c r="F211" s="28">
        <v>0.4828</v>
      </c>
      <c r="G211" s="28">
        <v>150.0</v>
      </c>
      <c r="H211" s="28">
        <v>0.4991</v>
      </c>
      <c r="I211" s="29" t="s">
        <v>2443</v>
      </c>
      <c r="J211" s="32">
        <v>45909.0</v>
      </c>
      <c r="K211" s="1" t="str">
        <f t="shared" si="1"/>
        <v>Pacific</v>
      </c>
    </row>
    <row r="212" ht="15.75" customHeight="1">
      <c r="A212" s="35"/>
      <c r="C212" s="28">
        <v>202.0</v>
      </c>
      <c r="D212" s="29" t="s">
        <v>1502</v>
      </c>
      <c r="E212" s="32">
        <v>45978.0</v>
      </c>
      <c r="F212" s="28">
        <v>0.4826</v>
      </c>
      <c r="G212" s="28">
        <v>124.0</v>
      </c>
      <c r="H212" s="28">
        <v>0.5097</v>
      </c>
      <c r="I212" s="29" t="s">
        <v>2383</v>
      </c>
      <c r="J212" s="32">
        <v>45878.0</v>
      </c>
      <c r="K212" s="1" t="str">
        <f t="shared" si="1"/>
        <v>Appalachian St.</v>
      </c>
    </row>
    <row r="213" ht="15.75" customHeight="1">
      <c r="A213" s="35"/>
      <c r="C213" s="28">
        <v>203.0</v>
      </c>
      <c r="D213" s="29" t="s">
        <v>1447</v>
      </c>
      <c r="E213" s="32">
        <v>45949.0</v>
      </c>
      <c r="F213" s="28">
        <v>0.482</v>
      </c>
      <c r="G213" s="28">
        <v>63.0</v>
      </c>
      <c r="H213" s="28">
        <v>0.5534</v>
      </c>
      <c r="I213" s="29" t="s">
        <v>2348</v>
      </c>
      <c r="J213" s="32">
        <v>45670.0</v>
      </c>
      <c r="K213" s="1" t="str">
        <f t="shared" si="1"/>
        <v>Penn St.</v>
      </c>
    </row>
    <row r="214" ht="15.75" customHeight="1">
      <c r="A214" s="35"/>
      <c r="C214" s="28">
        <v>204.0</v>
      </c>
      <c r="D214" s="29" t="s">
        <v>2524</v>
      </c>
      <c r="E214" s="28" t="s">
        <v>2473</v>
      </c>
      <c r="F214" s="28">
        <v>0.482</v>
      </c>
      <c r="G214" s="28">
        <v>176.0</v>
      </c>
      <c r="H214" s="28">
        <v>0.4915</v>
      </c>
      <c r="I214" s="29" t="s">
        <v>2433</v>
      </c>
      <c r="J214" s="32">
        <v>45998.0</v>
      </c>
      <c r="K214" s="1" t="str">
        <f t="shared" si="1"/>
        <v>AR Little Rock</v>
      </c>
    </row>
    <row r="215" ht="15.75" customHeight="1">
      <c r="A215" s="35"/>
      <c r="C215" s="28">
        <v>205.0</v>
      </c>
      <c r="D215" s="29" t="s">
        <v>2525</v>
      </c>
      <c r="E215" s="28" t="s">
        <v>2480</v>
      </c>
      <c r="F215" s="28">
        <v>0.4819</v>
      </c>
      <c r="G215" s="28">
        <v>192.0</v>
      </c>
      <c r="H215" s="28">
        <v>0.4876</v>
      </c>
      <c r="I215" s="29" t="s">
        <v>2424</v>
      </c>
      <c r="J215" s="32">
        <v>45658.0</v>
      </c>
      <c r="K215" s="1" t="str">
        <f t="shared" si="1"/>
        <v>UTRGV</v>
      </c>
    </row>
    <row r="216" ht="15.75" customHeight="1">
      <c r="A216" s="35"/>
      <c r="C216" s="28">
        <v>206.0</v>
      </c>
      <c r="D216" s="29" t="s">
        <v>506</v>
      </c>
      <c r="E216" s="28" t="s">
        <v>2478</v>
      </c>
      <c r="F216" s="28">
        <v>0.4814</v>
      </c>
      <c r="G216" s="28">
        <v>270.0</v>
      </c>
      <c r="H216" s="28">
        <v>0.463</v>
      </c>
      <c r="I216" s="29" t="s">
        <v>2503</v>
      </c>
      <c r="J216" s="32">
        <v>45998.0</v>
      </c>
      <c r="K216" s="1" t="str">
        <f t="shared" si="1"/>
        <v>UC Riverside</v>
      </c>
    </row>
    <row r="217" ht="15.75" customHeight="1">
      <c r="A217" s="35"/>
      <c r="C217" s="28">
        <v>207.0</v>
      </c>
      <c r="D217" s="29" t="s">
        <v>1971</v>
      </c>
      <c r="E217" s="32">
        <v>45977.0</v>
      </c>
      <c r="F217" s="28">
        <v>0.4812</v>
      </c>
      <c r="G217" s="28">
        <v>130.0</v>
      </c>
      <c r="H217" s="28">
        <v>0.5066</v>
      </c>
      <c r="I217" s="29" t="s">
        <v>2406</v>
      </c>
      <c r="J217" s="32">
        <v>45879.0</v>
      </c>
      <c r="K217" s="1" t="str">
        <f t="shared" si="1"/>
        <v>Idaho St.</v>
      </c>
    </row>
    <row r="218" ht="15.75" customHeight="1">
      <c r="A218" s="35"/>
      <c r="C218" s="28">
        <v>208.0</v>
      </c>
      <c r="D218" s="29" t="s">
        <v>401</v>
      </c>
      <c r="E218" s="28" t="s">
        <v>2502</v>
      </c>
      <c r="F218" s="28">
        <v>0.481</v>
      </c>
      <c r="G218" s="28">
        <v>339.0</v>
      </c>
      <c r="H218" s="28">
        <v>0.429</v>
      </c>
      <c r="I218" s="29" t="s">
        <v>2526</v>
      </c>
      <c r="J218" s="28" t="s">
        <v>2527</v>
      </c>
      <c r="K218" s="1" t="str">
        <f t="shared" si="1"/>
        <v>High Point</v>
      </c>
    </row>
    <row r="219" ht="15.75" customHeight="1">
      <c r="A219" s="35"/>
      <c r="C219" s="28">
        <v>209.0</v>
      </c>
      <c r="D219" s="29" t="s">
        <v>2528</v>
      </c>
      <c r="E219" s="28" t="s">
        <v>2497</v>
      </c>
      <c r="F219" s="28">
        <v>0.4809</v>
      </c>
      <c r="G219" s="28">
        <v>158.0</v>
      </c>
      <c r="H219" s="28">
        <v>0.4973</v>
      </c>
      <c r="I219" s="29" t="s">
        <v>2398</v>
      </c>
      <c r="J219" s="32">
        <v>45910.0</v>
      </c>
      <c r="K219" s="1" t="str">
        <f t="shared" si="1"/>
        <v>Cent. Michigan</v>
      </c>
    </row>
    <row r="220" ht="15.75" customHeight="1">
      <c r="A220" s="35"/>
      <c r="C220" s="28">
        <v>210.0</v>
      </c>
      <c r="D220" s="29" t="s">
        <v>584</v>
      </c>
      <c r="E220" s="28" t="s">
        <v>2452</v>
      </c>
      <c r="F220" s="28">
        <v>0.4794</v>
      </c>
      <c r="G220" s="28">
        <v>297.0</v>
      </c>
      <c r="H220" s="28">
        <v>0.4546</v>
      </c>
      <c r="I220" s="29" t="s">
        <v>2401</v>
      </c>
      <c r="J220" s="32">
        <v>45879.0</v>
      </c>
      <c r="K220" s="1" t="str">
        <f t="shared" si="1"/>
        <v>Manhattan</v>
      </c>
    </row>
    <row r="221" ht="15.75" customHeight="1">
      <c r="A221" s="35"/>
      <c r="C221" s="28">
        <v>211.0</v>
      </c>
      <c r="D221" s="29" t="s">
        <v>2529</v>
      </c>
      <c r="E221" s="32">
        <v>46009.0</v>
      </c>
      <c r="F221" s="28">
        <v>0.4792</v>
      </c>
      <c r="G221" s="28">
        <v>134.0</v>
      </c>
      <c r="H221" s="28">
        <v>0.5055</v>
      </c>
      <c r="I221" s="29" t="s">
        <v>2417</v>
      </c>
      <c r="J221" s="28" t="s">
        <v>2374</v>
      </c>
      <c r="K221" s="1" t="str">
        <f t="shared" si="1"/>
        <v>Cal Baptist</v>
      </c>
    </row>
    <row r="222" ht="15.75" customHeight="1">
      <c r="A222" s="35"/>
      <c r="C222" s="28">
        <v>212.0</v>
      </c>
      <c r="D222" s="29" t="s">
        <v>388</v>
      </c>
      <c r="E222" s="28" t="s">
        <v>2490</v>
      </c>
      <c r="F222" s="28">
        <v>0.4776</v>
      </c>
      <c r="G222" s="28">
        <v>247.0</v>
      </c>
      <c r="H222" s="28">
        <v>0.4701</v>
      </c>
      <c r="I222" s="29" t="s">
        <v>2404</v>
      </c>
      <c r="J222" s="32">
        <v>45850.0</v>
      </c>
      <c r="K222" s="1" t="str">
        <f t="shared" si="1"/>
        <v>UAB</v>
      </c>
    </row>
    <row r="223" ht="15.75" customHeight="1">
      <c r="A223" s="35"/>
      <c r="C223" s="28">
        <v>213.0</v>
      </c>
      <c r="D223" s="29" t="s">
        <v>2530</v>
      </c>
      <c r="E223" s="28" t="s">
        <v>2480</v>
      </c>
      <c r="F223" s="28">
        <v>0.4762</v>
      </c>
      <c r="G223" s="28">
        <v>210.0</v>
      </c>
      <c r="H223" s="28">
        <v>0.4799</v>
      </c>
      <c r="I223" s="29" t="s">
        <v>2443</v>
      </c>
      <c r="J223" s="32">
        <v>45908.0</v>
      </c>
      <c r="K223" s="1" t="str">
        <f t="shared" si="1"/>
        <v>St. Mary's</v>
      </c>
    </row>
    <row r="224" ht="15.75" customHeight="1">
      <c r="A224" s="35"/>
      <c r="C224" s="28">
        <v>214.0</v>
      </c>
      <c r="D224" s="29" t="s">
        <v>595</v>
      </c>
      <c r="E224" s="28" t="s">
        <v>2485</v>
      </c>
      <c r="F224" s="28">
        <v>0.4758</v>
      </c>
      <c r="G224" s="28">
        <v>308.0</v>
      </c>
      <c r="H224" s="28">
        <v>0.4522</v>
      </c>
      <c r="I224" s="29" t="s">
        <v>2425</v>
      </c>
      <c r="J224" s="32">
        <v>45689.0</v>
      </c>
      <c r="K224" s="1" t="str">
        <f t="shared" si="1"/>
        <v>Bellarmine</v>
      </c>
    </row>
    <row r="225" ht="15.75" customHeight="1">
      <c r="A225" s="35"/>
      <c r="C225" s="28">
        <v>215.0</v>
      </c>
      <c r="D225" s="29" t="s">
        <v>541</v>
      </c>
      <c r="E225" s="28" t="s">
        <v>2531</v>
      </c>
      <c r="F225" s="28">
        <v>0.4735</v>
      </c>
      <c r="G225" s="28">
        <v>149.0</v>
      </c>
      <c r="H225" s="28">
        <v>0.4992</v>
      </c>
      <c r="I225" s="29" t="s">
        <v>2383</v>
      </c>
      <c r="J225" s="32">
        <v>45941.0</v>
      </c>
      <c r="K225" s="1" t="str">
        <f t="shared" si="1"/>
        <v>Marshall</v>
      </c>
    </row>
    <row r="226" ht="15.75" customHeight="1">
      <c r="A226" s="35"/>
      <c r="C226" s="28">
        <v>216.0</v>
      </c>
      <c r="D226" s="29" t="s">
        <v>2532</v>
      </c>
      <c r="E226" s="28" t="s">
        <v>2472</v>
      </c>
      <c r="F226" s="28">
        <v>0.473</v>
      </c>
      <c r="G226" s="28">
        <v>302.0</v>
      </c>
      <c r="H226" s="28">
        <v>0.4539</v>
      </c>
      <c r="I226" s="29" t="s">
        <v>2503</v>
      </c>
      <c r="J226" s="28" t="s">
        <v>2377</v>
      </c>
      <c r="K226" s="1" t="str">
        <f t="shared" si="1"/>
        <v>UCSD</v>
      </c>
    </row>
    <row r="227" ht="15.75" customHeight="1">
      <c r="A227" s="35"/>
      <c r="C227" s="28">
        <v>217.0</v>
      </c>
      <c r="D227" s="29" t="s">
        <v>606</v>
      </c>
      <c r="E227" s="28" t="s">
        <v>2468</v>
      </c>
      <c r="F227" s="28">
        <v>0.4723</v>
      </c>
      <c r="G227" s="28">
        <v>350.0</v>
      </c>
      <c r="H227" s="28">
        <v>0.4061</v>
      </c>
      <c r="I227" s="29" t="s">
        <v>2510</v>
      </c>
      <c r="J227" s="28" t="s">
        <v>2464</v>
      </c>
      <c r="K227" s="1" t="str">
        <f t="shared" si="1"/>
        <v>Alabama A&amp;M</v>
      </c>
    </row>
    <row r="228" ht="15.75" customHeight="1">
      <c r="A228" s="35"/>
      <c r="C228" s="28">
        <v>218.0</v>
      </c>
      <c r="D228" s="29" t="s">
        <v>2533</v>
      </c>
      <c r="E228" s="28" t="s">
        <v>2497</v>
      </c>
      <c r="F228" s="28">
        <v>0.4717</v>
      </c>
      <c r="G228" s="28">
        <v>234.0</v>
      </c>
      <c r="H228" s="28">
        <v>0.4736</v>
      </c>
      <c r="I228" s="29" t="s">
        <v>2401</v>
      </c>
      <c r="J228" s="32">
        <v>45658.0</v>
      </c>
      <c r="K228" s="1" t="str">
        <f t="shared" si="1"/>
        <v>Merrimack</v>
      </c>
    </row>
    <row r="229" ht="15.75" customHeight="1">
      <c r="A229" s="35"/>
      <c r="C229" s="28">
        <v>219.0</v>
      </c>
      <c r="D229" s="29" t="s">
        <v>356</v>
      </c>
      <c r="E229" s="32">
        <v>46010.0</v>
      </c>
      <c r="F229" s="28">
        <v>0.471</v>
      </c>
      <c r="G229" s="28">
        <v>138.0</v>
      </c>
      <c r="H229" s="28">
        <v>0.5038</v>
      </c>
      <c r="I229" s="29" t="s">
        <v>2379</v>
      </c>
      <c r="J229" s="32">
        <v>45821.0</v>
      </c>
      <c r="K229" s="1" t="str">
        <f t="shared" si="1"/>
        <v>VCU</v>
      </c>
    </row>
    <row r="230" ht="15.75" customHeight="1">
      <c r="A230" s="35"/>
      <c r="C230" s="28">
        <v>220.0</v>
      </c>
      <c r="D230" s="29" t="s">
        <v>536</v>
      </c>
      <c r="E230" s="32">
        <v>46007.0</v>
      </c>
      <c r="F230" s="28">
        <v>0.471</v>
      </c>
      <c r="G230" s="28">
        <v>223.0</v>
      </c>
      <c r="H230" s="28">
        <v>0.4756</v>
      </c>
      <c r="I230" s="29" t="s">
        <v>2443</v>
      </c>
      <c r="J230" s="32">
        <v>45849.0</v>
      </c>
      <c r="K230" s="1" t="str">
        <f t="shared" si="1"/>
        <v>Loyola Marymount</v>
      </c>
    </row>
    <row r="231" ht="15.75" customHeight="1">
      <c r="A231" s="35"/>
      <c r="C231" s="28">
        <v>221.0</v>
      </c>
      <c r="D231" s="29" t="s">
        <v>2534</v>
      </c>
      <c r="E231" s="32">
        <v>46008.0</v>
      </c>
      <c r="F231" s="28">
        <v>0.4702</v>
      </c>
      <c r="G231" s="28">
        <v>202.0</v>
      </c>
      <c r="H231" s="28">
        <v>0.4831</v>
      </c>
      <c r="I231" s="29" t="s">
        <v>2371</v>
      </c>
      <c r="J231" s="32">
        <v>45757.0</v>
      </c>
      <c r="K231" s="1" t="str">
        <f t="shared" si="1"/>
        <v>Nebraska Omaha</v>
      </c>
    </row>
    <row r="232" ht="15.75" customHeight="1">
      <c r="A232" s="35"/>
      <c r="C232" s="28">
        <v>222.0</v>
      </c>
      <c r="D232" s="29" t="s">
        <v>559</v>
      </c>
      <c r="E232" s="28" t="s">
        <v>2497</v>
      </c>
      <c r="F232" s="28">
        <v>0.4702</v>
      </c>
      <c r="G232" s="28">
        <v>207.0</v>
      </c>
      <c r="H232" s="28">
        <v>0.4814</v>
      </c>
      <c r="I232" s="29" t="s">
        <v>2425</v>
      </c>
      <c r="J232" s="32">
        <v>45724.0</v>
      </c>
      <c r="K232" s="1" t="str">
        <f t="shared" si="1"/>
        <v>Jacksonville</v>
      </c>
    </row>
    <row r="233" ht="15.75" customHeight="1">
      <c r="A233" s="35"/>
      <c r="C233" s="28">
        <v>223.0</v>
      </c>
      <c r="D233" s="29" t="s">
        <v>349</v>
      </c>
      <c r="E233" s="32">
        <v>45887.0</v>
      </c>
      <c r="F233" s="28">
        <v>0.4688</v>
      </c>
      <c r="G233" s="28">
        <v>117.0</v>
      </c>
      <c r="H233" s="28">
        <v>0.5121</v>
      </c>
      <c r="I233" s="29" t="s">
        <v>24</v>
      </c>
      <c r="J233" s="32">
        <v>45845.0</v>
      </c>
      <c r="K233" s="1" t="str">
        <f t="shared" si="1"/>
        <v>Samford</v>
      </c>
    </row>
    <row r="234" ht="15.75" customHeight="1">
      <c r="A234" s="35"/>
      <c r="C234" s="28">
        <v>224.0</v>
      </c>
      <c r="D234" s="29" t="s">
        <v>2535</v>
      </c>
      <c r="E234" s="32">
        <v>46010.0</v>
      </c>
      <c r="F234" s="28">
        <v>0.4683</v>
      </c>
      <c r="G234" s="28">
        <v>141.0</v>
      </c>
      <c r="H234" s="28">
        <v>0.5025</v>
      </c>
      <c r="I234" s="29" t="s">
        <v>2433</v>
      </c>
      <c r="J234" s="32">
        <v>45939.0</v>
      </c>
      <c r="K234" s="1" t="str">
        <f t="shared" si="1"/>
        <v>Tenn-Martin</v>
      </c>
    </row>
    <row r="235" ht="15.75" customHeight="1">
      <c r="A235" s="35"/>
      <c r="C235" s="28">
        <v>225.0</v>
      </c>
      <c r="D235" s="29" t="s">
        <v>1402</v>
      </c>
      <c r="E235" s="32">
        <v>45922.0</v>
      </c>
      <c r="F235" s="28">
        <v>0.4683</v>
      </c>
      <c r="G235" s="28">
        <v>83.0</v>
      </c>
      <c r="H235" s="28">
        <v>0.5348</v>
      </c>
      <c r="I235" s="29" t="s">
        <v>2404</v>
      </c>
      <c r="J235" s="32">
        <v>45762.0</v>
      </c>
      <c r="K235" s="1" t="str">
        <f t="shared" si="1"/>
        <v>Wichita St.</v>
      </c>
    </row>
    <row r="236" ht="15.75" customHeight="1">
      <c r="K236" s="1" t="str">
        <f t="shared" si="1"/>
        <v/>
      </c>
    </row>
    <row r="237" ht="15.75" customHeight="1">
      <c r="A237" s="35"/>
      <c r="C237" s="28">
        <v>226.0</v>
      </c>
      <c r="D237" s="29" t="s">
        <v>625</v>
      </c>
      <c r="E237" s="32">
        <v>45979.0</v>
      </c>
      <c r="F237" s="28">
        <v>0.4671</v>
      </c>
      <c r="G237" s="28">
        <v>199.0</v>
      </c>
      <c r="H237" s="28">
        <v>0.4845</v>
      </c>
      <c r="I237" s="29" t="s">
        <v>2503</v>
      </c>
      <c r="J237" s="32">
        <v>45849.0</v>
      </c>
      <c r="K237" s="1" t="str">
        <f t="shared" si="1"/>
        <v>Cal Poly</v>
      </c>
    </row>
    <row r="238" ht="15.75" customHeight="1">
      <c r="A238" s="35"/>
      <c r="C238" s="28">
        <v>227.0</v>
      </c>
      <c r="D238" s="29" t="s">
        <v>2536</v>
      </c>
      <c r="E238" s="32">
        <v>45978.0</v>
      </c>
      <c r="F238" s="28">
        <v>0.4668</v>
      </c>
      <c r="G238" s="28">
        <v>180.0</v>
      </c>
      <c r="H238" s="28">
        <v>0.4907</v>
      </c>
      <c r="I238" s="29" t="s">
        <v>2429</v>
      </c>
      <c r="J238" s="32">
        <v>45659.0</v>
      </c>
      <c r="K238" s="1" t="str">
        <f t="shared" si="1"/>
        <v>Ill. Chicago</v>
      </c>
    </row>
    <row r="239" ht="15.75" customHeight="1">
      <c r="A239" s="35"/>
      <c r="C239" s="28">
        <v>228.0</v>
      </c>
      <c r="D239" s="29" t="s">
        <v>2537</v>
      </c>
      <c r="E239" s="32">
        <v>45979.0</v>
      </c>
      <c r="F239" s="28">
        <v>0.4667</v>
      </c>
      <c r="G239" s="28">
        <v>182.0</v>
      </c>
      <c r="H239" s="28">
        <v>0.4893</v>
      </c>
      <c r="I239" s="29" t="s">
        <v>2398</v>
      </c>
      <c r="J239" s="32">
        <v>45880.0</v>
      </c>
      <c r="K239" s="1" t="str">
        <f t="shared" si="1"/>
        <v>W. Michigan</v>
      </c>
    </row>
    <row r="240" ht="15.75" customHeight="1">
      <c r="A240" s="35"/>
      <c r="C240" s="28">
        <v>229.0</v>
      </c>
      <c r="D240" s="29" t="s">
        <v>2538</v>
      </c>
      <c r="E240" s="28" t="s">
        <v>2480</v>
      </c>
      <c r="F240" s="28">
        <v>0.4654</v>
      </c>
      <c r="G240" s="28">
        <v>310.0</v>
      </c>
      <c r="H240" s="28">
        <v>0.4515</v>
      </c>
      <c r="I240" s="29" t="s">
        <v>2433</v>
      </c>
      <c r="J240" s="32">
        <v>45911.0</v>
      </c>
      <c r="K240" s="1" t="str">
        <f t="shared" si="1"/>
        <v>Western Ill.</v>
      </c>
    </row>
    <row r="241" ht="15.75" customHeight="1">
      <c r="A241" s="35"/>
      <c r="C241" s="28">
        <v>230.0</v>
      </c>
      <c r="D241" s="29" t="s">
        <v>363</v>
      </c>
      <c r="E241" s="28" t="s">
        <v>2473</v>
      </c>
      <c r="F241" s="28">
        <v>0.4638</v>
      </c>
      <c r="G241" s="28">
        <v>305.0</v>
      </c>
      <c r="H241" s="28">
        <v>0.4529</v>
      </c>
      <c r="I241" s="29" t="s">
        <v>24</v>
      </c>
      <c r="J241" s="32">
        <v>45818.0</v>
      </c>
      <c r="K241" s="1" t="str">
        <f t="shared" si="1"/>
        <v>Furman</v>
      </c>
    </row>
    <row r="242" ht="15.75" customHeight="1">
      <c r="A242" s="35"/>
      <c r="C242" s="28">
        <v>231.0</v>
      </c>
      <c r="D242" s="29" t="s">
        <v>2539</v>
      </c>
      <c r="E242" s="32">
        <v>45921.0</v>
      </c>
      <c r="F242" s="28">
        <v>0.4627</v>
      </c>
      <c r="G242" s="28">
        <v>146.0</v>
      </c>
      <c r="H242" s="28">
        <v>0.5001</v>
      </c>
      <c r="I242" s="29" t="s">
        <v>2371</v>
      </c>
      <c r="J242" s="32">
        <v>45816.0</v>
      </c>
      <c r="K242" s="1" t="str">
        <f t="shared" si="1"/>
        <v>Mo. Kansas City</v>
      </c>
    </row>
    <row r="243" ht="15.75" customHeight="1">
      <c r="A243" s="35"/>
      <c r="C243" s="28">
        <v>232.0</v>
      </c>
      <c r="D243" s="29" t="s">
        <v>484</v>
      </c>
      <c r="E243" s="28" t="s">
        <v>2502</v>
      </c>
      <c r="F243" s="28">
        <v>0.4625</v>
      </c>
      <c r="G243" s="28">
        <v>355.0</v>
      </c>
      <c r="H243" s="28">
        <v>0.4035</v>
      </c>
      <c r="I243" s="29" t="s">
        <v>2526</v>
      </c>
      <c r="J243" s="32">
        <v>45995.0</v>
      </c>
      <c r="K243" s="1" t="str">
        <f t="shared" si="1"/>
        <v>Longwood</v>
      </c>
    </row>
    <row r="244" ht="15.75" customHeight="1">
      <c r="A244" s="35"/>
      <c r="C244" s="28">
        <v>233.0</v>
      </c>
      <c r="D244" s="29" t="s">
        <v>2540</v>
      </c>
      <c r="E244" s="28" t="s">
        <v>2501</v>
      </c>
      <c r="F244" s="28">
        <v>0.4617</v>
      </c>
      <c r="G244" s="28">
        <v>299.0</v>
      </c>
      <c r="H244" s="28">
        <v>0.4545</v>
      </c>
      <c r="I244" s="29" t="s">
        <v>2429</v>
      </c>
      <c r="J244" s="32">
        <v>45911.0</v>
      </c>
      <c r="K244" s="1" t="str">
        <f t="shared" si="1"/>
        <v>Detroit Mercy</v>
      </c>
    </row>
    <row r="245" ht="15.75" customHeight="1">
      <c r="A245" s="35"/>
      <c r="C245" s="28">
        <v>234.0</v>
      </c>
      <c r="D245" s="29" t="s">
        <v>1752</v>
      </c>
      <c r="E245" s="28" t="s">
        <v>2490</v>
      </c>
      <c r="F245" s="28">
        <v>0.4615</v>
      </c>
      <c r="G245" s="28">
        <v>341.0</v>
      </c>
      <c r="H245" s="28">
        <v>0.4282</v>
      </c>
      <c r="I245" s="29" t="s">
        <v>2510</v>
      </c>
      <c r="J245" s="28" t="s">
        <v>2489</v>
      </c>
      <c r="K245" s="1" t="str">
        <f t="shared" si="1"/>
        <v>Jackson St.</v>
      </c>
    </row>
    <row r="246" ht="15.75" customHeight="1">
      <c r="A246" s="35"/>
      <c r="C246" s="28">
        <v>235.0</v>
      </c>
      <c r="D246" s="29" t="s">
        <v>2541</v>
      </c>
      <c r="E246" s="28" t="s">
        <v>2513</v>
      </c>
      <c r="F246" s="28">
        <v>0.4615</v>
      </c>
      <c r="G246" s="28">
        <v>307.0</v>
      </c>
      <c r="H246" s="28">
        <v>0.4526</v>
      </c>
      <c r="I246" s="29" t="s">
        <v>2371</v>
      </c>
      <c r="J246" s="28" t="s">
        <v>2377</v>
      </c>
      <c r="K246" s="1" t="str">
        <f t="shared" si="1"/>
        <v>St. Thomas</v>
      </c>
    </row>
    <row r="247" ht="15.75" customHeight="1">
      <c r="A247" s="35"/>
      <c r="C247" s="28">
        <v>236.0</v>
      </c>
      <c r="D247" s="29" t="s">
        <v>516</v>
      </c>
      <c r="E247" s="32">
        <v>45919.0</v>
      </c>
      <c r="F247" s="28">
        <v>0.4614</v>
      </c>
      <c r="G247" s="28">
        <v>114.0</v>
      </c>
      <c r="H247" s="28">
        <v>0.5137</v>
      </c>
      <c r="I247" s="29" t="s">
        <v>2371</v>
      </c>
      <c r="J247" s="32">
        <v>45659.0</v>
      </c>
      <c r="K247" s="1" t="str">
        <f t="shared" si="1"/>
        <v>North Dakota</v>
      </c>
    </row>
    <row r="248" ht="15.75" customHeight="1">
      <c r="A248" s="35"/>
      <c r="C248" s="28">
        <v>237.0</v>
      </c>
      <c r="D248" s="29" t="s">
        <v>2542</v>
      </c>
      <c r="E248" s="28" t="s">
        <v>2480</v>
      </c>
      <c r="F248" s="28">
        <v>0.4606</v>
      </c>
      <c r="G248" s="28">
        <v>300.0</v>
      </c>
      <c r="H248" s="28">
        <v>0.4543</v>
      </c>
      <c r="I248" s="29" t="s">
        <v>2526</v>
      </c>
      <c r="J248" s="32">
        <v>45877.0</v>
      </c>
      <c r="K248" s="1" t="str">
        <f t="shared" si="1"/>
        <v>Charleston Sou.</v>
      </c>
    </row>
    <row r="249" ht="15.75" customHeight="1">
      <c r="A249" s="35"/>
      <c r="C249" s="28">
        <v>238.0</v>
      </c>
      <c r="D249" s="29" t="s">
        <v>2543</v>
      </c>
      <c r="E249" s="32">
        <v>45979.0</v>
      </c>
      <c r="F249" s="28">
        <v>0.4601</v>
      </c>
      <c r="G249" s="28">
        <v>186.0</v>
      </c>
      <c r="H249" s="28">
        <v>0.4887</v>
      </c>
      <c r="I249" s="29" t="s">
        <v>2492</v>
      </c>
      <c r="J249" s="32">
        <v>45849.0</v>
      </c>
      <c r="K249" s="1" t="str">
        <f t="shared" si="1"/>
        <v>N.C. Wilmington</v>
      </c>
    </row>
    <row r="250" ht="15.75" customHeight="1">
      <c r="A250" s="35"/>
      <c r="C250" s="28">
        <v>239.0</v>
      </c>
      <c r="D250" s="29" t="s">
        <v>452</v>
      </c>
      <c r="E250" s="32">
        <v>45977.0</v>
      </c>
      <c r="F250" s="28">
        <v>0.4596</v>
      </c>
      <c r="G250" s="28">
        <v>227.0</v>
      </c>
      <c r="H250" s="28">
        <v>0.4751</v>
      </c>
      <c r="I250" s="29" t="s">
        <v>2406</v>
      </c>
      <c r="J250" s="32">
        <v>45881.0</v>
      </c>
      <c r="K250" s="1" t="str">
        <f t="shared" si="1"/>
        <v>Northern Colorado</v>
      </c>
    </row>
    <row r="251" ht="15.75" customHeight="1">
      <c r="A251" s="35"/>
      <c r="C251" s="28">
        <v>240.0</v>
      </c>
      <c r="D251" s="29" t="s">
        <v>2544</v>
      </c>
      <c r="E251" s="32">
        <v>46010.0</v>
      </c>
      <c r="F251" s="28">
        <v>0.4586</v>
      </c>
      <c r="G251" s="28">
        <v>204.0</v>
      </c>
      <c r="H251" s="28">
        <v>0.4828</v>
      </c>
      <c r="I251" s="29" t="s">
        <v>2428</v>
      </c>
      <c r="J251" s="32">
        <v>45822.0</v>
      </c>
      <c r="K251" s="1" t="str">
        <f t="shared" si="1"/>
        <v>Boston U.</v>
      </c>
    </row>
    <row r="252" ht="15.75" customHeight="1">
      <c r="A252" s="35"/>
      <c r="C252" s="28">
        <v>241.0</v>
      </c>
      <c r="D252" s="29" t="s">
        <v>1735</v>
      </c>
      <c r="E252" s="32">
        <v>45977.0</v>
      </c>
      <c r="F252" s="28">
        <v>0.4583</v>
      </c>
      <c r="G252" s="28">
        <v>239.0</v>
      </c>
      <c r="H252" s="28">
        <v>0.4731</v>
      </c>
      <c r="I252" s="29" t="s">
        <v>2383</v>
      </c>
      <c r="J252" s="32">
        <v>45848.0</v>
      </c>
      <c r="K252" s="1" t="str">
        <f t="shared" si="1"/>
        <v>Texas St.</v>
      </c>
    </row>
    <row r="253" ht="15.75" customHeight="1">
      <c r="A253" s="35"/>
      <c r="C253" s="28">
        <v>242.0</v>
      </c>
      <c r="D253" s="29" t="s">
        <v>582</v>
      </c>
      <c r="E253" s="32">
        <v>46005.0</v>
      </c>
      <c r="F253" s="28">
        <v>0.4578</v>
      </c>
      <c r="G253" s="28">
        <v>285.0</v>
      </c>
      <c r="H253" s="28">
        <v>0.4583</v>
      </c>
      <c r="I253" s="29" t="s">
        <v>2456</v>
      </c>
      <c r="J253" s="32">
        <v>45847.0</v>
      </c>
      <c r="K253" s="1" t="str">
        <f t="shared" si="1"/>
        <v>UMBC</v>
      </c>
    </row>
    <row r="254" ht="15.75" customHeight="1">
      <c r="A254" s="35"/>
      <c r="C254" s="28">
        <v>243.0</v>
      </c>
      <c r="D254" s="29" t="s">
        <v>2230</v>
      </c>
      <c r="E254" s="32">
        <v>45976.0</v>
      </c>
      <c r="F254" s="28">
        <v>0.4576</v>
      </c>
      <c r="G254" s="28">
        <v>324.0</v>
      </c>
      <c r="H254" s="28">
        <v>0.4435</v>
      </c>
      <c r="I254" s="29" t="s">
        <v>2510</v>
      </c>
      <c r="J254" s="32">
        <v>45968.0</v>
      </c>
      <c r="K254" s="1" t="str">
        <f t="shared" si="1"/>
        <v>Grambling St.</v>
      </c>
    </row>
    <row r="255" ht="15.75" customHeight="1">
      <c r="A255" s="35"/>
      <c r="C255" s="28">
        <v>244.0</v>
      </c>
      <c r="D255" s="29" t="s">
        <v>2545</v>
      </c>
      <c r="E255" s="28" t="s">
        <v>2504</v>
      </c>
      <c r="F255" s="28">
        <v>0.4576</v>
      </c>
      <c r="G255" s="28">
        <v>340.0</v>
      </c>
      <c r="H255" s="28">
        <v>0.4288</v>
      </c>
      <c r="I255" s="29" t="s">
        <v>2503</v>
      </c>
      <c r="J255" s="32">
        <v>45969.0</v>
      </c>
      <c r="K255" s="1" t="str">
        <f t="shared" si="1"/>
        <v>UCSB</v>
      </c>
    </row>
    <row r="256" ht="15.75" customHeight="1">
      <c r="A256" s="35"/>
      <c r="C256" s="28">
        <v>245.0</v>
      </c>
      <c r="D256" s="29" t="s">
        <v>604</v>
      </c>
      <c r="E256" s="28" t="s">
        <v>2546</v>
      </c>
      <c r="F256" s="28">
        <v>0.4573</v>
      </c>
      <c r="G256" s="28">
        <v>303.0</v>
      </c>
      <c r="H256" s="28">
        <v>0.4533</v>
      </c>
      <c r="I256" s="29" t="s">
        <v>2383</v>
      </c>
      <c r="J256" s="32">
        <v>45880.0</v>
      </c>
      <c r="K256" s="1" t="str">
        <f t="shared" si="1"/>
        <v>Georgia Southern</v>
      </c>
    </row>
    <row r="257" ht="15.75" customHeight="1">
      <c r="A257" s="35"/>
      <c r="C257" s="28">
        <v>246.0</v>
      </c>
      <c r="D257" s="29" t="s">
        <v>1186</v>
      </c>
      <c r="E257" s="32">
        <v>45979.0</v>
      </c>
      <c r="F257" s="28">
        <v>0.4571</v>
      </c>
      <c r="G257" s="28">
        <v>209.0</v>
      </c>
      <c r="H257" s="28">
        <v>0.4808</v>
      </c>
      <c r="I257" s="29" t="s">
        <v>2392</v>
      </c>
      <c r="J257" s="28" t="s">
        <v>2377</v>
      </c>
      <c r="K257" s="1" t="str">
        <f t="shared" si="1"/>
        <v>Kennesaw St.</v>
      </c>
    </row>
    <row r="258" ht="15.75" customHeight="1">
      <c r="A258" s="35"/>
      <c r="C258" s="28">
        <v>247.0</v>
      </c>
      <c r="D258" s="29" t="s">
        <v>585</v>
      </c>
      <c r="E258" s="28" t="s">
        <v>2473</v>
      </c>
      <c r="F258" s="28">
        <v>0.4567</v>
      </c>
      <c r="G258" s="28">
        <v>289.0</v>
      </c>
      <c r="H258" s="28">
        <v>0.4579</v>
      </c>
      <c r="I258" s="29" t="s">
        <v>2429</v>
      </c>
      <c r="J258" s="32">
        <v>45910.0</v>
      </c>
      <c r="K258" s="1" t="str">
        <f t="shared" si="1"/>
        <v>Robert Morris</v>
      </c>
    </row>
    <row r="259" ht="15.75" customHeight="1">
      <c r="A259" s="35"/>
      <c r="C259" s="28">
        <v>248.0</v>
      </c>
      <c r="D259" s="29" t="s">
        <v>497</v>
      </c>
      <c r="E259" s="32">
        <v>45922.0</v>
      </c>
      <c r="F259" s="28">
        <v>0.4567</v>
      </c>
      <c r="G259" s="28">
        <v>139.0</v>
      </c>
      <c r="H259" s="28">
        <v>0.5038</v>
      </c>
      <c r="I259" s="29" t="s">
        <v>2379</v>
      </c>
      <c r="J259" s="32">
        <v>45762.0</v>
      </c>
      <c r="K259" s="1" t="str">
        <f t="shared" si="1"/>
        <v>La Salle</v>
      </c>
    </row>
    <row r="260" ht="15.75" customHeight="1">
      <c r="A260" s="35"/>
      <c r="C260" s="28">
        <v>249.0</v>
      </c>
      <c r="D260" s="29" t="s">
        <v>403</v>
      </c>
      <c r="E260" s="28" t="s">
        <v>2473</v>
      </c>
      <c r="F260" s="28">
        <v>0.4565</v>
      </c>
      <c r="G260" s="28">
        <v>291.0</v>
      </c>
      <c r="H260" s="28">
        <v>0.4575</v>
      </c>
      <c r="I260" s="29" t="s">
        <v>2492</v>
      </c>
      <c r="J260" s="32">
        <v>45879.0</v>
      </c>
      <c r="K260" s="1" t="str">
        <f t="shared" si="1"/>
        <v>Hofstra</v>
      </c>
    </row>
    <row r="261" ht="15.75" customHeight="1">
      <c r="A261" s="35"/>
      <c r="C261" s="28">
        <v>250.0</v>
      </c>
      <c r="D261" s="29" t="s">
        <v>454</v>
      </c>
      <c r="E261" s="28" t="s">
        <v>2490</v>
      </c>
      <c r="F261" s="28">
        <v>0.4564</v>
      </c>
      <c r="G261" s="28">
        <v>333.0</v>
      </c>
      <c r="H261" s="28">
        <v>0.4365</v>
      </c>
      <c r="I261" s="29" t="s">
        <v>2492</v>
      </c>
      <c r="J261" s="32">
        <v>45939.0</v>
      </c>
      <c r="K261" s="1" t="str">
        <f t="shared" si="1"/>
        <v>Monmouth</v>
      </c>
    </row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5">
    <mergeCell ref="A54:C54"/>
    <mergeCell ref="A80:J80"/>
    <mergeCell ref="A106:C106"/>
    <mergeCell ref="A132:J132"/>
    <mergeCell ref="A158:C158"/>
    <mergeCell ref="A184:J184"/>
    <mergeCell ref="A210:C210"/>
    <mergeCell ref="A236:J236"/>
    <mergeCell ref="A1:C2"/>
    <mergeCell ref="D1:D2"/>
    <mergeCell ref="E1:E2"/>
    <mergeCell ref="F1:F2"/>
    <mergeCell ref="H1:H2"/>
    <mergeCell ref="I1:I2"/>
    <mergeCell ref="A28:J2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2024-03-02T20:40:33Z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2024-03-02T21:58:21Z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08400230-d41f-43fe-88e1-97718c98f63a</vt:lpwstr>
  </property>
  <property fmtid="{D5CDD505-2E9C-101B-9397-08002B2CF9AE}" pid="8" name="MSIP_Label_95965d95-ecc0-4720-b759-1f33c42ed7da_ContentBits">
    <vt:lpwstr>0</vt:lpwstr>
  </property>
</Properties>
</file>