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rtin4\Documents\VS Code - Import from old PC\jomritman\bball\"/>
    </mc:Choice>
  </mc:AlternateContent>
  <xr:revisionPtr revIDLastSave="0" documentId="13_ncr:1_{5F144267-A1F2-415D-8775-5646CF280ED7}" xr6:coauthVersionLast="47" xr6:coauthVersionMax="47" xr10:uidLastSave="{00000000-0000-0000-0000-000000000000}"/>
  <bookViews>
    <workbookView xWindow="-9540" yWindow="-21710" windowWidth="38620" windowHeight="21100" xr2:uid="{00000000-000D-0000-FFFF-FFFF00000000}"/>
  </bookViews>
  <sheets>
    <sheet name="fivethirtyeight_ncaa_forecasts" sheetId="1" r:id="rId1"/>
    <sheet name="mens_RPI_regression" sheetId="4" r:id="rId2"/>
    <sheet name="womens_RPI_regression" sheetId="2" r:id="rId3"/>
    <sheet name="mens_RPI_regression_v2" sheetId="7" r:id="rId4"/>
    <sheet name="womens_RPI_regression_v2" sheetId="8" r:id="rId5"/>
    <sheet name="mens_RPI_2024" sheetId="5" r:id="rId6"/>
    <sheet name="womens_RPI_2024" sheetId="6" r:id="rId7"/>
  </sheets>
  <definedNames>
    <definedName name="solver_adj" localSheetId="3" hidden="1">mens_RPI_regression_v2!$F$1:$G$1</definedName>
    <definedName name="solver_adj" localSheetId="4" hidden="1">womens_RPI_regression_v2!$F$1:$G$1</definedName>
    <definedName name="solver_cvg" localSheetId="3" hidden="1">0.0001</definedName>
    <definedName name="solver_cvg" localSheetId="4" hidden="1">0.0001</definedName>
    <definedName name="solver_drv" localSheetId="3" hidden="1">2</definedName>
    <definedName name="solver_drv" localSheetId="4" hidden="1">1</definedName>
    <definedName name="solver_eng" localSheetId="3" hidden="1">1</definedName>
    <definedName name="solver_eng" localSheetId="4" hidden="1">1</definedName>
    <definedName name="solver_est" localSheetId="3" hidden="1">1</definedName>
    <definedName name="solver_est" localSheetId="4" hidden="1">1</definedName>
    <definedName name="solver_itr" localSheetId="3" hidden="1">2147483647</definedName>
    <definedName name="solver_itr" localSheetId="4" hidden="1">2147483647</definedName>
    <definedName name="solver_mip" localSheetId="3" hidden="1">2147483647</definedName>
    <definedName name="solver_mip" localSheetId="4" hidden="1">2147483647</definedName>
    <definedName name="solver_mni" localSheetId="3" hidden="1">30</definedName>
    <definedName name="solver_mni" localSheetId="4" hidden="1">30</definedName>
    <definedName name="solver_mrt" localSheetId="3" hidden="1">0.075</definedName>
    <definedName name="solver_mrt" localSheetId="4" hidden="1">0.075</definedName>
    <definedName name="solver_msl" localSheetId="3" hidden="1">2</definedName>
    <definedName name="solver_msl" localSheetId="4" hidden="1">2</definedName>
    <definedName name="solver_neg" localSheetId="3" hidden="1">2</definedName>
    <definedName name="solver_neg" localSheetId="4" hidden="1">2</definedName>
    <definedName name="solver_nod" localSheetId="3" hidden="1">2147483647</definedName>
    <definedName name="solver_nod" localSheetId="4" hidden="1">2147483647</definedName>
    <definedName name="solver_num" localSheetId="3" hidden="1">0</definedName>
    <definedName name="solver_num" localSheetId="4" hidden="1">0</definedName>
    <definedName name="solver_nwt" localSheetId="3" hidden="1">1</definedName>
    <definedName name="solver_nwt" localSheetId="4" hidden="1">1</definedName>
    <definedName name="solver_opt" localSheetId="3" hidden="1">mens_RPI_regression_v2!$I$1</definedName>
    <definedName name="solver_opt" localSheetId="4" hidden="1">womens_RPI_regression_v2!$J$1</definedName>
    <definedName name="solver_pre" localSheetId="3" hidden="1">0.000001</definedName>
    <definedName name="solver_pre" localSheetId="4" hidden="1">0.000001</definedName>
    <definedName name="solver_rbv" localSheetId="3" hidden="1">2</definedName>
    <definedName name="solver_rbv" localSheetId="4" hidden="1">1</definedName>
    <definedName name="solver_rlx" localSheetId="3" hidden="1">2</definedName>
    <definedName name="solver_rlx" localSheetId="4" hidden="1">2</definedName>
    <definedName name="solver_rsd" localSheetId="3" hidden="1">0</definedName>
    <definedName name="solver_rsd" localSheetId="4" hidden="1">0</definedName>
    <definedName name="solver_scl" localSheetId="3" hidden="1">2</definedName>
    <definedName name="solver_scl" localSheetId="4" hidden="1">1</definedName>
    <definedName name="solver_sho" localSheetId="3" hidden="1">2</definedName>
    <definedName name="solver_sho" localSheetId="4" hidden="1">2</definedName>
    <definedName name="solver_ssz" localSheetId="3" hidden="1">100</definedName>
    <definedName name="solver_ssz" localSheetId="4" hidden="1">100</definedName>
    <definedName name="solver_tim" localSheetId="3" hidden="1">2147483647</definedName>
    <definedName name="solver_tim" localSheetId="4" hidden="1">2147483647</definedName>
    <definedName name="solver_tol" localSheetId="3" hidden="1">0.01</definedName>
    <definedName name="solver_tol" localSheetId="4" hidden="1">0.01</definedName>
    <definedName name="solver_typ" localSheetId="3" hidden="1">2</definedName>
    <definedName name="solver_typ" localSheetId="4" hidden="1">2</definedName>
    <definedName name="solver_val" localSheetId="3" hidden="1">0</definedName>
    <definedName name="solver_val" localSheetId="4" hidden="1">0</definedName>
    <definedName name="solver_ver" localSheetId="3" hidden="1">3</definedName>
    <definedName name="solver_ver" localSheetId="4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2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70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2" i="1"/>
  <c r="I3" i="8"/>
  <c r="J3" i="8" s="1"/>
  <c r="I4" i="8"/>
  <c r="J4" i="8" s="1"/>
  <c r="I5" i="8"/>
  <c r="J5" i="8" s="1"/>
  <c r="I6" i="8"/>
  <c r="J6" i="8" s="1"/>
  <c r="I7" i="8"/>
  <c r="J7" i="8" s="1"/>
  <c r="I8" i="8"/>
  <c r="J8" i="8" s="1"/>
  <c r="I9" i="8"/>
  <c r="J9" i="8" s="1"/>
  <c r="I10" i="8"/>
  <c r="J10" i="8" s="1"/>
  <c r="I11" i="8"/>
  <c r="J11" i="8" s="1"/>
  <c r="I12" i="8"/>
  <c r="J12" i="8" s="1"/>
  <c r="I13" i="8"/>
  <c r="J13" i="8" s="1"/>
  <c r="I14" i="8"/>
  <c r="J14" i="8" s="1"/>
  <c r="I15" i="8"/>
  <c r="J15" i="8" s="1"/>
  <c r="I16" i="8"/>
  <c r="J16" i="8" s="1"/>
  <c r="I17" i="8"/>
  <c r="J17" i="8" s="1"/>
  <c r="I18" i="8"/>
  <c r="J18" i="8" s="1"/>
  <c r="I19" i="8"/>
  <c r="J19" i="8" s="1"/>
  <c r="I20" i="8"/>
  <c r="J20" i="8" s="1"/>
  <c r="I21" i="8"/>
  <c r="J21" i="8" s="1"/>
  <c r="I22" i="8"/>
  <c r="J22" i="8" s="1"/>
  <c r="I23" i="8"/>
  <c r="J23" i="8" s="1"/>
  <c r="I24" i="8"/>
  <c r="J24" i="8" s="1"/>
  <c r="I25" i="8"/>
  <c r="J25" i="8" s="1"/>
  <c r="I26" i="8"/>
  <c r="J26" i="8" s="1"/>
  <c r="I27" i="8"/>
  <c r="J27" i="8" s="1"/>
  <c r="I28" i="8"/>
  <c r="J28" i="8" s="1"/>
  <c r="I29" i="8"/>
  <c r="J29" i="8" s="1"/>
  <c r="I30" i="8"/>
  <c r="J30" i="8" s="1"/>
  <c r="I31" i="8"/>
  <c r="J31" i="8" s="1"/>
  <c r="I32" i="8"/>
  <c r="J32" i="8" s="1"/>
  <c r="I33" i="8"/>
  <c r="J33" i="8" s="1"/>
  <c r="I34" i="8"/>
  <c r="J34" i="8" s="1"/>
  <c r="I35" i="8"/>
  <c r="J35" i="8" s="1"/>
  <c r="I2" i="8"/>
  <c r="J2" i="8" s="1"/>
  <c r="H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F2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G2" i="8"/>
  <c r="H3" i="7"/>
  <c r="I3" i="7" s="1"/>
  <c r="H4" i="7"/>
  <c r="I4" i="7" s="1"/>
  <c r="H5" i="7"/>
  <c r="I5" i="7" s="1"/>
  <c r="H6" i="7"/>
  <c r="I6" i="7" s="1"/>
  <c r="H7" i="7"/>
  <c r="I7" i="7" s="1"/>
  <c r="H8" i="7"/>
  <c r="I8" i="7" s="1"/>
  <c r="H9" i="7"/>
  <c r="I9" i="7" s="1"/>
  <c r="H10" i="7"/>
  <c r="I10" i="7" s="1"/>
  <c r="H11" i="7"/>
  <c r="I11" i="7" s="1"/>
  <c r="H12" i="7"/>
  <c r="I12" i="7" s="1"/>
  <c r="H13" i="7"/>
  <c r="I13" i="7" s="1"/>
  <c r="H14" i="7"/>
  <c r="I14" i="7" s="1"/>
  <c r="H15" i="7"/>
  <c r="I15" i="7" s="1"/>
  <c r="H16" i="7"/>
  <c r="I16" i="7" s="1"/>
  <c r="H17" i="7"/>
  <c r="I17" i="7" s="1"/>
  <c r="H18" i="7"/>
  <c r="I18" i="7" s="1"/>
  <c r="H19" i="7"/>
  <c r="I19" i="7" s="1"/>
  <c r="H20" i="7"/>
  <c r="I20" i="7" s="1"/>
  <c r="H21" i="7"/>
  <c r="I21" i="7" s="1"/>
  <c r="H22" i="7"/>
  <c r="I22" i="7" s="1"/>
  <c r="H23" i="7"/>
  <c r="I23" i="7" s="1"/>
  <c r="H24" i="7"/>
  <c r="I24" i="7" s="1"/>
  <c r="H25" i="7"/>
  <c r="I25" i="7" s="1"/>
  <c r="H26" i="7"/>
  <c r="I26" i="7" s="1"/>
  <c r="H27" i="7"/>
  <c r="I27" i="7" s="1"/>
  <c r="H28" i="7"/>
  <c r="I28" i="7" s="1"/>
  <c r="H29" i="7"/>
  <c r="I29" i="7" s="1"/>
  <c r="H30" i="7"/>
  <c r="I30" i="7" s="1"/>
  <c r="H31" i="7"/>
  <c r="I31" i="7" s="1"/>
  <c r="H32" i="7"/>
  <c r="I32" i="7" s="1"/>
  <c r="H33" i="7"/>
  <c r="I33" i="7" s="1"/>
  <c r="H34" i="7"/>
  <c r="I34" i="7" s="1"/>
  <c r="H35" i="7"/>
  <c r="I35" i="7" s="1"/>
  <c r="H36" i="7"/>
  <c r="I36" i="7" s="1"/>
  <c r="H37" i="7"/>
  <c r="I37" i="7" s="1"/>
  <c r="H38" i="7"/>
  <c r="I38" i="7" s="1"/>
  <c r="H39" i="7"/>
  <c r="I39" i="7" s="1"/>
  <c r="H40" i="7"/>
  <c r="I40" i="7" s="1"/>
  <c r="H41" i="7"/>
  <c r="I41" i="7" s="1"/>
  <c r="H42" i="7"/>
  <c r="I42" i="7" s="1"/>
  <c r="H43" i="7"/>
  <c r="I43" i="7" s="1"/>
  <c r="H44" i="7"/>
  <c r="I44" i="7" s="1"/>
  <c r="H45" i="7"/>
  <c r="I45" i="7" s="1"/>
  <c r="H46" i="7"/>
  <c r="I46" i="7" s="1"/>
  <c r="H47" i="7"/>
  <c r="I47" i="7" s="1"/>
  <c r="H48" i="7"/>
  <c r="I48" i="7" s="1"/>
  <c r="H49" i="7"/>
  <c r="I49" i="7" s="1"/>
  <c r="H50" i="7"/>
  <c r="I50" i="7" s="1"/>
  <c r="H51" i="7"/>
  <c r="I51" i="7" s="1"/>
  <c r="H52" i="7"/>
  <c r="I52" i="7" s="1"/>
  <c r="H53" i="7"/>
  <c r="I53" i="7" s="1"/>
  <c r="H54" i="7"/>
  <c r="I54" i="7" s="1"/>
  <c r="H55" i="7"/>
  <c r="I55" i="7" s="1"/>
  <c r="H56" i="7"/>
  <c r="I56" i="7" s="1"/>
  <c r="H57" i="7"/>
  <c r="I57" i="7" s="1"/>
  <c r="H58" i="7"/>
  <c r="I58" i="7" s="1"/>
  <c r="H59" i="7"/>
  <c r="I59" i="7" s="1"/>
  <c r="H60" i="7"/>
  <c r="I60" i="7" s="1"/>
  <c r="H61" i="7"/>
  <c r="I61" i="7" s="1"/>
  <c r="H62" i="7"/>
  <c r="I62" i="7" s="1"/>
  <c r="H63" i="7"/>
  <c r="I63" i="7" s="1"/>
  <c r="H64" i="7"/>
  <c r="I64" i="7" s="1"/>
  <c r="H65" i="7"/>
  <c r="I65" i="7" s="1"/>
  <c r="H66" i="7"/>
  <c r="I66" i="7" s="1"/>
  <c r="H67" i="7"/>
  <c r="I67" i="7" s="1"/>
  <c r="H68" i="7"/>
  <c r="I68" i="7" s="1"/>
  <c r="H69" i="7"/>
  <c r="I69" i="7" s="1"/>
  <c r="H2" i="7"/>
  <c r="I2" i="7" s="1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2" i="7"/>
  <c r="C3" i="7"/>
  <c r="D3" i="7" s="1" a="1"/>
  <c r="D3" i="7" s="1"/>
  <c r="G3" i="7" s="1"/>
  <c r="C4" i="7"/>
  <c r="D4" i="7" s="1" a="1"/>
  <c r="D4" i="7" s="1"/>
  <c r="G4" i="7" s="1"/>
  <c r="C5" i="7"/>
  <c r="D5" i="7" s="1" a="1"/>
  <c r="D5" i="7" s="1"/>
  <c r="G5" i="7" s="1"/>
  <c r="C6" i="7"/>
  <c r="D6" i="7" s="1" a="1"/>
  <c r="D6" i="7" s="1"/>
  <c r="G6" i="7" s="1"/>
  <c r="C7" i="7"/>
  <c r="D7" i="7" s="1" a="1"/>
  <c r="D7" i="7" s="1"/>
  <c r="G7" i="7" s="1"/>
  <c r="C8" i="7"/>
  <c r="D8" i="7" s="1" a="1"/>
  <c r="D8" i="7" s="1"/>
  <c r="G8" i="7" s="1"/>
  <c r="C9" i="7"/>
  <c r="D9" i="7" s="1" a="1"/>
  <c r="D9" i="7" s="1"/>
  <c r="G9" i="7" s="1"/>
  <c r="C10" i="7"/>
  <c r="D10" i="7" s="1" a="1"/>
  <c r="D10" i="7" s="1"/>
  <c r="G10" i="7" s="1"/>
  <c r="C11" i="7"/>
  <c r="D11" i="7" s="1" a="1"/>
  <c r="D11" i="7" s="1"/>
  <c r="G11" i="7" s="1"/>
  <c r="C12" i="7"/>
  <c r="D12" i="7" s="1" a="1"/>
  <c r="D12" i="7" s="1"/>
  <c r="G12" i="7" s="1"/>
  <c r="C13" i="7"/>
  <c r="D13" i="7" s="1" a="1"/>
  <c r="D13" i="7" s="1"/>
  <c r="G13" i="7" s="1"/>
  <c r="C14" i="7"/>
  <c r="D14" i="7" s="1" a="1"/>
  <c r="D14" i="7" s="1"/>
  <c r="G14" i="7" s="1"/>
  <c r="C15" i="7"/>
  <c r="D15" i="7" s="1" a="1"/>
  <c r="D15" i="7" s="1"/>
  <c r="G15" i="7" s="1"/>
  <c r="C16" i="7"/>
  <c r="D16" i="7" s="1" a="1"/>
  <c r="D16" i="7" s="1"/>
  <c r="G16" i="7" s="1"/>
  <c r="C17" i="7"/>
  <c r="D17" i="7" s="1" a="1"/>
  <c r="D17" i="7" s="1"/>
  <c r="G17" i="7" s="1"/>
  <c r="C18" i="7"/>
  <c r="D18" i="7" s="1" a="1"/>
  <c r="D18" i="7" s="1"/>
  <c r="G18" i="7" s="1"/>
  <c r="C19" i="7"/>
  <c r="D19" i="7" s="1" a="1"/>
  <c r="D19" i="7" s="1"/>
  <c r="G19" i="7" s="1"/>
  <c r="C20" i="7"/>
  <c r="D20" i="7" s="1" a="1"/>
  <c r="D20" i="7" s="1"/>
  <c r="G20" i="7" s="1"/>
  <c r="C21" i="7"/>
  <c r="D21" i="7" s="1" a="1"/>
  <c r="D21" i="7" s="1"/>
  <c r="G21" i="7" s="1"/>
  <c r="C22" i="7"/>
  <c r="D22" i="7" s="1" a="1"/>
  <c r="D22" i="7" s="1"/>
  <c r="G22" i="7" s="1"/>
  <c r="C23" i="7"/>
  <c r="D23" i="7" s="1" a="1"/>
  <c r="D23" i="7" s="1"/>
  <c r="G23" i="7" s="1"/>
  <c r="C24" i="7"/>
  <c r="D24" i="7" s="1" a="1"/>
  <c r="D24" i="7" s="1"/>
  <c r="G24" i="7" s="1"/>
  <c r="C25" i="7"/>
  <c r="D25" i="7" s="1" a="1"/>
  <c r="D25" i="7" s="1"/>
  <c r="G25" i="7" s="1"/>
  <c r="C26" i="7"/>
  <c r="D26" i="7" s="1" a="1"/>
  <c r="D26" i="7" s="1"/>
  <c r="G26" i="7" s="1"/>
  <c r="C27" i="7"/>
  <c r="D27" i="7" s="1" a="1"/>
  <c r="D27" i="7" s="1"/>
  <c r="G27" i="7" s="1"/>
  <c r="C28" i="7"/>
  <c r="D28" i="7" s="1" a="1"/>
  <c r="D28" i="7" s="1"/>
  <c r="G28" i="7" s="1"/>
  <c r="C29" i="7"/>
  <c r="D29" i="7" s="1" a="1"/>
  <c r="D29" i="7" s="1"/>
  <c r="G29" i="7" s="1"/>
  <c r="C30" i="7"/>
  <c r="D30" i="7" s="1" a="1"/>
  <c r="D30" i="7" s="1"/>
  <c r="G30" i="7" s="1"/>
  <c r="C31" i="7"/>
  <c r="D31" i="7" s="1" a="1"/>
  <c r="D31" i="7" s="1"/>
  <c r="G31" i="7" s="1"/>
  <c r="C32" i="7"/>
  <c r="D32" i="7" s="1" a="1"/>
  <c r="D32" i="7" s="1"/>
  <c r="G32" i="7" s="1"/>
  <c r="C33" i="7"/>
  <c r="D33" i="7" s="1" a="1"/>
  <c r="D33" i="7" s="1"/>
  <c r="G33" i="7" s="1"/>
  <c r="C34" i="7"/>
  <c r="D34" i="7" s="1" a="1"/>
  <c r="D34" i="7" s="1"/>
  <c r="G34" i="7" s="1"/>
  <c r="C35" i="7"/>
  <c r="D35" i="7" s="1" a="1"/>
  <c r="D35" i="7" s="1"/>
  <c r="G35" i="7" s="1"/>
  <c r="C36" i="7"/>
  <c r="D36" i="7" s="1" a="1"/>
  <c r="D36" i="7" s="1"/>
  <c r="G36" i="7" s="1"/>
  <c r="C37" i="7"/>
  <c r="D37" i="7" s="1" a="1"/>
  <c r="D37" i="7" s="1"/>
  <c r="G37" i="7" s="1"/>
  <c r="C38" i="7"/>
  <c r="D38" i="7" s="1" a="1"/>
  <c r="D38" i="7" s="1"/>
  <c r="G38" i="7" s="1"/>
  <c r="C39" i="7"/>
  <c r="D39" i="7" s="1" a="1"/>
  <c r="D39" i="7" s="1"/>
  <c r="G39" i="7" s="1"/>
  <c r="C40" i="7"/>
  <c r="D40" i="7" s="1" a="1"/>
  <c r="D40" i="7" s="1"/>
  <c r="G40" i="7" s="1"/>
  <c r="C41" i="7"/>
  <c r="D41" i="7" s="1" a="1"/>
  <c r="D41" i="7" s="1"/>
  <c r="G41" i="7" s="1"/>
  <c r="C42" i="7"/>
  <c r="D42" i="7" s="1" a="1"/>
  <c r="D42" i="7" s="1"/>
  <c r="G42" i="7" s="1"/>
  <c r="C43" i="7"/>
  <c r="D43" i="7" s="1" a="1"/>
  <c r="D43" i="7" s="1"/>
  <c r="G43" i="7" s="1"/>
  <c r="C44" i="7"/>
  <c r="D44" i="7" s="1" a="1"/>
  <c r="D44" i="7" s="1"/>
  <c r="G44" i="7" s="1"/>
  <c r="C45" i="7"/>
  <c r="D45" i="7" s="1" a="1"/>
  <c r="D45" i="7" s="1"/>
  <c r="G45" i="7" s="1"/>
  <c r="C46" i="7"/>
  <c r="D46" i="7" s="1" a="1"/>
  <c r="D46" i="7" s="1"/>
  <c r="G46" i="7" s="1"/>
  <c r="C47" i="7"/>
  <c r="D47" i="7" s="1" a="1"/>
  <c r="D47" i="7" s="1"/>
  <c r="G47" i="7" s="1"/>
  <c r="C48" i="7"/>
  <c r="D48" i="7" s="1" a="1"/>
  <c r="D48" i="7" s="1"/>
  <c r="G48" i="7" s="1"/>
  <c r="C49" i="7"/>
  <c r="D49" i="7" s="1" a="1"/>
  <c r="D49" i="7" s="1"/>
  <c r="G49" i="7" s="1"/>
  <c r="C50" i="7"/>
  <c r="D50" i="7" s="1" a="1"/>
  <c r="D50" i="7" s="1"/>
  <c r="G50" i="7" s="1"/>
  <c r="C51" i="7"/>
  <c r="D51" i="7" s="1" a="1"/>
  <c r="D51" i="7" s="1"/>
  <c r="G51" i="7" s="1"/>
  <c r="C52" i="7"/>
  <c r="D52" i="7" s="1" a="1"/>
  <c r="D52" i="7" s="1"/>
  <c r="G52" i="7" s="1"/>
  <c r="C53" i="7"/>
  <c r="D53" i="7" s="1" a="1"/>
  <c r="D53" i="7" s="1"/>
  <c r="G53" i="7" s="1"/>
  <c r="C54" i="7"/>
  <c r="D54" i="7" s="1" a="1"/>
  <c r="D54" i="7" s="1"/>
  <c r="G54" i="7" s="1"/>
  <c r="C55" i="7"/>
  <c r="D55" i="7" s="1" a="1"/>
  <c r="D55" i="7" s="1"/>
  <c r="G55" i="7" s="1"/>
  <c r="C56" i="7"/>
  <c r="D56" i="7" s="1" a="1"/>
  <c r="D56" i="7" s="1"/>
  <c r="G56" i="7" s="1"/>
  <c r="C57" i="7"/>
  <c r="D57" i="7" s="1" a="1"/>
  <c r="D57" i="7" s="1"/>
  <c r="G57" i="7" s="1"/>
  <c r="C58" i="7"/>
  <c r="D58" i="7" s="1" a="1"/>
  <c r="D58" i="7" s="1"/>
  <c r="G58" i="7" s="1"/>
  <c r="C59" i="7"/>
  <c r="D59" i="7" s="1" a="1"/>
  <c r="D59" i="7" s="1"/>
  <c r="G59" i="7" s="1"/>
  <c r="C60" i="7"/>
  <c r="D60" i="7" s="1" a="1"/>
  <c r="D60" i="7" s="1"/>
  <c r="G60" i="7" s="1"/>
  <c r="C61" i="7"/>
  <c r="D61" i="7" s="1" a="1"/>
  <c r="D61" i="7" s="1"/>
  <c r="G61" i="7" s="1"/>
  <c r="C62" i="7"/>
  <c r="D62" i="7" s="1" a="1"/>
  <c r="D62" i="7" s="1"/>
  <c r="G62" i="7" s="1"/>
  <c r="C63" i="7"/>
  <c r="D63" i="7" s="1" a="1"/>
  <c r="D63" i="7" s="1"/>
  <c r="G63" i="7" s="1"/>
  <c r="C64" i="7"/>
  <c r="D64" i="7" s="1" a="1"/>
  <c r="D64" i="7" s="1"/>
  <c r="G64" i="7" s="1"/>
  <c r="C65" i="7"/>
  <c r="D65" i="7" s="1" a="1"/>
  <c r="D65" i="7" s="1"/>
  <c r="G65" i="7" s="1"/>
  <c r="C66" i="7"/>
  <c r="D66" i="7" s="1" a="1"/>
  <c r="D66" i="7" s="1"/>
  <c r="G66" i="7" s="1"/>
  <c r="C67" i="7"/>
  <c r="D67" i="7" s="1" a="1"/>
  <c r="D67" i="7" s="1"/>
  <c r="G67" i="7" s="1"/>
  <c r="C68" i="7"/>
  <c r="D68" i="7" s="1" a="1"/>
  <c r="D68" i="7" s="1"/>
  <c r="G68" i="7" s="1"/>
  <c r="C69" i="7"/>
  <c r="D69" i="7" s="1" a="1"/>
  <c r="D69" i="7" s="1"/>
  <c r="G69" i="7" s="1"/>
  <c r="C2" i="7"/>
  <c r="D2" i="7" s="1" a="1"/>
  <c r="D2" i="7" s="1"/>
  <c r="T78" i="1" a="1"/>
  <c r="T78" i="1" s="1"/>
  <c r="T81" i="1" a="1"/>
  <c r="T81" i="1" s="1"/>
  <c r="T131" i="1" a="1"/>
  <c r="T131" i="1" s="1"/>
  <c r="S71" i="1"/>
  <c r="T71" i="1" s="1" a="1"/>
  <c r="T71" i="1" s="1"/>
  <c r="S72" i="1"/>
  <c r="T72" i="1" s="1" a="1"/>
  <c r="T72" i="1" s="1"/>
  <c r="S73" i="1"/>
  <c r="T73" i="1" s="1" a="1"/>
  <c r="T73" i="1" s="1"/>
  <c r="S74" i="1"/>
  <c r="T74" i="1" s="1" a="1"/>
  <c r="T74" i="1" s="1"/>
  <c r="S75" i="1"/>
  <c r="T75" i="1" s="1" a="1"/>
  <c r="T75" i="1" s="1"/>
  <c r="S76" i="1"/>
  <c r="T76" i="1" s="1" a="1"/>
  <c r="T76" i="1" s="1"/>
  <c r="S77" i="1"/>
  <c r="T77" i="1" s="1" a="1"/>
  <c r="T77" i="1" s="1"/>
  <c r="S78" i="1"/>
  <c r="S79" i="1"/>
  <c r="T79" i="1" s="1" a="1"/>
  <c r="T79" i="1" s="1"/>
  <c r="S80" i="1"/>
  <c r="T80" i="1" s="1" a="1"/>
  <c r="T80" i="1" s="1"/>
  <c r="S81" i="1"/>
  <c r="S82" i="1"/>
  <c r="T82" i="1" s="1" a="1"/>
  <c r="T82" i="1" s="1"/>
  <c r="S83" i="1"/>
  <c r="T83" i="1" s="1" a="1"/>
  <c r="T83" i="1" s="1"/>
  <c r="S84" i="1"/>
  <c r="T84" i="1" s="1" a="1"/>
  <c r="T84" i="1" s="1"/>
  <c r="S85" i="1"/>
  <c r="T85" i="1" s="1" a="1"/>
  <c r="T85" i="1" s="1"/>
  <c r="S86" i="1"/>
  <c r="T86" i="1" s="1" a="1"/>
  <c r="T86" i="1" s="1"/>
  <c r="S87" i="1"/>
  <c r="T87" i="1" s="1" a="1"/>
  <c r="T87" i="1" s="1"/>
  <c r="S88" i="1"/>
  <c r="T88" i="1" s="1" a="1"/>
  <c r="T88" i="1" s="1"/>
  <c r="S89" i="1"/>
  <c r="T89" i="1" s="1" a="1"/>
  <c r="T89" i="1" s="1"/>
  <c r="S90" i="1"/>
  <c r="T90" i="1" s="1" a="1"/>
  <c r="T90" i="1" s="1"/>
  <c r="S91" i="1"/>
  <c r="T91" i="1" s="1" a="1"/>
  <c r="T91" i="1" s="1"/>
  <c r="S92" i="1"/>
  <c r="T92" i="1" s="1" a="1"/>
  <c r="T92" i="1" s="1"/>
  <c r="S93" i="1"/>
  <c r="T93" i="1" s="1" a="1"/>
  <c r="T93" i="1" s="1"/>
  <c r="S94" i="1"/>
  <c r="T94" i="1" s="1" a="1"/>
  <c r="T94" i="1" s="1"/>
  <c r="S95" i="1"/>
  <c r="T95" i="1" s="1" a="1"/>
  <c r="T95" i="1" s="1"/>
  <c r="S96" i="1"/>
  <c r="T96" i="1" s="1" a="1"/>
  <c r="T96" i="1" s="1"/>
  <c r="S97" i="1"/>
  <c r="T97" i="1" s="1" a="1"/>
  <c r="T97" i="1" s="1"/>
  <c r="S98" i="1"/>
  <c r="T98" i="1" s="1" a="1"/>
  <c r="T98" i="1" s="1"/>
  <c r="S99" i="1"/>
  <c r="T99" i="1" s="1" a="1"/>
  <c r="T99" i="1" s="1"/>
  <c r="S100" i="1"/>
  <c r="T100" i="1" s="1" a="1"/>
  <c r="T100" i="1" s="1"/>
  <c r="S101" i="1"/>
  <c r="T101" i="1" s="1" a="1"/>
  <c r="T101" i="1" s="1"/>
  <c r="S102" i="1"/>
  <c r="T102" i="1" s="1" a="1"/>
  <c r="T102" i="1" s="1"/>
  <c r="S103" i="1"/>
  <c r="T103" i="1" s="1" a="1"/>
  <c r="T103" i="1" s="1"/>
  <c r="S104" i="1"/>
  <c r="T104" i="1" s="1" a="1"/>
  <c r="T104" i="1" s="1"/>
  <c r="S105" i="1"/>
  <c r="T105" i="1" s="1" a="1"/>
  <c r="T105" i="1" s="1"/>
  <c r="S106" i="1"/>
  <c r="T106" i="1" s="1" a="1"/>
  <c r="T106" i="1" s="1"/>
  <c r="S107" i="1"/>
  <c r="T107" i="1" s="1" a="1"/>
  <c r="T107" i="1" s="1"/>
  <c r="S108" i="1"/>
  <c r="T108" i="1" s="1" a="1"/>
  <c r="T108" i="1" s="1"/>
  <c r="S109" i="1"/>
  <c r="T109" i="1" s="1" a="1"/>
  <c r="T109" i="1" s="1"/>
  <c r="S110" i="1"/>
  <c r="T110" i="1" s="1" a="1"/>
  <c r="T110" i="1" s="1"/>
  <c r="S111" i="1"/>
  <c r="T111" i="1" s="1" a="1"/>
  <c r="T111" i="1" s="1"/>
  <c r="S112" i="1"/>
  <c r="T112" i="1" s="1" a="1"/>
  <c r="T112" i="1" s="1"/>
  <c r="S113" i="1"/>
  <c r="T113" i="1" s="1" a="1"/>
  <c r="T113" i="1" s="1"/>
  <c r="S114" i="1"/>
  <c r="T114" i="1" s="1" a="1"/>
  <c r="T114" i="1" s="1"/>
  <c r="S115" i="1"/>
  <c r="T115" i="1" s="1" a="1"/>
  <c r="T115" i="1" s="1"/>
  <c r="S116" i="1"/>
  <c r="T116" i="1" s="1" a="1"/>
  <c r="T116" i="1" s="1"/>
  <c r="S117" i="1"/>
  <c r="T117" i="1" s="1" a="1"/>
  <c r="T117" i="1" s="1"/>
  <c r="S118" i="1"/>
  <c r="T118" i="1" s="1" a="1"/>
  <c r="T118" i="1" s="1"/>
  <c r="S119" i="1"/>
  <c r="T119" i="1" s="1" a="1"/>
  <c r="T119" i="1" s="1"/>
  <c r="S120" i="1"/>
  <c r="T120" i="1" s="1" a="1"/>
  <c r="T120" i="1" s="1"/>
  <c r="S121" i="1"/>
  <c r="T121" i="1" s="1" a="1"/>
  <c r="T121" i="1" s="1"/>
  <c r="S122" i="1"/>
  <c r="T122" i="1" s="1" a="1"/>
  <c r="T122" i="1" s="1"/>
  <c r="S123" i="1"/>
  <c r="T123" i="1" s="1" a="1"/>
  <c r="T123" i="1" s="1"/>
  <c r="S124" i="1"/>
  <c r="T124" i="1" s="1" a="1"/>
  <c r="T124" i="1" s="1"/>
  <c r="S125" i="1"/>
  <c r="T125" i="1" s="1" a="1"/>
  <c r="T125" i="1" s="1"/>
  <c r="S126" i="1"/>
  <c r="T126" i="1" s="1" a="1"/>
  <c r="T126" i="1" s="1"/>
  <c r="S127" i="1"/>
  <c r="T127" i="1" s="1" a="1"/>
  <c r="T127" i="1" s="1"/>
  <c r="S128" i="1"/>
  <c r="T128" i="1" s="1" a="1"/>
  <c r="T128" i="1" s="1"/>
  <c r="S129" i="1"/>
  <c r="T129" i="1" s="1" a="1"/>
  <c r="T129" i="1" s="1"/>
  <c r="S130" i="1"/>
  <c r="T130" i="1" s="1" a="1"/>
  <c r="T130" i="1" s="1"/>
  <c r="S131" i="1"/>
  <c r="S132" i="1"/>
  <c r="T132" i="1" s="1" a="1"/>
  <c r="T132" i="1" s="1"/>
  <c r="S133" i="1"/>
  <c r="T133" i="1" s="1" a="1"/>
  <c r="T133" i="1" s="1"/>
  <c r="S134" i="1"/>
  <c r="T134" i="1" s="1" a="1"/>
  <c r="T134" i="1" s="1"/>
  <c r="S135" i="1"/>
  <c r="T135" i="1" s="1" a="1"/>
  <c r="T135" i="1" s="1"/>
  <c r="S136" i="1"/>
  <c r="T136" i="1" s="1" a="1"/>
  <c r="T136" i="1" s="1"/>
  <c r="S137" i="1"/>
  <c r="T137" i="1" s="1" a="1"/>
  <c r="T137" i="1" s="1"/>
  <c r="S70" i="1"/>
  <c r="T70" i="1" s="1" a="1"/>
  <c r="T70" i="1" s="1"/>
  <c r="S2" i="1"/>
  <c r="T2" i="1" s="1" a="1"/>
  <c r="T2" i="1" s="1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82" i="6"/>
  <c r="K83" i="6"/>
  <c r="K84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28" i="6"/>
  <c r="K29" i="6"/>
  <c r="K3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4" i="6"/>
  <c r="K5" i="6"/>
  <c r="K6" i="6"/>
  <c r="K7" i="6"/>
  <c r="K8" i="6"/>
  <c r="K9" i="6"/>
  <c r="K10" i="6"/>
  <c r="K3" i="6"/>
  <c r="J2" i="5"/>
  <c r="S8" i="1"/>
  <c r="T8" i="1" s="1" a="1"/>
  <c r="T8" i="1" s="1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S48" i="1" s="1"/>
  <c r="T48" i="1" s="1" a="1"/>
  <c r="T48" i="1" s="1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E43" i="4"/>
  <c r="F43" i="4"/>
  <c r="E44" i="4"/>
  <c r="F44" i="4"/>
  <c r="F42" i="4"/>
  <c r="E42" i="4"/>
  <c r="F41" i="4"/>
  <c r="E41" i="4"/>
  <c r="F40" i="4"/>
  <c r="E40" i="4"/>
  <c r="F39" i="4"/>
  <c r="E39" i="4"/>
  <c r="F38" i="4"/>
  <c r="E38" i="4"/>
  <c r="F37" i="4"/>
  <c r="E37" i="4"/>
  <c r="F36" i="4"/>
  <c r="E36" i="4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F27" i="4"/>
  <c r="E27" i="4"/>
  <c r="F26" i="4"/>
  <c r="E26" i="4"/>
  <c r="F25" i="4"/>
  <c r="E25" i="4"/>
  <c r="F24" i="4"/>
  <c r="E24" i="4"/>
  <c r="F23" i="4"/>
  <c r="E23" i="4"/>
  <c r="F22" i="4"/>
  <c r="E22" i="4"/>
  <c r="F21" i="4"/>
  <c r="E21" i="4"/>
  <c r="F20" i="4"/>
  <c r="E20" i="4"/>
  <c r="F19" i="4"/>
  <c r="E19" i="4"/>
  <c r="F18" i="4"/>
  <c r="E18" i="4"/>
  <c r="F17" i="4"/>
  <c r="E17" i="4"/>
  <c r="F16" i="4"/>
  <c r="E16" i="4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F3" i="4"/>
  <c r="E3" i="4"/>
  <c r="F2" i="4"/>
  <c r="E2" i="4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2" i="2"/>
  <c r="J1" i="8" l="1"/>
  <c r="G2" i="7"/>
  <c r="S4" i="1"/>
  <c r="T4" i="1" s="1" a="1"/>
  <c r="T4" i="1" s="1"/>
  <c r="S68" i="1"/>
  <c r="T68" i="1" s="1" a="1"/>
  <c r="T68" i="1" s="1"/>
  <c r="S28" i="1"/>
  <c r="T28" i="1" s="1" a="1"/>
  <c r="T28" i="1" s="1"/>
  <c r="S13" i="1"/>
  <c r="T13" i="1" s="1" a="1"/>
  <c r="T13" i="1" s="1"/>
  <c r="S3" i="1"/>
  <c r="T3" i="1" s="1" a="1"/>
  <c r="T3" i="1" s="1"/>
  <c r="S67" i="1"/>
  <c r="T67" i="1" s="1" a="1"/>
  <c r="T67" i="1" s="1"/>
  <c r="S46" i="1"/>
  <c r="T46" i="1" s="1" a="1"/>
  <c r="T46" i="1" s="1"/>
  <c r="S45" i="1"/>
  <c r="T45" i="1" s="1" a="1"/>
  <c r="T45" i="1" s="1"/>
  <c r="S63" i="1"/>
  <c r="T63" i="1" s="1" a="1"/>
  <c r="T63" i="1" s="1"/>
  <c r="S42" i="1"/>
  <c r="T42" i="1" s="1" a="1"/>
  <c r="T42" i="1" s="1"/>
  <c r="S21" i="1"/>
  <c r="T21" i="1" s="1" a="1"/>
  <c r="T21" i="1" s="1"/>
  <c r="S20" i="1"/>
  <c r="T20" i="1" s="1" a="1"/>
  <c r="T20" i="1" s="1"/>
  <c r="S39" i="1"/>
  <c r="T39" i="1" s="1" a="1"/>
  <c r="T39" i="1" s="1"/>
  <c r="S58" i="1"/>
  <c r="T58" i="1" s="1" a="1"/>
  <c r="T58" i="1" s="1"/>
  <c r="S18" i="1"/>
  <c r="T18" i="1" s="1" a="1"/>
  <c r="T18" i="1" s="1"/>
  <c r="S57" i="1"/>
  <c r="T57" i="1" s="1" a="1"/>
  <c r="T57" i="1" s="1"/>
  <c r="S37" i="1"/>
  <c r="T37" i="1" s="1" a="1"/>
  <c r="T37" i="1" s="1"/>
  <c r="S17" i="1"/>
  <c r="T17" i="1" s="1" a="1"/>
  <c r="T17" i="1" s="1"/>
  <c r="S66" i="1"/>
  <c r="T66" i="1" s="1" a="1"/>
  <c r="T66" i="1" s="1"/>
  <c r="S64" i="1"/>
  <c r="T64" i="1" s="1" a="1"/>
  <c r="T64" i="1" s="1"/>
  <c r="S40" i="1"/>
  <c r="T40" i="1" s="1" a="1"/>
  <c r="T40" i="1" s="1"/>
  <c r="S19" i="1"/>
  <c r="T19" i="1" s="1" a="1"/>
  <c r="T19" i="1" s="1"/>
  <c r="S38" i="1"/>
  <c r="T38" i="1" s="1" a="1"/>
  <c r="T38" i="1" s="1"/>
  <c r="S56" i="1"/>
  <c r="T56" i="1" s="1" a="1"/>
  <c r="T56" i="1" s="1"/>
  <c r="S36" i="1"/>
  <c r="T36" i="1" s="1" a="1"/>
  <c r="T36" i="1" s="1"/>
  <c r="S16" i="1"/>
  <c r="T16" i="1" s="1" a="1"/>
  <c r="T16" i="1" s="1"/>
  <c r="S7" i="1"/>
  <c r="T7" i="1" s="1" a="1"/>
  <c r="T7" i="1" s="1"/>
  <c r="S24" i="1"/>
  <c r="T24" i="1" s="1" a="1"/>
  <c r="T24" i="1" s="1"/>
  <c r="S15" i="1"/>
  <c r="T15" i="1" s="1" a="1"/>
  <c r="T15" i="1" s="1"/>
  <c r="S47" i="1"/>
  <c r="T47" i="1" s="1" a="1"/>
  <c r="T47" i="1" s="1"/>
  <c r="S25" i="1"/>
  <c r="T25" i="1" s="1" a="1"/>
  <c r="T25" i="1" s="1"/>
  <c r="S44" i="1"/>
  <c r="T44" i="1" s="1" a="1"/>
  <c r="T44" i="1" s="1"/>
  <c r="S43" i="1"/>
  <c r="T43" i="1" s="1" a="1"/>
  <c r="T43" i="1" s="1"/>
  <c r="S62" i="1"/>
  <c r="T62" i="1" s="1" a="1"/>
  <c r="T62" i="1" s="1"/>
  <c r="S41" i="1"/>
  <c r="T41" i="1" s="1" a="1"/>
  <c r="T41" i="1" s="1"/>
  <c r="S55" i="1"/>
  <c r="T55" i="1" s="1" a="1"/>
  <c r="T55" i="1" s="1"/>
  <c r="S35" i="1"/>
  <c r="T35" i="1" s="1" a="1"/>
  <c r="T35" i="1" s="1"/>
  <c r="S54" i="1"/>
  <c r="T54" i="1" s="1" a="1"/>
  <c r="T54" i="1" s="1"/>
  <c r="S34" i="1"/>
  <c r="T34" i="1" s="1" a="1"/>
  <c r="T34" i="1" s="1"/>
  <c r="S14" i="1"/>
  <c r="T14" i="1" s="1" a="1"/>
  <c r="T14" i="1" s="1"/>
  <c r="S61" i="1"/>
  <c r="T61" i="1" s="1" a="1"/>
  <c r="T61" i="1" s="1"/>
  <c r="S59" i="1"/>
  <c r="T59" i="1" s="1" a="1"/>
  <c r="T59" i="1" s="1"/>
  <c r="S33" i="1"/>
  <c r="T33" i="1" s="1" a="1"/>
  <c r="T33" i="1" s="1"/>
  <c r="S52" i="1"/>
  <c r="T52" i="1" s="1" a="1"/>
  <c r="T52" i="1" s="1"/>
  <c r="S32" i="1"/>
  <c r="T32" i="1" s="1" a="1"/>
  <c r="T32" i="1" s="1"/>
  <c r="S12" i="1"/>
  <c r="T12" i="1" s="1" a="1"/>
  <c r="T12" i="1" s="1"/>
  <c r="S27" i="1"/>
  <c r="T27" i="1" s="1" a="1"/>
  <c r="T27" i="1" s="1"/>
  <c r="S26" i="1"/>
  <c r="T26" i="1" s="1" a="1"/>
  <c r="T26" i="1" s="1"/>
  <c r="S65" i="1"/>
  <c r="T65" i="1" s="1" a="1"/>
  <c r="T65" i="1" s="1"/>
  <c r="S60" i="1"/>
  <c r="T60" i="1" s="1" a="1"/>
  <c r="T60" i="1" s="1"/>
  <c r="S53" i="1"/>
  <c r="T53" i="1" s="1" a="1"/>
  <c r="T53" i="1" s="1"/>
  <c r="S51" i="1"/>
  <c r="T51" i="1" s="1" a="1"/>
  <c r="T51" i="1" s="1"/>
  <c r="S31" i="1"/>
  <c r="T31" i="1" s="1" a="1"/>
  <c r="T31" i="1" s="1"/>
  <c r="S11" i="1"/>
  <c r="T11" i="1" s="1" a="1"/>
  <c r="T11" i="1" s="1"/>
  <c r="S23" i="1"/>
  <c r="T23" i="1" s="1" a="1"/>
  <c r="T23" i="1" s="1"/>
  <c r="S50" i="1"/>
  <c r="T50" i="1" s="1" a="1"/>
  <c r="T50" i="1" s="1"/>
  <c r="S30" i="1"/>
  <c r="T30" i="1" s="1" a="1"/>
  <c r="T30" i="1" s="1"/>
  <c r="S10" i="1"/>
  <c r="T10" i="1" s="1" a="1"/>
  <c r="T10" i="1" s="1"/>
  <c r="S22" i="1"/>
  <c r="T22" i="1" s="1" a="1"/>
  <c r="T22" i="1" s="1"/>
  <c r="S69" i="1"/>
  <c r="T69" i="1" s="1" a="1"/>
  <c r="T69" i="1" s="1"/>
  <c r="S49" i="1"/>
  <c r="T49" i="1" s="1" a="1"/>
  <c r="T49" i="1" s="1"/>
  <c r="S29" i="1"/>
  <c r="T29" i="1" s="1" a="1"/>
  <c r="T29" i="1" s="1"/>
  <c r="S9" i="1"/>
  <c r="T9" i="1" s="1" a="1"/>
  <c r="T9" i="1" s="1"/>
  <c r="S6" i="1"/>
  <c r="T6" i="1" s="1" a="1"/>
  <c r="T6" i="1" s="1"/>
  <c r="S5" i="1"/>
  <c r="T5" i="1" s="1" a="1"/>
  <c r="T5" i="1" s="1"/>
  <c r="I1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<sst xmlns="http://schemas.openxmlformats.org/spreadsheetml/2006/main" count="2992" uniqueCount="979">
  <si>
    <t>gender</t>
  </si>
  <si>
    <t>forecast_date</t>
  </si>
  <si>
    <t>playin_flag</t>
  </si>
  <si>
    <t>rd1_win</t>
  </si>
  <si>
    <t>rd2_win</t>
  </si>
  <si>
    <t>rd3_win</t>
  </si>
  <si>
    <t>rd4_win</t>
  </si>
  <si>
    <t>rd5_win</t>
  </si>
  <si>
    <t>rd6_win</t>
  </si>
  <si>
    <t>rd7_win</t>
  </si>
  <si>
    <t>results_to</t>
  </si>
  <si>
    <t>team_alive</t>
  </si>
  <si>
    <t>team_id</t>
  </si>
  <si>
    <t>team_name</t>
  </si>
  <si>
    <t>team_rating</t>
  </si>
  <si>
    <t>team_region</t>
  </si>
  <si>
    <t>team_seed</t>
  </si>
  <si>
    <t>team_slot</t>
  </si>
  <si>
    <t>mens</t>
  </si>
  <si>
    <t>Houston</t>
  </si>
  <si>
    <t>Midwest</t>
  </si>
  <si>
    <t>Alabama</t>
  </si>
  <si>
    <t>South</t>
  </si>
  <si>
    <t>Texas</t>
  </si>
  <si>
    <t>Purdue</t>
  </si>
  <si>
    <t>East</t>
  </si>
  <si>
    <t>Kansas</t>
  </si>
  <si>
    <t>West</t>
  </si>
  <si>
    <t>Gonzaga</t>
  </si>
  <si>
    <t>Arizona</t>
  </si>
  <si>
    <t>UCLA</t>
  </si>
  <si>
    <t>Connecticut</t>
  </si>
  <si>
    <t>Marquette</t>
  </si>
  <si>
    <t>Baylor</t>
  </si>
  <si>
    <t>Creighton</t>
  </si>
  <si>
    <t>Duke</t>
  </si>
  <si>
    <t>Tennessee</t>
  </si>
  <si>
    <t>Kentucky</t>
  </si>
  <si>
    <t>Indiana</t>
  </si>
  <si>
    <t>Texas A&amp;M</t>
  </si>
  <si>
    <t>San Diego State</t>
  </si>
  <si>
    <t>Iowa State</t>
  </si>
  <si>
    <t>Auburn</t>
  </si>
  <si>
    <t>Xavier</t>
  </si>
  <si>
    <t>Memphis</t>
  </si>
  <si>
    <t>Kansas State</t>
  </si>
  <si>
    <t>Saint Mary's (CA)</t>
  </si>
  <si>
    <t>Arkansas</t>
  </si>
  <si>
    <t>Virginia</t>
  </si>
  <si>
    <t>Michigan State</t>
  </si>
  <si>
    <t>Iowa</t>
  </si>
  <si>
    <t>Illinois</t>
  </si>
  <si>
    <t>Maryland</t>
  </si>
  <si>
    <t>West Virginia</t>
  </si>
  <si>
    <t>Miami (FL)</t>
  </si>
  <si>
    <t>Utah State</t>
  </si>
  <si>
    <t>Providence</t>
  </si>
  <si>
    <t>Penn State</t>
  </si>
  <si>
    <t>Mississippi State</t>
  </si>
  <si>
    <t>11a</t>
  </si>
  <si>
    <t>Boise State</t>
  </si>
  <si>
    <t>Florida Atlantic</t>
  </si>
  <si>
    <t>Drake</t>
  </si>
  <si>
    <t>Northwestern</t>
  </si>
  <si>
    <t>Missouri</t>
  </si>
  <si>
    <t>North Carolina State</t>
  </si>
  <si>
    <t>Virginia Commonwealth</t>
  </si>
  <si>
    <t>Arizona State</t>
  </si>
  <si>
    <t>College of Charleston</t>
  </si>
  <si>
    <t>Pittsburgh</t>
  </si>
  <si>
    <t>11b</t>
  </si>
  <si>
    <t>Kent State</t>
  </si>
  <si>
    <t>Nevada</t>
  </si>
  <si>
    <t>Oral Roberts</t>
  </si>
  <si>
    <t>Furman</t>
  </si>
  <si>
    <t>Iona</t>
  </si>
  <si>
    <t>Louisiana-Lafayette</t>
  </si>
  <si>
    <t>Vermont</t>
  </si>
  <si>
    <t>Grand Canyon</t>
  </si>
  <si>
    <t>Colgate</t>
  </si>
  <si>
    <t>Montana State</t>
  </si>
  <si>
    <t>Princeton</t>
  </si>
  <si>
    <t>Kennesaw State</t>
  </si>
  <si>
    <t>Northern Kentucky</t>
  </si>
  <si>
    <t>16a</t>
  </si>
  <si>
    <t>Southeast Missouri State</t>
  </si>
  <si>
    <t>16b</t>
  </si>
  <si>
    <t>Howard</t>
  </si>
  <si>
    <t>Texas Southern</t>
  </si>
  <si>
    <t>Fairleigh Dickinson</t>
  </si>
  <si>
    <t>womens</t>
  </si>
  <si>
    <t>South Carolina</t>
  </si>
  <si>
    <t>Stanford</t>
  </si>
  <si>
    <t>Virginia Tech</t>
  </si>
  <si>
    <t>Notre Dame</t>
  </si>
  <si>
    <t>Utah</t>
  </si>
  <si>
    <t>Ohio State</t>
  </si>
  <si>
    <t>Villanova</t>
  </si>
  <si>
    <t>Louisville</t>
  </si>
  <si>
    <t>North Carolina</t>
  </si>
  <si>
    <t>Michigan</t>
  </si>
  <si>
    <t>Oklahoma</t>
  </si>
  <si>
    <t>Colorado</t>
  </si>
  <si>
    <t>Washington State</t>
  </si>
  <si>
    <t>South Dakota State</t>
  </si>
  <si>
    <t>Mississippi</t>
  </si>
  <si>
    <t>Florida State</t>
  </si>
  <si>
    <t>Oklahoma State</t>
  </si>
  <si>
    <t>Georgia</t>
  </si>
  <si>
    <t>Florida Gulf Coast</t>
  </si>
  <si>
    <t>South Florida</t>
  </si>
  <si>
    <t>Middle Tennessee</t>
  </si>
  <si>
    <t>Toledo</t>
  </si>
  <si>
    <t>Cleveland State</t>
  </si>
  <si>
    <t>Portland</t>
  </si>
  <si>
    <t>James Madison</t>
  </si>
  <si>
    <t>East Carolina</t>
  </si>
  <si>
    <t>Saint Louis</t>
  </si>
  <si>
    <t>Sacramento State</t>
  </si>
  <si>
    <t>Gardner-Webb</t>
  </si>
  <si>
    <t>Tennessee Tech</t>
  </si>
  <si>
    <t>Hawaii</t>
  </si>
  <si>
    <t>Holy Cross</t>
  </si>
  <si>
    <t>Southern Utah</t>
  </si>
  <si>
    <t>Norfolk State</t>
  </si>
  <si>
    <t>Southeastern Louisiana</t>
  </si>
  <si>
    <t>Chattanooga</t>
  </si>
  <si>
    <t>Monmouth</t>
  </si>
  <si>
    <t>Southern</t>
  </si>
  <si>
    <t>Sacred Heart</t>
  </si>
  <si>
    <t>538 Rating</t>
  </si>
  <si>
    <t>  South Carolina</t>
  </si>
  <si>
    <t> 0.7187</t>
  </si>
  <si>
    <t>  Sec</t>
  </si>
  <si>
    <t>  Connecticut</t>
  </si>
  <si>
    <t> 0.6780</t>
  </si>
  <si>
    <t>  Bige</t>
  </si>
  <si>
    <t>  Indiana</t>
  </si>
  <si>
    <t> 0.6769</t>
  </si>
  <si>
    <t>  Big10</t>
  </si>
  <si>
    <t>  Iowa</t>
  </si>
  <si>
    <t> 0.6767</t>
  </si>
  <si>
    <t>  Maryland</t>
  </si>
  <si>
    <t> 0.6761</t>
  </si>
  <si>
    <t>  Stanford</t>
  </si>
  <si>
    <t>  Pac12</t>
  </si>
  <si>
    <t>  Virginia Tech</t>
  </si>
  <si>
    <t> 0.6560</t>
  </si>
  <si>
    <t>  Acc</t>
  </si>
  <si>
    <t>  Duke</t>
  </si>
  <si>
    <t> 0.6541</t>
  </si>
  <si>
    <t>  Colorado</t>
  </si>
  <si>
    <t> 0.6526</t>
  </si>
  <si>
    <t>  Notre Dame</t>
  </si>
  <si>
    <t> 0.6501</t>
  </si>
  <si>
    <t> 0.5989</t>
  </si>
  <si>
    <t>  Utah</t>
  </si>
  <si>
    <t> 0.6488</t>
  </si>
  <si>
    <t> 0.5796</t>
  </si>
  <si>
    <t>  LSU</t>
  </si>
  <si>
    <t>  Iowa St.</t>
  </si>
  <si>
    <t> 0.6442</t>
  </si>
  <si>
    <t> 0.6260</t>
  </si>
  <si>
    <t>  Big12</t>
  </si>
  <si>
    <t>  Villanova</t>
  </si>
  <si>
    <t> 0.6432</t>
  </si>
  <si>
    <t>  Ohio St.</t>
  </si>
  <si>
    <t> 0.6426</t>
  </si>
  <si>
    <t> 0.5987</t>
  </si>
  <si>
    <t>  UCLA</t>
  </si>
  <si>
    <t> 0.6418</t>
  </si>
  <si>
    <t> 0.6096</t>
  </si>
  <si>
    <t>  Tennessee</t>
  </si>
  <si>
    <t> 0.6375</t>
  </si>
  <si>
    <t>  Gonzaga</t>
  </si>
  <si>
    <t> 0.6361</t>
  </si>
  <si>
    <t>  Wcc</t>
  </si>
  <si>
    <t>  Oklahoma</t>
  </si>
  <si>
    <t> 0.6350</t>
  </si>
  <si>
    <t>  Texas</t>
  </si>
  <si>
    <t> 0.6337</t>
  </si>
  <si>
    <t>  N.C. State</t>
  </si>
  <si>
    <t>  Louisville</t>
  </si>
  <si>
    <t> 0.6243</t>
  </si>
  <si>
    <t>  Washington St.</t>
  </si>
  <si>
    <t> 0.6231</t>
  </si>
  <si>
    <t>  Princeton</t>
  </si>
  <si>
    <t> 0.6220</t>
  </si>
  <si>
    <t>  Ivy</t>
  </si>
  <si>
    <t>14-2 </t>
  </si>
  <si>
    <t>  N. Carolina</t>
  </si>
  <si>
    <t> 0.6185</t>
  </si>
  <si>
    <t>  Michigan</t>
  </si>
  <si>
    <t> 0.6184</t>
  </si>
  <si>
    <t>  Arizona</t>
  </si>
  <si>
    <t> 0.6177</t>
  </si>
  <si>
    <t>  Middle Tenn. St.</t>
  </si>
  <si>
    <t> 0.6172</t>
  </si>
  <si>
    <t>  Cusa</t>
  </si>
  <si>
    <t>  Creighton</t>
  </si>
  <si>
    <t> 0.6160</t>
  </si>
  <si>
    <t>  Toledo</t>
  </si>
  <si>
    <t> 0.6152</t>
  </si>
  <si>
    <t>  Midam</t>
  </si>
  <si>
    <t>  USC</t>
  </si>
  <si>
    <t>  South Florida</t>
  </si>
  <si>
    <t> 0.6098</t>
  </si>
  <si>
    <t>  Aac</t>
  </si>
  <si>
    <t>  Mississippi</t>
  </si>
  <si>
    <t> 0.6094</t>
  </si>
  <si>
    <t>  Arkansas</t>
  </si>
  <si>
    <t>  Florida St.</t>
  </si>
  <si>
    <t> 0.6043</t>
  </si>
  <si>
    <t>  UNLV</t>
  </si>
  <si>
    <t>  Mwest</t>
  </si>
  <si>
    <t>  Fla Gulf Coast</t>
  </si>
  <si>
    <t> 0.6006</t>
  </si>
  <si>
    <t>  Atsun</t>
  </si>
  <si>
    <t>12-0 </t>
  </si>
  <si>
    <t>  Alabama</t>
  </si>
  <si>
    <t> 0.5993</t>
  </si>
  <si>
    <t>  Marquette</t>
  </si>
  <si>
    <t>  Baylor</t>
  </si>
  <si>
    <t> 0.5981</t>
  </si>
  <si>
    <t> 0.6059</t>
  </si>
  <si>
    <t>  Georgia</t>
  </si>
  <si>
    <t> 0.5975</t>
  </si>
  <si>
    <t>  Miami (FL)</t>
  </si>
  <si>
    <t> 0.5933</t>
  </si>
  <si>
    <t>  Columbia</t>
  </si>
  <si>
    <t>12-3 </t>
  </si>
  <si>
    <t>  S. Dakota St.</t>
  </si>
  <si>
    <t> 0.5927</t>
  </si>
  <si>
    <t>  Summit</t>
  </si>
  <si>
    <t>16-0 </t>
  </si>
  <si>
    <t>  Portland</t>
  </si>
  <si>
    <t> 0.5880</t>
  </si>
  <si>
    <t>  Oklahoma St.</t>
  </si>
  <si>
    <t> 0.5879</t>
  </si>
  <si>
    <t> 0.5789</t>
  </si>
  <si>
    <t>  Harvard</t>
  </si>
  <si>
    <t> 0.5655</t>
  </si>
  <si>
    <t>10-6 </t>
  </si>
  <si>
    <t>  Rhode Island</t>
  </si>
  <si>
    <t>  Atl10</t>
  </si>
  <si>
    <t>  Oregon</t>
  </si>
  <si>
    <t> 0.6003</t>
  </si>
  <si>
    <t>  Chattanooga</t>
  </si>
  <si>
    <t> 21-3</t>
  </si>
  <si>
    <t> 0.5873</t>
  </si>
  <si>
    <t> 0.4940</t>
  </si>
  <si>
    <t>  South</t>
  </si>
  <si>
    <t>11-1 </t>
  </si>
  <si>
    <t>  Michigan St.</t>
  </si>
  <si>
    <t> 16-7</t>
  </si>
  <si>
    <t> 0.5868</t>
  </si>
  <si>
    <t> 0.5580</t>
  </si>
  <si>
    <t>9-6 </t>
  </si>
  <si>
    <t>  Stony Brook</t>
  </si>
  <si>
    <t> 22-3</t>
  </si>
  <si>
    <t> 0.5849</t>
  </si>
  <si>
    <t> 0.4830</t>
  </si>
  <si>
    <t>  Coln</t>
  </si>
  <si>
    <t>12-2 </t>
  </si>
  <si>
    <t>  Green Bay</t>
  </si>
  <si>
    <t> 19-5</t>
  </si>
  <si>
    <t> 0.5848</t>
  </si>
  <si>
    <t> 0.4945</t>
  </si>
  <si>
    <t>  Horiz</t>
  </si>
  <si>
    <t>  Nebraska</t>
  </si>
  <si>
    <t> 16-9</t>
  </si>
  <si>
    <t> 0.5846</t>
  </si>
  <si>
    <t> 0.5707</t>
  </si>
  <si>
    <t>8-6 </t>
  </si>
  <si>
    <t> 15-9</t>
  </si>
  <si>
    <t> 0.5844</t>
  </si>
  <si>
    <t> 0.5936</t>
  </si>
  <si>
    <t>  Belmont</t>
  </si>
  <si>
    <t> 21-7</t>
  </si>
  <si>
    <t> 0.5833</t>
  </si>
  <si>
    <t> 0.5277</t>
  </si>
  <si>
    <t>  Mvc</t>
  </si>
  <si>
    <t> 17-10</t>
  </si>
  <si>
    <t> 0.5820</t>
  </si>
  <si>
    <t> 0.5666</t>
  </si>
  <si>
    <t>8-7 </t>
  </si>
  <si>
    <t> 19-7</t>
  </si>
  <si>
    <t> 0.5815</t>
  </si>
  <si>
    <t> 0.5352</t>
  </si>
  <si>
    <t>10-5 </t>
  </si>
  <si>
    <t> 18-4</t>
  </si>
  <si>
    <t> 0.5810</t>
  </si>
  <si>
    <t> 0.4916</t>
  </si>
  <si>
    <t>10-0 </t>
  </si>
  <si>
    <t>  Ball St.</t>
  </si>
  <si>
    <t> 22-4</t>
  </si>
  <si>
    <t> 0.4832</t>
  </si>
  <si>
    <t>  St. Joseph's</t>
  </si>
  <si>
    <t> 21-4</t>
  </si>
  <si>
    <t> 0.5775</t>
  </si>
  <si>
    <t> 0.4997</t>
  </si>
  <si>
    <t>13-3 </t>
  </si>
  <si>
    <t>  California</t>
  </si>
  <si>
    <t> 0.5770</t>
  </si>
  <si>
    <t> 0.5772</t>
  </si>
  <si>
    <t>6-8 </t>
  </si>
  <si>
    <t>  Texas A&amp;M</t>
  </si>
  <si>
    <t> 17-9</t>
  </si>
  <si>
    <t> 0.5756</t>
  </si>
  <si>
    <t> 0.5599</t>
  </si>
  <si>
    <t> 17-8</t>
  </si>
  <si>
    <t> 0.5740</t>
  </si>
  <si>
    <t> 0.5397</t>
  </si>
  <si>
    <t>  Cleveland St.</t>
  </si>
  <si>
    <t> 23-4</t>
  </si>
  <si>
    <t> 0.5719</t>
  </si>
  <si>
    <t> 0.4764</t>
  </si>
  <si>
    <t>  Seton Hall</t>
  </si>
  <si>
    <t> 14-10</t>
  </si>
  <si>
    <t> 0.5715</t>
  </si>
  <si>
    <t> 0.5632</t>
  </si>
  <si>
    <t>  James Madison</t>
  </si>
  <si>
    <t> 18-9</t>
  </si>
  <si>
    <t> 0.5350</t>
  </si>
  <si>
    <t>  Sbelt</t>
  </si>
  <si>
    <t>  Lamar</t>
  </si>
  <si>
    <t> 17-4</t>
  </si>
  <si>
    <t> 0.5690</t>
  </si>
  <si>
    <t> 0.4772</t>
  </si>
  <si>
    <t>  Sland</t>
  </si>
  <si>
    <t>14-0 </t>
  </si>
  <si>
    <t>  Jackson St.</t>
  </si>
  <si>
    <t> 15-4</t>
  </si>
  <si>
    <t> 0.5673</t>
  </si>
  <si>
    <t> 0.4702</t>
  </si>
  <si>
    <t>  Swac</t>
  </si>
  <si>
    <t>13-0 </t>
  </si>
  <si>
    <t>  Old Dominion</t>
  </si>
  <si>
    <t> 18-7</t>
  </si>
  <si>
    <t> 0.5667</t>
  </si>
  <si>
    <t> 0.5226</t>
  </si>
  <si>
    <t>9-5 </t>
  </si>
  <si>
    <t>  Tulsa</t>
  </si>
  <si>
    <t> 0.4993</t>
  </si>
  <si>
    <t>11-4 </t>
  </si>
  <si>
    <t>  Eastern Wash.</t>
  </si>
  <si>
    <t> 18-5</t>
  </si>
  <si>
    <t> 0.5654</t>
  </si>
  <si>
    <t> 0.4883</t>
  </si>
  <si>
    <t>  Bsky</t>
  </si>
  <si>
    <t>13-2 </t>
  </si>
  <si>
    <t> 17-11</t>
  </si>
  <si>
    <t> 0.5648</t>
  </si>
  <si>
    <t> 0.5682</t>
  </si>
  <si>
    <t>5-8 </t>
  </si>
  <si>
    <t>  St. John's</t>
  </si>
  <si>
    <t> 14-12</t>
  </si>
  <si>
    <t> 0.5639</t>
  </si>
  <si>
    <t> 0.5694</t>
  </si>
  <si>
    <t> 17-6</t>
  </si>
  <si>
    <t> 0.5638</t>
  </si>
  <si>
    <t> 0.5136</t>
  </si>
  <si>
    <t>6-6 </t>
  </si>
  <si>
    <t>  Florida</t>
  </si>
  <si>
    <t> 0.5633</t>
  </si>
  <si>
    <t> 0.5753</t>
  </si>
  <si>
    <t>5-9 </t>
  </si>
  <si>
    <t> 15-8</t>
  </si>
  <si>
    <t> 0.5630</t>
  </si>
  <si>
    <t> 0.5200</t>
  </si>
  <si>
    <t>8-4 </t>
  </si>
  <si>
    <t>  Penn St.</t>
  </si>
  <si>
    <t> 0.5419</t>
  </si>
  <si>
    <t>7-8 </t>
  </si>
  <si>
    <t>  North Texas</t>
  </si>
  <si>
    <t> 19-6</t>
  </si>
  <si>
    <t> 0.5624</t>
  </si>
  <si>
    <t> 0.4919</t>
  </si>
  <si>
    <t>  Duquesne</t>
  </si>
  <si>
    <t> 0.5565</t>
  </si>
  <si>
    <t> 0.5291</t>
  </si>
  <si>
    <t>  Liberty</t>
  </si>
  <si>
    <t> 12-11</t>
  </si>
  <si>
    <t> 0.5554</t>
  </si>
  <si>
    <t> 0.5689</t>
  </si>
  <si>
    <t>7-2 </t>
  </si>
  <si>
    <t>  Troy</t>
  </si>
  <si>
    <t> 18-10</t>
  </si>
  <si>
    <t> 0.5514</t>
  </si>
  <si>
    <t> 0.5180</t>
  </si>
  <si>
    <t>  Virginia</t>
  </si>
  <si>
    <t> 13-11</t>
  </si>
  <si>
    <t> 0.5510</t>
  </si>
  <si>
    <t> 0.5597</t>
  </si>
  <si>
    <t>  Arizona St.</t>
  </si>
  <si>
    <t> 11-14</t>
  </si>
  <si>
    <t> 0.5497</t>
  </si>
  <si>
    <t>3-11 </t>
  </si>
  <si>
    <t>  Santa Clara</t>
  </si>
  <si>
    <t> 17-5</t>
  </si>
  <si>
    <t> 0.5484</t>
  </si>
  <si>
    <t> 0.4676</t>
  </si>
  <si>
    <t>9-2 </t>
  </si>
  <si>
    <t>  Cal Baptist</t>
  </si>
  <si>
    <t> 20-3</t>
  </si>
  <si>
    <t> 0.5474</t>
  </si>
  <si>
    <t> 0.4274</t>
  </si>
  <si>
    <t>  Wac</t>
  </si>
  <si>
    <t>2-0 </t>
  </si>
  <si>
    <t> 8-15</t>
  </si>
  <si>
    <t> 0.5473</t>
  </si>
  <si>
    <t> 0.6109</t>
  </si>
  <si>
    <t>1-11 </t>
  </si>
  <si>
    <t>  Towson</t>
  </si>
  <si>
    <t> 0.5456</t>
  </si>
  <si>
    <t> 0.5072</t>
  </si>
  <si>
    <t>  Davidson</t>
  </si>
  <si>
    <t> 0.5454</t>
  </si>
  <si>
    <t> 0.4856</t>
  </si>
  <si>
    <t>8-5 </t>
  </si>
  <si>
    <t>  Texas Tech</t>
  </si>
  <si>
    <t> 0.5453</t>
  </si>
  <si>
    <t> 0.5636</t>
  </si>
  <si>
    <t>4-11 </t>
  </si>
  <si>
    <t>  Maine</t>
  </si>
  <si>
    <t> 19-9</t>
  </si>
  <si>
    <t> 0.5451</t>
  </si>
  <si>
    <t> 0.4920</t>
  </si>
  <si>
    <t>  Aeast</t>
  </si>
  <si>
    <t>  Niagara</t>
  </si>
  <si>
    <t> 16-11</t>
  </si>
  <si>
    <t> 0.5102</t>
  </si>
  <si>
    <t>  Maac</t>
  </si>
  <si>
    <t>13-4 </t>
  </si>
  <si>
    <t>  Cincinnati</t>
  </si>
  <si>
    <t> 11-15</t>
  </si>
  <si>
    <t> 0.5447</t>
  </si>
  <si>
    <t>4-12 </t>
  </si>
  <si>
    <t> 12-14</t>
  </si>
  <si>
    <t> 0.5431</t>
  </si>
  <si>
    <t> 0.5984</t>
  </si>
  <si>
    <t>3-10 </t>
  </si>
  <si>
    <t> 0.5414</t>
  </si>
  <si>
    <t> 0.5467</t>
  </si>
  <si>
    <t>7-7 </t>
  </si>
  <si>
    <t>  BYU</t>
  </si>
  <si>
    <t> 0.5175</t>
  </si>
  <si>
    <t>5-6 </t>
  </si>
  <si>
    <t>  UC Irvine</t>
  </si>
  <si>
    <t> 0.5412</t>
  </si>
  <si>
    <t> 0.4403</t>
  </si>
  <si>
    <t>  Bigw</t>
  </si>
  <si>
    <t>9-1 </t>
  </si>
  <si>
    <t>  Northern Arizona</t>
  </si>
  <si>
    <t> 17-7</t>
  </si>
  <si>
    <t> 0.5408</t>
  </si>
  <si>
    <t> 0.4794</t>
  </si>
  <si>
    <t>10-3 </t>
  </si>
  <si>
    <t>  Missouri St.</t>
  </si>
  <si>
    <t> 0.4665</t>
  </si>
  <si>
    <t>RPI</t>
  </si>
  <si>
    <t>Rank</t>
  </si>
  <si>
    <t>School</t>
  </si>
  <si>
    <t>W-L</t>
  </si>
  <si>
    <t>SOS</t>
  </si>
  <si>
    <t>Conf.</t>
  </si>
  <si>
    <t> 0.6646</t>
  </si>
  <si>
    <t>  S. Diego St.</t>
  </si>
  <si>
    <t> 0.6585</t>
  </si>
  <si>
    <t> 0.6438</t>
  </si>
  <si>
    <t>  Houston</t>
  </si>
  <si>
    <t> 0.6433</t>
  </si>
  <si>
    <t>  Kansas</t>
  </si>
  <si>
    <t> 0.6427</t>
  </si>
  <si>
    <t>  Purdue</t>
  </si>
  <si>
    <t> 0.6354</t>
  </si>
  <si>
    <t> 0.6330</t>
  </si>
  <si>
    <t> 0.6254</t>
  </si>
  <si>
    <t>  St. Mary's</t>
  </si>
  <si>
    <t> 0.6236</t>
  </si>
  <si>
    <t> 0.6218</t>
  </si>
  <si>
    <t>  Memphis</t>
  </si>
  <si>
    <t> 0.6207</t>
  </si>
  <si>
    <t>  Florida Atlantic</t>
  </si>
  <si>
    <t> 0.6194</t>
  </si>
  <si>
    <t> 0.6186</t>
  </si>
  <si>
    <t> 0.6183</t>
  </si>
  <si>
    <t> 0.6158</t>
  </si>
  <si>
    <t>  Utah St.</t>
  </si>
  <si>
    <t> 0.6130</t>
  </si>
  <si>
    <t>  Kansas St.</t>
  </si>
  <si>
    <t> 0.6088</t>
  </si>
  <si>
    <t>  Boise St.</t>
  </si>
  <si>
    <t> 0.6082</t>
  </si>
  <si>
    <t> 0.6075</t>
  </si>
  <si>
    <t> 0.6064</t>
  </si>
  <si>
    <t> 0.6040</t>
  </si>
  <si>
    <t>  Auburn</t>
  </si>
  <si>
    <t> 0.6007</t>
  </si>
  <si>
    <t>  Xavier</t>
  </si>
  <si>
    <t> 0.5995</t>
  </si>
  <si>
    <t>  VCU</t>
  </si>
  <si>
    <t> 0.5973</t>
  </si>
  <si>
    <t> 0.5954</t>
  </si>
  <si>
    <t>  Drake</t>
  </si>
  <si>
    <t> 0.5946</t>
  </si>
  <si>
    <t> 0.6015</t>
  </si>
  <si>
    <t>  Nevada</t>
  </si>
  <si>
    <t> 0.5938</t>
  </si>
  <si>
    <t>  Missouri</t>
  </si>
  <si>
    <t> 0.5905</t>
  </si>
  <si>
    <t>  Charleston</t>
  </si>
  <si>
    <t> 0.5800</t>
  </si>
  <si>
    <t>  Kentucky</t>
  </si>
  <si>
    <t>  La Lafayet.</t>
  </si>
  <si>
    <t> 0.5778</t>
  </si>
  <si>
    <t>  Pittsburgh</t>
  </si>
  <si>
    <t>  Oral Roberts</t>
  </si>
  <si>
    <t>15-0 </t>
  </si>
  <si>
    <t>  Kent St.</t>
  </si>
  <si>
    <t> 0.5758</t>
  </si>
  <si>
    <t>  Mississippi St.</t>
  </si>
  <si>
    <t> 0.5751</t>
  </si>
  <si>
    <t> 0.5748</t>
  </si>
  <si>
    <t> 0.5731</t>
  </si>
  <si>
    <t>Team</t>
  </si>
  <si>
    <t>Conference</t>
  </si>
  <si>
    <t>SOS Rank</t>
  </si>
  <si>
    <t>AWP</t>
  </si>
  <si>
    <t>OWP</t>
  </si>
  <si>
    <t>OOWP</t>
  </si>
  <si>
    <t>Big Ten Conference</t>
  </si>
  <si>
    <t>Big 12 Conference</t>
  </si>
  <si>
    <t>Mountain West Conference</t>
  </si>
  <si>
    <t>Southeastern Conference</t>
  </si>
  <si>
    <t>Dayton</t>
  </si>
  <si>
    <t>Atlantic 10 Conference</t>
  </si>
  <si>
    <t>Pacific-12 Conference</t>
  </si>
  <si>
    <t>Atlantic Coast Conference</t>
  </si>
  <si>
    <t>UConn</t>
  </si>
  <si>
    <t>Big East Conference</t>
  </si>
  <si>
    <t>Colorado State</t>
  </si>
  <si>
    <t>Missouri Valley Conference</t>
  </si>
  <si>
    <t>Clemson</t>
  </si>
  <si>
    <t>Ivy League</t>
  </si>
  <si>
    <t>New Mexico</t>
  </si>
  <si>
    <t>American Athletic Conference</t>
  </si>
  <si>
    <t>Wisconsin</t>
  </si>
  <si>
    <t>Yale</t>
  </si>
  <si>
    <t>Florida</t>
  </si>
  <si>
    <t>Indiana State</t>
  </si>
  <si>
    <t>Syracuse</t>
  </si>
  <si>
    <t>Western Athletic Conference</t>
  </si>
  <si>
    <t>Samford</t>
  </si>
  <si>
    <t>Southern Conference</t>
  </si>
  <si>
    <t>Brigham Young</t>
  </si>
  <si>
    <t>Bradley</t>
  </si>
  <si>
    <t>Ole Miss</t>
  </si>
  <si>
    <t>Nebraska</t>
  </si>
  <si>
    <t>Saint Mary's</t>
  </si>
  <si>
    <t>West Coast Conference</t>
  </si>
  <si>
    <t>Loyola (IL)</t>
  </si>
  <si>
    <t>Texas Tech</t>
  </si>
  <si>
    <t>UNLV</t>
  </si>
  <si>
    <t>UC Irvine</t>
  </si>
  <si>
    <t>Big West Conference</t>
  </si>
  <si>
    <t>McNeese State</t>
  </si>
  <si>
    <t>Southland Conference</t>
  </si>
  <si>
    <t>Appalachian State</t>
  </si>
  <si>
    <t>Sun Belt Conference</t>
  </si>
  <si>
    <t>America East Conference</t>
  </si>
  <si>
    <t>Louisiana Tech</t>
  </si>
  <si>
    <t>Conference USA</t>
  </si>
  <si>
    <t>Wake Forest</t>
  </si>
  <si>
    <t>Cornell</t>
  </si>
  <si>
    <t>Akron</t>
  </si>
  <si>
    <t>Mid-American Conference</t>
  </si>
  <si>
    <t>Richmond</t>
  </si>
  <si>
    <t>Tarleton State</t>
  </si>
  <si>
    <t>VCU</t>
  </si>
  <si>
    <t>Duquesne</t>
  </si>
  <si>
    <t>St. John's</t>
  </si>
  <si>
    <t>Oregon</t>
  </si>
  <si>
    <t>UAB</t>
  </si>
  <si>
    <t>TCU</t>
  </si>
  <si>
    <t>George Mason</t>
  </si>
  <si>
    <t>Southern Methodist</t>
  </si>
  <si>
    <t>St. Bonaventure</t>
  </si>
  <si>
    <t>Charlotte</t>
  </si>
  <si>
    <t>Seton Hall</t>
  </si>
  <si>
    <t>Cincinnati</t>
  </si>
  <si>
    <t>Belmont</t>
  </si>
  <si>
    <t>High Point</t>
  </si>
  <si>
    <t>Big South Conference</t>
  </si>
  <si>
    <t>UNC Wilmington</t>
  </si>
  <si>
    <t>Coastal Athletic Association</t>
  </si>
  <si>
    <t>Massachusetts</t>
  </si>
  <si>
    <t>Charleston</t>
  </si>
  <si>
    <t>Morehead State</t>
  </si>
  <si>
    <t>Ohio Valley Conference</t>
  </si>
  <si>
    <t>Eastern Washington</t>
  </si>
  <si>
    <t>Big Sky Conference</t>
  </si>
  <si>
    <t>UNC Greensboro</t>
  </si>
  <si>
    <t>Oakland</t>
  </si>
  <si>
    <t>Horizon League</t>
  </si>
  <si>
    <t>Western Carolina</t>
  </si>
  <si>
    <t>San Francisco</t>
  </si>
  <si>
    <t>Washington</t>
  </si>
  <si>
    <t>Hofstra</t>
  </si>
  <si>
    <t>Butler</t>
  </si>
  <si>
    <t>Davidson</t>
  </si>
  <si>
    <t>NC State</t>
  </si>
  <si>
    <t>Rutgers</t>
  </si>
  <si>
    <t>LSU</t>
  </si>
  <si>
    <t>Northern Iowa</t>
  </si>
  <si>
    <t>UNC Asheville</t>
  </si>
  <si>
    <t>UCF</t>
  </si>
  <si>
    <t>Drexel</t>
  </si>
  <si>
    <t>Montana</t>
  </si>
  <si>
    <t>UC San Diego</t>
  </si>
  <si>
    <t>Saint Joseph's</t>
  </si>
  <si>
    <t>Boston College</t>
  </si>
  <si>
    <t>Weber State</t>
  </si>
  <si>
    <t>Bryant</t>
  </si>
  <si>
    <t>North Texas</t>
  </si>
  <si>
    <t>UMass Lowell</t>
  </si>
  <si>
    <t>Louisiana</t>
  </si>
  <si>
    <t>Southern Illinois</t>
  </si>
  <si>
    <t>Wofford</t>
  </si>
  <si>
    <t>Sam Houston State</t>
  </si>
  <si>
    <t>Troy</t>
  </si>
  <si>
    <t>Wyoming</t>
  </si>
  <si>
    <t>Youngstown State</t>
  </si>
  <si>
    <t>Patriot League</t>
  </si>
  <si>
    <t>Minnesota</t>
  </si>
  <si>
    <t>Santa Clara</t>
  </si>
  <si>
    <t>Liberty</t>
  </si>
  <si>
    <t>Seattle</t>
  </si>
  <si>
    <t>Western Kentucky</t>
  </si>
  <si>
    <t>Georgia Tech</t>
  </si>
  <si>
    <t>Tennessee-Martin</t>
  </si>
  <si>
    <t>Lipscomb</t>
  </si>
  <si>
    <t>Atlantic Sun Conference</t>
  </si>
  <si>
    <t>Texas-Arlington</t>
  </si>
  <si>
    <t>Towson</t>
  </si>
  <si>
    <t>Quinnipiac</t>
  </si>
  <si>
    <t>Metro Atlantic Athletic Conference</t>
  </si>
  <si>
    <t>Stetson</t>
  </si>
  <si>
    <t>Illinois State</t>
  </si>
  <si>
    <t>Harvard</t>
  </si>
  <si>
    <t>Missouri State</t>
  </si>
  <si>
    <t>Rhode Island</t>
  </si>
  <si>
    <t>Southwestern Athletic Conference</t>
  </si>
  <si>
    <t>Merrimack College</t>
  </si>
  <si>
    <t>Northeast Conference</t>
  </si>
  <si>
    <t>The Summit League</t>
  </si>
  <si>
    <t>Long Beach State</t>
  </si>
  <si>
    <t>New Hampshire</t>
  </si>
  <si>
    <t>Arkansas State</t>
  </si>
  <si>
    <t>USC</t>
  </si>
  <si>
    <t>California</t>
  </si>
  <si>
    <t>Fairfield</t>
  </si>
  <si>
    <t>Utah Valley</t>
  </si>
  <si>
    <t>Eastern Kentucky</t>
  </si>
  <si>
    <t>Winthrop</t>
  </si>
  <si>
    <t>East Tennessee State</t>
  </si>
  <si>
    <t>Austin Peay</t>
  </si>
  <si>
    <t>Green Bay</t>
  </si>
  <si>
    <t>Wright State</t>
  </si>
  <si>
    <t>Delaware</t>
  </si>
  <si>
    <t>Texas A&amp;M-CC</t>
  </si>
  <si>
    <t>Texas State</t>
  </si>
  <si>
    <t>San Diego</t>
  </si>
  <si>
    <t>Saint Peter's</t>
  </si>
  <si>
    <t>Northern Colorado</t>
  </si>
  <si>
    <t>Central Michigan</t>
  </si>
  <si>
    <t>Portland State</t>
  </si>
  <si>
    <t>Grambling State</t>
  </si>
  <si>
    <t>Wichita State</t>
  </si>
  <si>
    <t>Mid-Eastern Athletic Conference</t>
  </si>
  <si>
    <t>Ohio</t>
  </si>
  <si>
    <t>Evansville</t>
  </si>
  <si>
    <t>Stony Brook</t>
  </si>
  <si>
    <t>Stephen F. Austin</t>
  </si>
  <si>
    <t>Western Illinois</t>
  </si>
  <si>
    <t>UC Davis</t>
  </si>
  <si>
    <t>Murray State</t>
  </si>
  <si>
    <t>Southern Mississippi</t>
  </si>
  <si>
    <t>Tulane</t>
  </si>
  <si>
    <t>UC Santa Barbara</t>
  </si>
  <si>
    <t>Fort Wayne</t>
  </si>
  <si>
    <t>Milwaukee</t>
  </si>
  <si>
    <t>Nicholls State</t>
  </si>
  <si>
    <t>Rice</t>
  </si>
  <si>
    <t>Fordham</t>
  </si>
  <si>
    <t>Central Connecticut State</t>
  </si>
  <si>
    <t>Fresno State</t>
  </si>
  <si>
    <t>Tennessee State</t>
  </si>
  <si>
    <t>Oregon State</t>
  </si>
  <si>
    <t>UC Riverside</t>
  </si>
  <si>
    <t>Bowling Green</t>
  </si>
  <si>
    <t>Cal State Fullerton</t>
  </si>
  <si>
    <t>North Dakota State</t>
  </si>
  <si>
    <t>St. Thomas-Minnesota</t>
  </si>
  <si>
    <t>Radford</t>
  </si>
  <si>
    <t>George Washington</t>
  </si>
  <si>
    <t>Georgia State</t>
  </si>
  <si>
    <t>Binghamton</t>
  </si>
  <si>
    <t>Brown</t>
  </si>
  <si>
    <t>La Salle</t>
  </si>
  <si>
    <t>Cal State Northridge</t>
  </si>
  <si>
    <t>Miami (OH)</t>
  </si>
  <si>
    <t>Mercer</t>
  </si>
  <si>
    <t>Longwood</t>
  </si>
  <si>
    <t>Canisius</t>
  </si>
  <si>
    <t>Temple</t>
  </si>
  <si>
    <t>Abilene Christian</t>
  </si>
  <si>
    <t>Maine</t>
  </si>
  <si>
    <t>UTEP</t>
  </si>
  <si>
    <t>South Alabama</t>
  </si>
  <si>
    <t>Columbia</t>
  </si>
  <si>
    <t>Marist</t>
  </si>
  <si>
    <t>Albany</t>
  </si>
  <si>
    <t>Northern Arizona</t>
  </si>
  <si>
    <t>Northeastern</t>
  </si>
  <si>
    <t>Queens University</t>
  </si>
  <si>
    <t>Rider</t>
  </si>
  <si>
    <t>UMKC</t>
  </si>
  <si>
    <t>North Dakota</t>
  </si>
  <si>
    <t>Vanderbilt</t>
  </si>
  <si>
    <t>Illinois-Chicago</t>
  </si>
  <si>
    <t>Loyola Marymount</t>
  </si>
  <si>
    <t>Jacksonville State</t>
  </si>
  <si>
    <t>Northern Illinois</t>
  </si>
  <si>
    <t>Niagara</t>
  </si>
  <si>
    <t>New Mexico State</t>
  </si>
  <si>
    <t>California Baptist</t>
  </si>
  <si>
    <t>North Florida</t>
  </si>
  <si>
    <t>Pennsylvania</t>
  </si>
  <si>
    <t>Little Rock</t>
  </si>
  <si>
    <t>Charleston Southern</t>
  </si>
  <si>
    <t>SIU-Edwardsville</t>
  </si>
  <si>
    <t>Tulsa</t>
  </si>
  <si>
    <t>Utah Tech</t>
  </si>
  <si>
    <t>North Carolina Central</t>
  </si>
  <si>
    <t>Louisiana-Monroe</t>
  </si>
  <si>
    <t>Pepperdine</t>
  </si>
  <si>
    <t>San Jose State</t>
  </si>
  <si>
    <t>Chicago State</t>
  </si>
  <si>
    <t>Independents Conference</t>
  </si>
  <si>
    <t>Marshall</t>
  </si>
  <si>
    <t>Alcorn State</t>
  </si>
  <si>
    <t>Lamar</t>
  </si>
  <si>
    <t>North Alabama</t>
  </si>
  <si>
    <t>Denver</t>
  </si>
  <si>
    <t>Jackson State</t>
  </si>
  <si>
    <t>Georgetown</t>
  </si>
  <si>
    <t>Eastern Illinois</t>
  </si>
  <si>
    <t>Cal State Bakersfield</t>
  </si>
  <si>
    <t>Air Force</t>
  </si>
  <si>
    <t>Middle Tennessee State</t>
  </si>
  <si>
    <t>Ball State</t>
  </si>
  <si>
    <t>USC Upstate</t>
  </si>
  <si>
    <t>Jacksonville</t>
  </si>
  <si>
    <t>South Carolina State</t>
  </si>
  <si>
    <t>Elon</t>
  </si>
  <si>
    <t>Texas-San Antonio</t>
  </si>
  <si>
    <t>Alabama State</t>
  </si>
  <si>
    <t>The Citadel</t>
  </si>
  <si>
    <t>Omaha</t>
  </si>
  <si>
    <t>Idaho State</t>
  </si>
  <si>
    <t>Campbell</t>
  </si>
  <si>
    <t>Bucknell</t>
  </si>
  <si>
    <t>Texas A&amp;M Commerce</t>
  </si>
  <si>
    <t>Presbyterian</t>
  </si>
  <si>
    <t>Western Michigan</t>
  </si>
  <si>
    <t>Boston University</t>
  </si>
  <si>
    <t>Valparaiso</t>
  </si>
  <si>
    <t>Idaho</t>
  </si>
  <si>
    <t>DePaul</t>
  </si>
  <si>
    <t>Lehigh</t>
  </si>
  <si>
    <t>Wagner</t>
  </si>
  <si>
    <t>UMBC</t>
  </si>
  <si>
    <t>Bethune-Cookman</t>
  </si>
  <si>
    <t>Mount St. Mary's</t>
  </si>
  <si>
    <t>Le Moyne</t>
  </si>
  <si>
    <t>American University</t>
  </si>
  <si>
    <t>Arkansas-Pine Bluff</t>
  </si>
  <si>
    <t>Dartmouth</t>
  </si>
  <si>
    <t>Morgan State</t>
  </si>
  <si>
    <t>Manhattan</t>
  </si>
  <si>
    <t>Lafayette</t>
  </si>
  <si>
    <t>Robert Morris</t>
  </si>
  <si>
    <t>Florida International</t>
  </si>
  <si>
    <t>Prairie View A&amp;M</t>
  </si>
  <si>
    <t>North Carolina A&amp;T</t>
  </si>
  <si>
    <t>Eastern Michigan</t>
  </si>
  <si>
    <t>Bellarmine</t>
  </si>
  <si>
    <t>Southern Indiana</t>
  </si>
  <si>
    <t>South Dakota</t>
  </si>
  <si>
    <t>Texas-RGV</t>
  </si>
  <si>
    <t>N.J.I.T.</t>
  </si>
  <si>
    <t>Delaware State</t>
  </si>
  <si>
    <t>Old Dominion</t>
  </si>
  <si>
    <t>Northwestern State</t>
  </si>
  <si>
    <t>Georgia Southern</t>
  </si>
  <si>
    <t>Coastal Carolina</t>
  </si>
  <si>
    <t>Hampton</t>
  </si>
  <si>
    <t>Pacific</t>
  </si>
  <si>
    <t>William &amp; Mary</t>
  </si>
  <si>
    <t>Buffalo</t>
  </si>
  <si>
    <t>Alabama A&amp;M</t>
  </si>
  <si>
    <t>Florida A&amp;M</t>
  </si>
  <si>
    <t>Virginia Military</t>
  </si>
  <si>
    <t>Central Arkansas</t>
  </si>
  <si>
    <t>Army West Point</t>
  </si>
  <si>
    <t>Siena</t>
  </si>
  <si>
    <t>Lindenwood</t>
  </si>
  <si>
    <t>New Orleans</t>
  </si>
  <si>
    <t>Navy</t>
  </si>
  <si>
    <t>Incarnate Word</t>
  </si>
  <si>
    <t>IUPUI</t>
  </si>
  <si>
    <t>St. Francis (PA)</t>
  </si>
  <si>
    <t>Maryland-Eastern Shore</t>
  </si>
  <si>
    <t>Long Island</t>
  </si>
  <si>
    <t>Cal Poly</t>
  </si>
  <si>
    <t>Houston Christian</t>
  </si>
  <si>
    <t>Loyola (MD)</t>
  </si>
  <si>
    <t>Detroit-Mercy</t>
  </si>
  <si>
    <t>Stonehill</t>
  </si>
  <si>
    <t>Mississippi Valley State</t>
  </si>
  <si>
    <t>Coppin State</t>
  </si>
  <si>
    <t> 25-0</t>
  </si>
  <si>
    <t> 0.7046</t>
  </si>
  <si>
    <t> 0.6062</t>
  </si>
  <si>
    <t> 19-4</t>
  </si>
  <si>
    <t> 0.6914</t>
  </si>
  <si>
    <t> 0.6520</t>
  </si>
  <si>
    <t>11-3 </t>
  </si>
  <si>
    <t> 21-5</t>
  </si>
  <si>
    <t> 0.6874</t>
  </si>
  <si>
    <t> 0.6388</t>
  </si>
  <si>
    <t> 20-4</t>
  </si>
  <si>
    <t> 0.6862</t>
  </si>
  <si>
    <t> 0.6261</t>
  </si>
  <si>
    <t> 18-3</t>
  </si>
  <si>
    <t> 0.6821</t>
  </si>
  <si>
    <t> 0.6334</t>
  </si>
  <si>
    <t> 20-5</t>
  </si>
  <si>
    <t> 0.6807</t>
  </si>
  <si>
    <t> 0.6357</t>
  </si>
  <si>
    <t> 0.6683</t>
  </si>
  <si>
    <t> 0.5978</t>
  </si>
  <si>
    <t>14-1 </t>
  </si>
  <si>
    <t> 22-5</t>
  </si>
  <si>
    <t> 0.6679</t>
  </si>
  <si>
    <t> 0.6604</t>
  </si>
  <si>
    <t>10-4 </t>
  </si>
  <si>
    <t> 0.6533</t>
  </si>
  <si>
    <t>10-1 </t>
  </si>
  <si>
    <t> 0.6516</t>
  </si>
  <si>
    <t> 0.5664</t>
  </si>
  <si>
    <t>  Oregon St.</t>
  </si>
  <si>
    <t> 16-5</t>
  </si>
  <si>
    <t> 0.6504</t>
  </si>
  <si>
    <t> 0.6140</t>
  </si>
  <si>
    <t>7-5 </t>
  </si>
  <si>
    <t> 0.6456</t>
  </si>
  <si>
    <t> 0.6147</t>
  </si>
  <si>
    <t> 0.6441</t>
  </si>
  <si>
    <t> 0.5727</t>
  </si>
  <si>
    <t> 0.6425</t>
  </si>
  <si>
    <t> 0.6424</t>
  </si>
  <si>
    <t> 0.5699</t>
  </si>
  <si>
    <t> 24-2</t>
  </si>
  <si>
    <t> 0.6412</t>
  </si>
  <si>
    <t> 0.5481</t>
  </si>
  <si>
    <t> 0.6364</t>
  </si>
  <si>
    <t> 0.6331</t>
  </si>
  <si>
    <t> 0.6290</t>
  </si>
  <si>
    <t> 0.6324</t>
  </si>
  <si>
    <t> 0.5700</t>
  </si>
  <si>
    <t> 0.6314</t>
  </si>
  <si>
    <t> 0.6365</t>
  </si>
  <si>
    <t> 0.6312</t>
  </si>
  <si>
    <t> 0.5805</t>
  </si>
  <si>
    <t>  Richmond</t>
  </si>
  <si>
    <t> 0.6294</t>
  </si>
  <si>
    <t> 0.5400</t>
  </si>
  <si>
    <t> 20-7</t>
  </si>
  <si>
    <t> 0.6226</t>
  </si>
  <si>
    <t> 0.5823</t>
  </si>
  <si>
    <t> 22-2</t>
  </si>
  <si>
    <t> 0.6190</t>
  </si>
  <si>
    <t>12-1 </t>
  </si>
  <si>
    <t>  West Virginia</t>
  </si>
  <si>
    <t> 0.5542</t>
  </si>
  <si>
    <t> 0.6151</t>
  </si>
  <si>
    <t> 0.6095</t>
  </si>
  <si>
    <t> 0.5257</t>
  </si>
  <si>
    <t> 23-5</t>
  </si>
  <si>
    <t> 0.6073</t>
  </si>
  <si>
    <t> 0.5363</t>
  </si>
  <si>
    <t>13-1 </t>
  </si>
  <si>
    <t> 0.6053</t>
  </si>
  <si>
    <t> 0.5276</t>
  </si>
  <si>
    <t> 0.6034</t>
  </si>
  <si>
    <t> 0.5691</t>
  </si>
  <si>
    <t>  Fairfield</t>
  </si>
  <si>
    <t> 23-1</t>
  </si>
  <si>
    <t> 0.6021</t>
  </si>
  <si>
    <t> 0.4776</t>
  </si>
  <si>
    <t> 16-10</t>
  </si>
  <si>
    <t> 0.6016</t>
  </si>
  <si>
    <t> 0.5883</t>
  </si>
  <si>
    <t> 0.6008</t>
  </si>
  <si>
    <t>9-7 </t>
  </si>
  <si>
    <t> 16-12</t>
  </si>
  <si>
    <t> 0.6084</t>
  </si>
  <si>
    <t>5-10 </t>
  </si>
  <si>
    <t>  Syracuse</t>
  </si>
  <si>
    <t> 22-6</t>
  </si>
  <si>
    <t> 0.6000</t>
  </si>
  <si>
    <t> 0.5344</t>
  </si>
  <si>
    <t>12-5 </t>
  </si>
  <si>
    <t> 16-8</t>
  </si>
  <si>
    <t> 0.5979</t>
  </si>
  <si>
    <t> 0.5888</t>
  </si>
  <si>
    <t>7-6 </t>
  </si>
  <si>
    <t> 0.5930</t>
  </si>
  <si>
    <t> 0.5588</t>
  </si>
  <si>
    <t> 0.5950</t>
  </si>
  <si>
    <t> 0.5037</t>
  </si>
  <si>
    <t>  Vanderbilt</t>
  </si>
  <si>
    <t> 19-8</t>
  </si>
  <si>
    <t>  George Mason</t>
  </si>
  <si>
    <t> 0.5920</t>
  </si>
  <si>
    <t> 0.5075</t>
  </si>
  <si>
    <t> 12-9</t>
  </si>
  <si>
    <t> 0.5910</t>
  </si>
  <si>
    <t> 0.6056</t>
  </si>
  <si>
    <t>6-5 </t>
  </si>
  <si>
    <t>  Marshall</t>
  </si>
  <si>
    <t> 0.5045</t>
  </si>
  <si>
    <t> 0.5909</t>
  </si>
  <si>
    <t> 0.5370</t>
  </si>
  <si>
    <t> 0.5893</t>
  </si>
  <si>
    <t> 0.5957</t>
  </si>
  <si>
    <t>  TCU</t>
  </si>
  <si>
    <t>5-7 </t>
  </si>
  <si>
    <t> 0.5885</t>
  </si>
  <si>
    <t> 0.4962</t>
  </si>
  <si>
    <t>http://realtimerpi.com/college_Women_basketball_rpi.html</t>
  </si>
  <si>
    <t>Team Name</t>
  </si>
  <si>
    <t>https://basketball.realgm.com/ncaa/info/rpi-rankings</t>
  </si>
  <si>
    <t>Ohio St.</t>
  </si>
  <si>
    <t>N.C. State</t>
  </si>
  <si>
    <t>Oregon St.</t>
  </si>
  <si>
    <t>Kansas St.</t>
  </si>
  <si>
    <t>Washington St.</t>
  </si>
  <si>
    <t>Mississippi St.</t>
  </si>
  <si>
    <t>Middle Tenn. St.</t>
  </si>
  <si>
    <t>Iowa St.</t>
  </si>
  <si>
    <t>Fla Gulf Coast</t>
  </si>
  <si>
    <t>Michigan St.</t>
  </si>
  <si>
    <t>N. Carolina</t>
  </si>
  <si>
    <t>Florida St.</t>
  </si>
  <si>
    <t>S. Dakota St.</t>
  </si>
  <si>
    <t>Ball St.</t>
  </si>
  <si>
    <t>St. Joseph's</t>
  </si>
  <si>
    <t>Cleveland St.</t>
  </si>
  <si>
    <t>RPI_index</t>
  </si>
  <si>
    <t>Albany 1</t>
  </si>
  <si>
    <t>Albany 2</t>
  </si>
  <si>
    <t>Portland 1</t>
  </si>
  <si>
    <t>Portland 2</t>
  </si>
  <si>
    <t>Uconn</t>
  </si>
  <si>
    <t>regressed_rating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</si>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</sst>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theme="1"/>
      <name val="Arial"/>
      <family val="2"/>
    </font>
    <font>
      <sz val="9.35"/>
      <color rgb="FFFFFFFF"/>
      <name val="Arial"/>
      <family val="2"/>
    </font>
    <font>
      <sz val="9.35"/>
      <color rgb="FF222222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FF6D14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E4E1DE"/>
      </right>
      <top/>
      <bottom style="medium">
        <color rgb="FFFFFFFF"/>
      </bottom>
      <diagonal/>
    </border>
    <border>
      <left style="thick">
        <color rgb="FFFFFFFF"/>
      </left>
      <right style="medium">
        <color rgb="FFE4E1DE"/>
      </right>
      <top/>
      <bottom style="medium">
        <color rgb="FFFFFFFF"/>
      </bottom>
      <diagonal/>
    </border>
    <border>
      <left/>
      <right style="medium">
        <color rgb="FFE4E1DE"/>
      </right>
      <top/>
      <bottom style="medium">
        <color rgb="FFDFDFDF"/>
      </bottom>
      <diagonal/>
    </border>
    <border>
      <left style="thick">
        <color rgb="FFFFFFFF"/>
      </left>
      <right style="thick">
        <color rgb="FFFFFFFF"/>
      </right>
      <top/>
      <bottom style="medium">
        <color rgb="FFDFDFDF"/>
      </bottom>
      <diagonal/>
    </border>
    <border>
      <left/>
      <right/>
      <top/>
      <bottom style="medium">
        <color rgb="FFDFDFD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9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0" applyFont="1" applyAlignment="1">
      <alignment horizontal="right" vertical="center" wrapText="1"/>
    </xf>
    <xf numFmtId="0" fontId="18" fillId="0" borderId="0" xfId="0" applyFont="1" applyAlignment="1">
      <alignment vertical="center" wrapText="1"/>
    </xf>
    <xf numFmtId="0" fontId="19" fillId="0" borderId="0" xfId="42" applyAlignment="1">
      <alignment vertical="center" wrapText="1"/>
    </xf>
    <xf numFmtId="0" fontId="19" fillId="0" borderId="0" xfId="42" applyAlignment="1">
      <alignment horizontal="right" vertical="center" wrapText="1"/>
    </xf>
    <xf numFmtId="16" fontId="18" fillId="0" borderId="0" xfId="0" applyNumberFormat="1" applyFont="1" applyAlignment="1">
      <alignment horizontal="right" vertical="center" wrapText="1"/>
    </xf>
    <xf numFmtId="0" fontId="20" fillId="33" borderId="0" xfId="0" applyFont="1" applyFill="1" applyAlignment="1">
      <alignment horizontal="center" vertical="center" wrapText="1"/>
    </xf>
    <xf numFmtId="49" fontId="22" fillId="0" borderId="13" xfId="0" applyNumberFormat="1" applyFont="1" applyBorder="1" applyAlignment="1">
      <alignment horizontal="left" vertical="center" wrapText="1"/>
    </xf>
    <xf numFmtId="49" fontId="19" fillId="0" borderId="14" xfId="42" applyNumberFormat="1" applyBorder="1" applyAlignment="1">
      <alignment horizontal="left" vertical="center" wrapText="1"/>
    </xf>
    <xf numFmtId="49" fontId="19" fillId="0" borderId="15" xfId="42" applyNumberFormat="1" applyBorder="1" applyAlignment="1">
      <alignment horizontal="left" vertical="center" wrapText="1"/>
    </xf>
    <xf numFmtId="49" fontId="22" fillId="0" borderId="14" xfId="0" applyNumberFormat="1" applyFont="1" applyBorder="1" applyAlignment="1">
      <alignment horizontal="left" vertical="center" wrapText="1"/>
    </xf>
    <xf numFmtId="49" fontId="22" fillId="0" borderId="15" xfId="0" applyNumberFormat="1" applyFont="1" applyBorder="1" applyAlignment="1">
      <alignment horizontal="left" vertical="center" wrapText="1"/>
    </xf>
    <xf numFmtId="49" fontId="22" fillId="35" borderId="13" xfId="0" applyNumberFormat="1" applyFont="1" applyFill="1" applyBorder="1" applyAlignment="1">
      <alignment horizontal="left" vertical="center" wrapText="1"/>
    </xf>
    <xf numFmtId="49" fontId="19" fillId="35" borderId="14" xfId="42" applyNumberFormat="1" applyFill="1" applyBorder="1" applyAlignment="1">
      <alignment horizontal="left" vertical="center" wrapText="1"/>
    </xf>
    <xf numFmtId="49" fontId="19" fillId="35" borderId="15" xfId="42" applyNumberFormat="1" applyFill="1" applyBorder="1" applyAlignment="1">
      <alignment horizontal="left" vertical="center" wrapText="1"/>
    </xf>
    <xf numFmtId="49" fontId="22" fillId="35" borderId="14" xfId="0" applyNumberFormat="1" applyFont="1" applyFill="1" applyBorder="1" applyAlignment="1">
      <alignment horizontal="left" vertical="center" wrapText="1"/>
    </xf>
    <xf numFmtId="49" fontId="22" fillId="35" borderId="15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17" fontId="18" fillId="0" borderId="0" xfId="0" applyNumberFormat="1" applyFont="1" applyAlignment="1">
      <alignment horizontal="right" vertical="center" wrapText="1"/>
    </xf>
    <xf numFmtId="49" fontId="21" fillId="36" borderId="12" xfId="0" applyNumberFormat="1" applyFont="1" applyFill="1" applyBorder="1" applyAlignment="1">
      <alignment horizontal="left" vertical="top" wrapText="1"/>
    </xf>
    <xf numFmtId="49" fontId="21" fillId="36" borderId="11" xfId="0" applyNumberFormat="1" applyFont="1" applyFill="1" applyBorder="1" applyAlignment="1">
      <alignment horizontal="left" vertical="top" wrapText="1"/>
    </xf>
    <xf numFmtId="49" fontId="21" fillId="36" borderId="0" xfId="0" applyNumberFormat="1" applyFont="1" applyFill="1" applyAlignment="1">
      <alignment horizontal="left" vertical="top" wrapText="1"/>
    </xf>
    <xf numFmtId="0" fontId="20" fillId="33" borderId="0" xfId="0" applyFont="1" applyFill="1" applyAlignment="1">
      <alignment horizontal="center" vertical="center" wrapText="1"/>
    </xf>
    <xf numFmtId="0" fontId="0" fillId="0" borderId="10" xfId="0" applyBorder="1"/>
    <xf numFmtId="0" fontId="0" fillId="0" borderId="0" xfId="0"/>
    <xf numFmtId="49" fontId="19" fillId="34" borderId="11" xfId="42" applyNumberFormat="1" applyFill="1" applyBorder="1" applyAlignment="1">
      <alignment horizontal="left" vertical="top" wrapText="1"/>
    </xf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mens_RPI_regression!$E$2:$E$44</c:f>
              <c:numCache>
                <c:formatCode>General</c:formatCode>
                <c:ptCount val="43"/>
                <c:pt idx="0">
                  <c:v>0.66459999999999997</c:v>
                </c:pt>
                <c:pt idx="1">
                  <c:v>0.61829999999999996</c:v>
                </c:pt>
                <c:pt idx="2">
                  <c:v>0.57310000000000005</c:v>
                </c:pt>
                <c:pt idx="3">
                  <c:v>0.59460000000000002</c:v>
                </c:pt>
                <c:pt idx="4">
                  <c:v>0.60070000000000001</c:v>
                </c:pt>
                <c:pt idx="5">
                  <c:v>0.60750000000000004</c:v>
                </c:pt>
                <c:pt idx="6">
                  <c:v>0.60819999999999996</c:v>
                </c:pt>
                <c:pt idx="7">
                  <c:v>0.58150000000000002</c:v>
                </c:pt>
                <c:pt idx="8">
                  <c:v>0.62180000000000002</c:v>
                </c:pt>
                <c:pt idx="9">
                  <c:v>0.59540000000000004</c:v>
                </c:pt>
                <c:pt idx="10">
                  <c:v>0.59540000000000004</c:v>
                </c:pt>
                <c:pt idx="11">
                  <c:v>0.62539999999999996</c:v>
                </c:pt>
                <c:pt idx="12">
                  <c:v>0.61939999999999995</c:v>
                </c:pt>
                <c:pt idx="13">
                  <c:v>0.64270000000000005</c:v>
                </c:pt>
                <c:pt idx="14">
                  <c:v>0.64329999999999998</c:v>
                </c:pt>
                <c:pt idx="15">
                  <c:v>0.59889999999999999</c:v>
                </c:pt>
                <c:pt idx="16">
                  <c:v>0.64319999999999999</c:v>
                </c:pt>
                <c:pt idx="17">
                  <c:v>0.60880000000000001</c:v>
                </c:pt>
                <c:pt idx="18">
                  <c:v>0.57579999999999998</c:v>
                </c:pt>
                <c:pt idx="19">
                  <c:v>0.57889999999999997</c:v>
                </c:pt>
                <c:pt idx="20">
                  <c:v>0.57779999999999998</c:v>
                </c:pt>
                <c:pt idx="21">
                  <c:v>0.61860000000000004</c:v>
                </c:pt>
                <c:pt idx="22">
                  <c:v>0.62070000000000003</c:v>
                </c:pt>
                <c:pt idx="23">
                  <c:v>0.622</c:v>
                </c:pt>
                <c:pt idx="24">
                  <c:v>0.57889999999999997</c:v>
                </c:pt>
                <c:pt idx="25">
                  <c:v>0.57509999999999994</c:v>
                </c:pt>
                <c:pt idx="26">
                  <c:v>0.59050000000000002</c:v>
                </c:pt>
                <c:pt idx="27">
                  <c:v>0.59379999999999999</c:v>
                </c:pt>
                <c:pt idx="28">
                  <c:v>0.57479999999999998</c:v>
                </c:pt>
                <c:pt idx="29">
                  <c:v>0.57699999999999996</c:v>
                </c:pt>
                <c:pt idx="30">
                  <c:v>0.57999999999999996</c:v>
                </c:pt>
                <c:pt idx="31">
                  <c:v>0.57720000000000005</c:v>
                </c:pt>
                <c:pt idx="32">
                  <c:v>0.63539999999999996</c:v>
                </c:pt>
                <c:pt idx="33">
                  <c:v>0.62360000000000004</c:v>
                </c:pt>
                <c:pt idx="34">
                  <c:v>0.65849999999999997</c:v>
                </c:pt>
                <c:pt idx="35">
                  <c:v>0.61580000000000001</c:v>
                </c:pt>
                <c:pt idx="36">
                  <c:v>0.63300000000000001</c:v>
                </c:pt>
                <c:pt idx="37">
                  <c:v>0.60399999999999998</c:v>
                </c:pt>
                <c:pt idx="38">
                  <c:v>0.64380000000000004</c:v>
                </c:pt>
                <c:pt idx="39">
                  <c:v>0.61299999999999999</c:v>
                </c:pt>
                <c:pt idx="40">
                  <c:v>0.60640000000000005</c:v>
                </c:pt>
                <c:pt idx="41">
                  <c:v>0.59730000000000005</c:v>
                </c:pt>
                <c:pt idx="42">
                  <c:v>0.59950000000000003</c:v>
                </c:pt>
              </c:numCache>
            </c:numRef>
          </c:xVal>
          <c:yVal>
            <c:numRef>
              <c:f>mens_RPI_regression!$F$2:$F$44</c:f>
              <c:numCache>
                <c:formatCode>General</c:formatCode>
                <c:ptCount val="43"/>
                <c:pt idx="0">
                  <c:v>92.57</c:v>
                </c:pt>
                <c:pt idx="1">
                  <c:v>89</c:v>
                </c:pt>
                <c:pt idx="2">
                  <c:v>80.34</c:v>
                </c:pt>
                <c:pt idx="3">
                  <c:v>85.1</c:v>
                </c:pt>
                <c:pt idx="4">
                  <c:v>84.87</c:v>
                </c:pt>
                <c:pt idx="5">
                  <c:v>87.13</c:v>
                </c:pt>
                <c:pt idx="6">
                  <c:v>82.59</c:v>
                </c:pt>
                <c:pt idx="7">
                  <c:v>79.77</c:v>
                </c:pt>
                <c:pt idx="8">
                  <c:v>89.24</c:v>
                </c:pt>
                <c:pt idx="9">
                  <c:v>87.56</c:v>
                </c:pt>
                <c:pt idx="10">
                  <c:v>81.180000000000007</c:v>
                </c:pt>
                <c:pt idx="11">
                  <c:v>87.11</c:v>
                </c:pt>
                <c:pt idx="12">
                  <c:v>82.57</c:v>
                </c:pt>
                <c:pt idx="13">
                  <c:v>89.92</c:v>
                </c:pt>
                <c:pt idx="14">
                  <c:v>93.22</c:v>
                </c:pt>
                <c:pt idx="15">
                  <c:v>85.81</c:v>
                </c:pt>
                <c:pt idx="16">
                  <c:v>89.62</c:v>
                </c:pt>
                <c:pt idx="17">
                  <c:v>84.45</c:v>
                </c:pt>
                <c:pt idx="18">
                  <c:v>79.37</c:v>
                </c:pt>
                <c:pt idx="19">
                  <c:v>86.01</c:v>
                </c:pt>
                <c:pt idx="20">
                  <c:v>76.349999999999994</c:v>
                </c:pt>
                <c:pt idx="21">
                  <c:v>87.6</c:v>
                </c:pt>
                <c:pt idx="22">
                  <c:v>84.93</c:v>
                </c:pt>
                <c:pt idx="23">
                  <c:v>83.6</c:v>
                </c:pt>
                <c:pt idx="24">
                  <c:v>83.82</c:v>
                </c:pt>
                <c:pt idx="25">
                  <c:v>81.849999999999994</c:v>
                </c:pt>
                <c:pt idx="26">
                  <c:v>81.39</c:v>
                </c:pt>
                <c:pt idx="27">
                  <c:v>79.59</c:v>
                </c:pt>
                <c:pt idx="28">
                  <c:v>81.44</c:v>
                </c:pt>
                <c:pt idx="29">
                  <c:v>79.19</c:v>
                </c:pt>
                <c:pt idx="30">
                  <c:v>82.78</c:v>
                </c:pt>
                <c:pt idx="31">
                  <c:v>79.66</c:v>
                </c:pt>
                <c:pt idx="32">
                  <c:v>89.48</c:v>
                </c:pt>
                <c:pt idx="33">
                  <c:v>85.91</c:v>
                </c:pt>
                <c:pt idx="34">
                  <c:v>86.04</c:v>
                </c:pt>
                <c:pt idx="35">
                  <c:v>86.87</c:v>
                </c:pt>
                <c:pt idx="36">
                  <c:v>90.08</c:v>
                </c:pt>
                <c:pt idx="37">
                  <c:v>85.13</c:v>
                </c:pt>
                <c:pt idx="38">
                  <c:v>88.26</c:v>
                </c:pt>
                <c:pt idx="39">
                  <c:v>83.48</c:v>
                </c:pt>
                <c:pt idx="40">
                  <c:v>83.81</c:v>
                </c:pt>
                <c:pt idx="41">
                  <c:v>81.650000000000006</c:v>
                </c:pt>
                <c:pt idx="42">
                  <c:v>84.36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2F-444A-B851-A15589386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0727951"/>
        <c:axId val="920737311"/>
      </c:scatterChart>
      <c:valAx>
        <c:axId val="920727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737311"/>
        <c:crosses val="autoZero"/>
        <c:crossBetween val="midCat"/>
      </c:valAx>
      <c:valAx>
        <c:axId val="920737311"/>
        <c:scaling>
          <c:orientation val="minMax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72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7634259259259263"/>
          <c:w val="0.86804418197725286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9581671041119861"/>
                  <c:y val="-2.78875036453776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womens_RPI_regression!$E$2:$E$42</c:f>
              <c:numCache>
                <c:formatCode>General</c:formatCode>
                <c:ptCount val="41"/>
                <c:pt idx="0">
                  <c:v>0.59930000000000005</c:v>
                </c:pt>
                <c:pt idx="1">
                  <c:v>0.61770000000000003</c:v>
                </c:pt>
                <c:pt idx="2">
                  <c:v>0.59809999999999997</c:v>
                </c:pt>
                <c:pt idx="3">
                  <c:v>0.65259999999999996</c:v>
                </c:pt>
                <c:pt idx="4">
                  <c:v>0.67800000000000005</c:v>
                </c:pt>
                <c:pt idx="5">
                  <c:v>0.61599999999999999</c:v>
                </c:pt>
                <c:pt idx="6">
                  <c:v>0.65410000000000001</c:v>
                </c:pt>
                <c:pt idx="7">
                  <c:v>0.60060000000000002</c:v>
                </c:pt>
                <c:pt idx="8">
                  <c:v>0.60429999999999995</c:v>
                </c:pt>
                <c:pt idx="9">
                  <c:v>0.59750000000000003</c:v>
                </c:pt>
                <c:pt idx="10">
                  <c:v>0.6361</c:v>
                </c:pt>
                <c:pt idx="11">
                  <c:v>0.67689999999999995</c:v>
                </c:pt>
                <c:pt idx="12">
                  <c:v>0.67669999999999997</c:v>
                </c:pt>
                <c:pt idx="13">
                  <c:v>0.64419999999999999</c:v>
                </c:pt>
                <c:pt idx="14">
                  <c:v>0.62429999999999997</c:v>
                </c:pt>
                <c:pt idx="15">
                  <c:v>0.59870000000000001</c:v>
                </c:pt>
                <c:pt idx="16">
                  <c:v>0.67610000000000003</c:v>
                </c:pt>
                <c:pt idx="17">
                  <c:v>0.59330000000000005</c:v>
                </c:pt>
                <c:pt idx="18">
                  <c:v>0.61839999999999995</c:v>
                </c:pt>
                <c:pt idx="19">
                  <c:v>0.61719999999999997</c:v>
                </c:pt>
                <c:pt idx="20">
                  <c:v>0.60940000000000005</c:v>
                </c:pt>
                <c:pt idx="21">
                  <c:v>0.61850000000000005</c:v>
                </c:pt>
                <c:pt idx="22">
                  <c:v>0.626</c:v>
                </c:pt>
                <c:pt idx="23">
                  <c:v>0.65010000000000001</c:v>
                </c:pt>
                <c:pt idx="24">
                  <c:v>0.64259999999999995</c:v>
                </c:pt>
                <c:pt idx="25">
                  <c:v>0.63500000000000001</c:v>
                </c:pt>
                <c:pt idx="26">
                  <c:v>0.58789999999999998</c:v>
                </c:pt>
                <c:pt idx="27">
                  <c:v>0.58799999999999997</c:v>
                </c:pt>
                <c:pt idx="28">
                  <c:v>0.622</c:v>
                </c:pt>
                <c:pt idx="29">
                  <c:v>0.71870000000000001</c:v>
                </c:pt>
                <c:pt idx="30">
                  <c:v>0.5927</c:v>
                </c:pt>
                <c:pt idx="31">
                  <c:v>0.60980000000000001</c:v>
                </c:pt>
                <c:pt idx="32">
                  <c:v>0.67610000000000003</c:v>
                </c:pt>
                <c:pt idx="33">
                  <c:v>0.63749999999999996</c:v>
                </c:pt>
                <c:pt idx="34">
                  <c:v>0.63370000000000004</c:v>
                </c:pt>
                <c:pt idx="35">
                  <c:v>0.61519999999999997</c:v>
                </c:pt>
                <c:pt idx="36">
                  <c:v>0.64180000000000004</c:v>
                </c:pt>
                <c:pt idx="37">
                  <c:v>0.64880000000000004</c:v>
                </c:pt>
                <c:pt idx="38">
                  <c:v>0.64319999999999999</c:v>
                </c:pt>
                <c:pt idx="39">
                  <c:v>0.65600000000000003</c:v>
                </c:pt>
                <c:pt idx="40">
                  <c:v>0.62309999999999999</c:v>
                </c:pt>
              </c:numCache>
            </c:numRef>
          </c:xVal>
          <c:yVal>
            <c:numRef>
              <c:f>womens_RPI_regression!$F$2:$F$42</c:f>
              <c:numCache>
                <c:formatCode>General</c:formatCode>
                <c:ptCount val="41"/>
                <c:pt idx="0">
                  <c:v>82.91</c:v>
                </c:pt>
                <c:pt idx="1">
                  <c:v>87.05</c:v>
                </c:pt>
                <c:pt idx="2">
                  <c:v>86.61</c:v>
                </c:pt>
                <c:pt idx="3">
                  <c:v>87.25</c:v>
                </c:pt>
                <c:pt idx="4">
                  <c:v>98.59</c:v>
                </c:pt>
                <c:pt idx="5">
                  <c:v>88.66</c:v>
                </c:pt>
                <c:pt idx="6">
                  <c:v>90.13</c:v>
                </c:pt>
                <c:pt idx="7">
                  <c:v>82.94</c:v>
                </c:pt>
                <c:pt idx="8">
                  <c:v>86.22</c:v>
                </c:pt>
                <c:pt idx="9">
                  <c:v>85.4</c:v>
                </c:pt>
                <c:pt idx="10">
                  <c:v>84.68</c:v>
                </c:pt>
                <c:pt idx="11">
                  <c:v>98.7</c:v>
                </c:pt>
                <c:pt idx="12">
                  <c:v>97.19</c:v>
                </c:pt>
                <c:pt idx="13">
                  <c:v>91.57</c:v>
                </c:pt>
                <c:pt idx="14">
                  <c:v>91.45</c:v>
                </c:pt>
                <c:pt idx="15">
                  <c:v>82.79</c:v>
                </c:pt>
                <c:pt idx="16">
                  <c:v>93.6</c:v>
                </c:pt>
                <c:pt idx="17">
                  <c:v>83.49</c:v>
                </c:pt>
                <c:pt idx="18">
                  <c:v>87.77</c:v>
                </c:pt>
                <c:pt idx="19">
                  <c:v>82.91</c:v>
                </c:pt>
                <c:pt idx="20">
                  <c:v>87.34</c:v>
                </c:pt>
                <c:pt idx="21">
                  <c:v>89.69</c:v>
                </c:pt>
                <c:pt idx="22">
                  <c:v>89.4</c:v>
                </c:pt>
                <c:pt idx="23">
                  <c:v>93.82</c:v>
                </c:pt>
                <c:pt idx="24">
                  <c:v>91.03</c:v>
                </c:pt>
                <c:pt idx="25">
                  <c:v>87.9</c:v>
                </c:pt>
                <c:pt idx="26">
                  <c:v>83.17</c:v>
                </c:pt>
                <c:pt idx="27">
                  <c:v>77.989999999999995</c:v>
                </c:pt>
                <c:pt idx="28">
                  <c:v>83.69</c:v>
                </c:pt>
                <c:pt idx="29">
                  <c:v>110.03</c:v>
                </c:pt>
                <c:pt idx="30">
                  <c:v>85.75</c:v>
                </c:pt>
                <c:pt idx="31">
                  <c:v>83.98</c:v>
                </c:pt>
                <c:pt idx="32">
                  <c:v>100.55</c:v>
                </c:pt>
                <c:pt idx="33">
                  <c:v>93.45</c:v>
                </c:pt>
                <c:pt idx="34">
                  <c:v>94.62</c:v>
                </c:pt>
                <c:pt idx="35">
                  <c:v>79.989999999999995</c:v>
                </c:pt>
                <c:pt idx="36">
                  <c:v>88.67</c:v>
                </c:pt>
                <c:pt idx="37">
                  <c:v>92.15</c:v>
                </c:pt>
                <c:pt idx="38">
                  <c:v>88.55</c:v>
                </c:pt>
                <c:pt idx="39">
                  <c:v>95.72</c:v>
                </c:pt>
                <c:pt idx="40">
                  <c:v>86.55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79-4670-BB48-3EB5DF8EC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87199"/>
        <c:axId val="71183599"/>
      </c:scatterChart>
      <c:valAx>
        <c:axId val="71187199"/>
        <c:scaling>
          <c:orientation val="minMax"/>
          <c:min val="0.58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83599"/>
        <c:crosses val="autoZero"/>
        <c:crossBetween val="midCat"/>
      </c:valAx>
      <c:valAx>
        <c:axId val="71183599"/>
        <c:scaling>
          <c:orientation val="minMax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87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0605424321959755E-2"/>
                  <c:y val="-3.94615777194517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mens_RPI_regression_v2!$D$2:$D$69</c:f>
              <c:numCache>
                <c:formatCode>General</c:formatCode>
                <c:ptCount val="68"/>
                <c:pt idx="0">
                  <c:v>0.66949999999999998</c:v>
                </c:pt>
                <c:pt idx="1">
                  <c:v>0.6371</c:v>
                </c:pt>
                <c:pt idx="2">
                  <c:v>0.58030000000000004</c:v>
                </c:pt>
                <c:pt idx="3">
                  <c:v>0.68240000000000001</c:v>
                </c:pt>
                <c:pt idx="4">
                  <c:v>0.62870000000000004</c:v>
                </c:pt>
                <c:pt idx="5">
                  <c:v>0.5907</c:v>
                </c:pt>
                <c:pt idx="6">
                  <c:v>0.63600000000000001</c:v>
                </c:pt>
                <c:pt idx="7">
                  <c:v>0.51580000000000004</c:v>
                </c:pt>
                <c:pt idx="8">
                  <c:v>0.62539999999999996</c:v>
                </c:pt>
                <c:pt idx="9">
                  <c:v>0.61680000000000001</c:v>
                </c:pt>
                <c:pt idx="10">
                  <c:v>0.61909999999999998</c:v>
                </c:pt>
                <c:pt idx="11">
                  <c:v>0.6048</c:v>
                </c:pt>
                <c:pt idx="12">
                  <c:v>0.60350000000000004</c:v>
                </c:pt>
                <c:pt idx="13">
                  <c:v>0.6452</c:v>
                </c:pt>
                <c:pt idx="14">
                  <c:v>0.59240000000000004</c:v>
                </c:pt>
                <c:pt idx="15">
                  <c:v>0.55469999999999997</c:v>
                </c:pt>
                <c:pt idx="16">
                  <c:v>0.55549999999999999</c:v>
                </c:pt>
                <c:pt idx="17">
                  <c:v>0.56789999999999996</c:v>
                </c:pt>
                <c:pt idx="18">
                  <c:v>0.65180000000000005</c:v>
                </c:pt>
                <c:pt idx="19">
                  <c:v>0.61880000000000002</c:v>
                </c:pt>
                <c:pt idx="20">
                  <c:v>0.62490000000000001</c:v>
                </c:pt>
                <c:pt idx="21">
                  <c:v>0.54920000000000002</c:v>
                </c:pt>
                <c:pt idx="22">
                  <c:v>0.58089999999999997</c:v>
                </c:pt>
                <c:pt idx="23">
                  <c:v>0.55030000000000001</c:v>
                </c:pt>
                <c:pt idx="24">
                  <c:v>0.58540000000000003</c:v>
                </c:pt>
                <c:pt idx="25">
                  <c:v>0.53510000000000002</c:v>
                </c:pt>
                <c:pt idx="26">
                  <c:v>0.58379999999999999</c:v>
                </c:pt>
                <c:pt idx="27">
                  <c:v>0.57299999999999995</c:v>
                </c:pt>
                <c:pt idx="28">
                  <c:v>0.57010000000000005</c:v>
                </c:pt>
                <c:pt idx="29">
                  <c:v>0.61529999999999996</c:v>
                </c:pt>
                <c:pt idx="30">
                  <c:v>0.5333</c:v>
                </c:pt>
                <c:pt idx="31">
                  <c:v>0.496</c:v>
                </c:pt>
                <c:pt idx="32">
                  <c:v>0.52769999999999995</c:v>
                </c:pt>
                <c:pt idx="33">
                  <c:v>0.63380000000000003</c:v>
                </c:pt>
                <c:pt idx="34">
                  <c:v>0.55300000000000005</c:v>
                </c:pt>
                <c:pt idx="35">
                  <c:v>0.5222</c:v>
                </c:pt>
                <c:pt idx="36">
                  <c:v>0.5998</c:v>
                </c:pt>
                <c:pt idx="37">
                  <c:v>0.60680000000000001</c:v>
                </c:pt>
                <c:pt idx="38">
                  <c:v>0.52129999999999999</c:v>
                </c:pt>
                <c:pt idx="39">
                  <c:v>0.60840000000000005</c:v>
                </c:pt>
                <c:pt idx="40">
                  <c:v>0.6149</c:v>
                </c:pt>
                <c:pt idx="41">
                  <c:v>0.57930000000000004</c:v>
                </c:pt>
                <c:pt idx="42">
                  <c:v>0.48209999999999997</c:v>
                </c:pt>
                <c:pt idx="43">
                  <c:v>0.54720000000000002</c:v>
                </c:pt>
                <c:pt idx="44">
                  <c:v>0.5726</c:v>
                </c:pt>
                <c:pt idx="45">
                  <c:v>0.53639999999999999</c:v>
                </c:pt>
                <c:pt idx="46">
                  <c:v>0.56079999999999997</c:v>
                </c:pt>
                <c:pt idx="47">
                  <c:v>0.55959999999999999</c:v>
                </c:pt>
                <c:pt idx="48">
                  <c:v>0.50039999999999996</c:v>
                </c:pt>
                <c:pt idx="49">
                  <c:v>0.60289999999999999</c:v>
                </c:pt>
                <c:pt idx="50">
                  <c:v>0.4602</c:v>
                </c:pt>
                <c:pt idx="51">
                  <c:v>0.51339999999999997</c:v>
                </c:pt>
                <c:pt idx="52">
                  <c:v>0.48520000000000002</c:v>
                </c:pt>
                <c:pt idx="53">
                  <c:v>0.53769999999999996</c:v>
                </c:pt>
                <c:pt idx="54">
                  <c:v>0.58620000000000005</c:v>
                </c:pt>
                <c:pt idx="55">
                  <c:v>0.6</c:v>
                </c:pt>
                <c:pt idx="56">
                  <c:v>0.53680000000000005</c:v>
                </c:pt>
                <c:pt idx="57">
                  <c:v>0.46450000000000002</c:v>
                </c:pt>
                <c:pt idx="58">
                  <c:v>0.49530000000000002</c:v>
                </c:pt>
                <c:pt idx="59">
                  <c:v>0.61599999999999999</c:v>
                </c:pt>
                <c:pt idx="60">
                  <c:v>0.47289999999999999</c:v>
                </c:pt>
                <c:pt idx="61">
                  <c:v>0.50860000000000005</c:v>
                </c:pt>
                <c:pt idx="62">
                  <c:v>0.55020000000000002</c:v>
                </c:pt>
                <c:pt idx="63">
                  <c:v>0.51249999999999996</c:v>
                </c:pt>
                <c:pt idx="64">
                  <c:v>0.41830000000000001</c:v>
                </c:pt>
                <c:pt idx="65">
                  <c:v>0.4481</c:v>
                </c:pt>
                <c:pt idx="66">
                  <c:v>0.48480000000000001</c:v>
                </c:pt>
                <c:pt idx="67">
                  <c:v>0.43880000000000002</c:v>
                </c:pt>
              </c:numCache>
            </c:numRef>
          </c:xVal>
          <c:yVal>
            <c:numRef>
              <c:f>mens_RPI_regression_v2!$E$2:$E$69</c:f>
              <c:numCache>
                <c:formatCode>General</c:formatCode>
                <c:ptCount val="68"/>
                <c:pt idx="0">
                  <c:v>93.22</c:v>
                </c:pt>
                <c:pt idx="1">
                  <c:v>92.57</c:v>
                </c:pt>
                <c:pt idx="2">
                  <c:v>90.08</c:v>
                </c:pt>
                <c:pt idx="3">
                  <c:v>89.48</c:v>
                </c:pt>
                <c:pt idx="4">
                  <c:v>89.62</c:v>
                </c:pt>
                <c:pt idx="5">
                  <c:v>89.92</c:v>
                </c:pt>
                <c:pt idx="6">
                  <c:v>89</c:v>
                </c:pt>
                <c:pt idx="7">
                  <c:v>88.26</c:v>
                </c:pt>
                <c:pt idx="8">
                  <c:v>89.24</c:v>
                </c:pt>
                <c:pt idx="9">
                  <c:v>87.6</c:v>
                </c:pt>
                <c:pt idx="10">
                  <c:v>87.13</c:v>
                </c:pt>
                <c:pt idx="11">
                  <c:v>87.56</c:v>
                </c:pt>
                <c:pt idx="12">
                  <c:v>87.11</c:v>
                </c:pt>
                <c:pt idx="13">
                  <c:v>86.87</c:v>
                </c:pt>
                <c:pt idx="14">
                  <c:v>86.01</c:v>
                </c:pt>
                <c:pt idx="15">
                  <c:v>85.81</c:v>
                </c:pt>
                <c:pt idx="16">
                  <c:v>85.13</c:v>
                </c:pt>
                <c:pt idx="17">
                  <c:v>85.41</c:v>
                </c:pt>
                <c:pt idx="18">
                  <c:v>86.04</c:v>
                </c:pt>
                <c:pt idx="19">
                  <c:v>84.52</c:v>
                </c:pt>
                <c:pt idx="20">
                  <c:v>84.87</c:v>
                </c:pt>
                <c:pt idx="21">
                  <c:v>84.36</c:v>
                </c:pt>
                <c:pt idx="22">
                  <c:v>84.93</c:v>
                </c:pt>
                <c:pt idx="23">
                  <c:v>84.45</c:v>
                </c:pt>
                <c:pt idx="24">
                  <c:v>85.91</c:v>
                </c:pt>
                <c:pt idx="25">
                  <c:v>85.1</c:v>
                </c:pt>
                <c:pt idx="26">
                  <c:v>83.81</c:v>
                </c:pt>
                <c:pt idx="27">
                  <c:v>83.82</c:v>
                </c:pt>
                <c:pt idx="28">
                  <c:v>84.44</c:v>
                </c:pt>
                <c:pt idx="29">
                  <c:v>84.54</c:v>
                </c:pt>
                <c:pt idx="30">
                  <c:v>84.5</c:v>
                </c:pt>
                <c:pt idx="31">
                  <c:v>84.15</c:v>
                </c:pt>
                <c:pt idx="32">
                  <c:v>83.6</c:v>
                </c:pt>
                <c:pt idx="33">
                  <c:v>83.48</c:v>
                </c:pt>
                <c:pt idx="34">
                  <c:v>82.77</c:v>
                </c:pt>
                <c:pt idx="35">
                  <c:v>82.78</c:v>
                </c:pt>
                <c:pt idx="36">
                  <c:v>81.849999999999994</c:v>
                </c:pt>
                <c:pt idx="37">
                  <c:v>82.59</c:v>
                </c:pt>
                <c:pt idx="38">
                  <c:v>83.04</c:v>
                </c:pt>
                <c:pt idx="39">
                  <c:v>82.57</c:v>
                </c:pt>
                <c:pt idx="40">
                  <c:v>81.180000000000007</c:v>
                </c:pt>
                <c:pt idx="41">
                  <c:v>82.24</c:v>
                </c:pt>
                <c:pt idx="42">
                  <c:v>81.39</c:v>
                </c:pt>
                <c:pt idx="43">
                  <c:v>81.44</c:v>
                </c:pt>
                <c:pt idx="44">
                  <c:v>81.650000000000006</c:v>
                </c:pt>
                <c:pt idx="45">
                  <c:v>80.34</c:v>
                </c:pt>
                <c:pt idx="46">
                  <c:v>79.77</c:v>
                </c:pt>
                <c:pt idx="47">
                  <c:v>79.66</c:v>
                </c:pt>
                <c:pt idx="48">
                  <c:v>79.37</c:v>
                </c:pt>
                <c:pt idx="49">
                  <c:v>79.59</c:v>
                </c:pt>
                <c:pt idx="50">
                  <c:v>79.19</c:v>
                </c:pt>
                <c:pt idx="51">
                  <c:v>78.23</c:v>
                </c:pt>
                <c:pt idx="52">
                  <c:v>79.63</c:v>
                </c:pt>
                <c:pt idx="53">
                  <c:v>76.349999999999994</c:v>
                </c:pt>
                <c:pt idx="54">
                  <c:v>76.260000000000005</c:v>
                </c:pt>
                <c:pt idx="55">
                  <c:v>75.900000000000006</c:v>
                </c:pt>
                <c:pt idx="56">
                  <c:v>76.2</c:v>
                </c:pt>
                <c:pt idx="57">
                  <c:v>75.319999999999993</c:v>
                </c:pt>
                <c:pt idx="58">
                  <c:v>75.52</c:v>
                </c:pt>
                <c:pt idx="59">
                  <c:v>75.41</c:v>
                </c:pt>
                <c:pt idx="60">
                  <c:v>73.28</c:v>
                </c:pt>
                <c:pt idx="61">
                  <c:v>72.86</c:v>
                </c:pt>
                <c:pt idx="62">
                  <c:v>73.02</c:v>
                </c:pt>
                <c:pt idx="63">
                  <c:v>69.92</c:v>
                </c:pt>
                <c:pt idx="64">
                  <c:v>67.709999999999994</c:v>
                </c:pt>
                <c:pt idx="65">
                  <c:v>69.31</c:v>
                </c:pt>
                <c:pt idx="66">
                  <c:v>66.56</c:v>
                </c:pt>
                <c:pt idx="67">
                  <c:v>64.400000000000006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C3-490A-ABA5-1387E85D2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01135"/>
        <c:axId val="591102215"/>
      </c:scatterChart>
      <c:valAx>
        <c:axId val="591101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02215"/>
        <c:crosses val="autoZero"/>
        <c:crossBetween val="midCat"/>
      </c:valAx>
      <c:valAx>
        <c:axId val="591102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01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659083309840225"/>
                  <c:y val="-0.124441163604549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mens_RPI_regression_v2!$E$2:$E$69</c:f>
              <c:numCache>
                <c:formatCode>General</c:formatCode>
                <c:ptCount val="68"/>
                <c:pt idx="0">
                  <c:v>93.22</c:v>
                </c:pt>
                <c:pt idx="1">
                  <c:v>92.57</c:v>
                </c:pt>
                <c:pt idx="2">
                  <c:v>90.08</c:v>
                </c:pt>
                <c:pt idx="3">
                  <c:v>89.48</c:v>
                </c:pt>
                <c:pt idx="4">
                  <c:v>89.62</c:v>
                </c:pt>
                <c:pt idx="5">
                  <c:v>89.92</c:v>
                </c:pt>
                <c:pt idx="6">
                  <c:v>89</c:v>
                </c:pt>
                <c:pt idx="7">
                  <c:v>88.26</c:v>
                </c:pt>
                <c:pt idx="8">
                  <c:v>89.24</c:v>
                </c:pt>
                <c:pt idx="9">
                  <c:v>87.6</c:v>
                </c:pt>
                <c:pt idx="10">
                  <c:v>87.13</c:v>
                </c:pt>
                <c:pt idx="11">
                  <c:v>87.56</c:v>
                </c:pt>
                <c:pt idx="12">
                  <c:v>87.11</c:v>
                </c:pt>
                <c:pt idx="13">
                  <c:v>86.87</c:v>
                </c:pt>
                <c:pt idx="14">
                  <c:v>86.01</c:v>
                </c:pt>
                <c:pt idx="15">
                  <c:v>85.81</c:v>
                </c:pt>
                <c:pt idx="16">
                  <c:v>85.13</c:v>
                </c:pt>
                <c:pt idx="17">
                  <c:v>85.41</c:v>
                </c:pt>
                <c:pt idx="18">
                  <c:v>86.04</c:v>
                </c:pt>
                <c:pt idx="19">
                  <c:v>84.52</c:v>
                </c:pt>
                <c:pt idx="20">
                  <c:v>84.87</c:v>
                </c:pt>
                <c:pt idx="21">
                  <c:v>84.36</c:v>
                </c:pt>
                <c:pt idx="22">
                  <c:v>84.93</c:v>
                </c:pt>
                <c:pt idx="23">
                  <c:v>84.45</c:v>
                </c:pt>
                <c:pt idx="24">
                  <c:v>85.91</c:v>
                </c:pt>
                <c:pt idx="25">
                  <c:v>85.1</c:v>
                </c:pt>
                <c:pt idx="26">
                  <c:v>83.81</c:v>
                </c:pt>
                <c:pt idx="27">
                  <c:v>83.82</c:v>
                </c:pt>
                <c:pt idx="28">
                  <c:v>84.44</c:v>
                </c:pt>
                <c:pt idx="29">
                  <c:v>84.54</c:v>
                </c:pt>
                <c:pt idx="30">
                  <c:v>84.5</c:v>
                </c:pt>
                <c:pt idx="31">
                  <c:v>84.15</c:v>
                </c:pt>
                <c:pt idx="32">
                  <c:v>83.6</c:v>
                </c:pt>
                <c:pt idx="33">
                  <c:v>83.48</c:v>
                </c:pt>
                <c:pt idx="34">
                  <c:v>82.77</c:v>
                </c:pt>
                <c:pt idx="35">
                  <c:v>82.78</c:v>
                </c:pt>
                <c:pt idx="36">
                  <c:v>81.849999999999994</c:v>
                </c:pt>
                <c:pt idx="37">
                  <c:v>82.59</c:v>
                </c:pt>
                <c:pt idx="38">
                  <c:v>83.04</c:v>
                </c:pt>
                <c:pt idx="39">
                  <c:v>82.57</c:v>
                </c:pt>
                <c:pt idx="40">
                  <c:v>81.180000000000007</c:v>
                </c:pt>
                <c:pt idx="41">
                  <c:v>82.24</c:v>
                </c:pt>
                <c:pt idx="42">
                  <c:v>81.39</c:v>
                </c:pt>
                <c:pt idx="43">
                  <c:v>81.44</c:v>
                </c:pt>
                <c:pt idx="44">
                  <c:v>81.650000000000006</c:v>
                </c:pt>
                <c:pt idx="45">
                  <c:v>80.34</c:v>
                </c:pt>
                <c:pt idx="46">
                  <c:v>79.77</c:v>
                </c:pt>
                <c:pt idx="47">
                  <c:v>79.66</c:v>
                </c:pt>
                <c:pt idx="48">
                  <c:v>79.37</c:v>
                </c:pt>
                <c:pt idx="49">
                  <c:v>79.59</c:v>
                </c:pt>
                <c:pt idx="50">
                  <c:v>79.19</c:v>
                </c:pt>
                <c:pt idx="51">
                  <c:v>78.23</c:v>
                </c:pt>
                <c:pt idx="52">
                  <c:v>79.63</c:v>
                </c:pt>
                <c:pt idx="53">
                  <c:v>76.349999999999994</c:v>
                </c:pt>
                <c:pt idx="54">
                  <c:v>76.260000000000005</c:v>
                </c:pt>
                <c:pt idx="55">
                  <c:v>75.900000000000006</c:v>
                </c:pt>
                <c:pt idx="56">
                  <c:v>76.2</c:v>
                </c:pt>
                <c:pt idx="57">
                  <c:v>75.319999999999993</c:v>
                </c:pt>
                <c:pt idx="58">
                  <c:v>75.52</c:v>
                </c:pt>
                <c:pt idx="59">
                  <c:v>75.41</c:v>
                </c:pt>
                <c:pt idx="60">
                  <c:v>73.28</c:v>
                </c:pt>
                <c:pt idx="61">
                  <c:v>72.86</c:v>
                </c:pt>
                <c:pt idx="62">
                  <c:v>73.02</c:v>
                </c:pt>
                <c:pt idx="63">
                  <c:v>69.92</c:v>
                </c:pt>
                <c:pt idx="64">
                  <c:v>67.709999999999994</c:v>
                </c:pt>
                <c:pt idx="65">
                  <c:v>69.31</c:v>
                </c:pt>
                <c:pt idx="66">
                  <c:v>66.56</c:v>
                </c:pt>
                <c:pt idx="67">
                  <c:v>64.400000000000006</c:v>
                </c:pt>
              </c:numCache>
            </c:numRef>
          </c:xVal>
          <c:yVal>
            <c:numRef>
              <c:f>mens_RPI_regression_v2!$H$2:$H$69</c:f>
              <c:numCache>
                <c:formatCode>0.00</c:formatCode>
                <c:ptCount val="68"/>
                <c:pt idx="0">
                  <c:v>94.725346446467441</c:v>
                </c:pt>
                <c:pt idx="1">
                  <c:v>92.339669646467442</c:v>
                </c:pt>
                <c:pt idx="2">
                  <c:v>87.523572344022668</c:v>
                </c:pt>
                <c:pt idx="3">
                  <c:v>95.675199246467443</c:v>
                </c:pt>
                <c:pt idx="4">
                  <c:v>91.721160846467455</c:v>
                </c:pt>
                <c:pt idx="5">
                  <c:v>87.655545441577885</c:v>
                </c:pt>
                <c:pt idx="6">
                  <c:v>91.624874744022662</c:v>
                </c:pt>
                <c:pt idx="7">
                  <c:v>82.774308344022671</c:v>
                </c:pt>
                <c:pt idx="8">
                  <c:v>89.576776139133116</c:v>
                </c:pt>
                <c:pt idx="9">
                  <c:v>90.211140344022667</c:v>
                </c:pt>
                <c:pt idx="10">
                  <c:v>89.746694241577899</c:v>
                </c:pt>
                <c:pt idx="11">
                  <c:v>86.792357534243578</c:v>
                </c:pt>
                <c:pt idx="12">
                  <c:v>87.330435636688364</c:v>
                </c:pt>
                <c:pt idx="13">
                  <c:v>91.034689739133128</c:v>
                </c:pt>
                <c:pt idx="14">
                  <c:v>85.879320734243578</c:v>
                </c:pt>
                <c:pt idx="15">
                  <c:v>84.370993739133127</c:v>
                </c:pt>
                <c:pt idx="16">
                  <c:v>82.528500231798802</c:v>
                </c:pt>
                <c:pt idx="17">
                  <c:v>84.075336734243578</c:v>
                </c:pt>
                <c:pt idx="18">
                  <c:v>90.886861236688347</c:v>
                </c:pt>
                <c:pt idx="19">
                  <c:v>87.82320553424357</c:v>
                </c:pt>
                <c:pt idx="20">
                  <c:v>86.370961626909249</c:v>
                </c:pt>
                <c:pt idx="21">
                  <c:v>84.599817441577898</c:v>
                </c:pt>
                <c:pt idx="22">
                  <c:v>83.764953329354014</c:v>
                </c:pt>
                <c:pt idx="23">
                  <c:v>84.680812641577887</c:v>
                </c:pt>
                <c:pt idx="24">
                  <c:v>85.997696436688358</c:v>
                </c:pt>
                <c:pt idx="25">
                  <c:v>80.392607729354026</c:v>
                </c:pt>
                <c:pt idx="26">
                  <c:v>86.513684939133128</c:v>
                </c:pt>
                <c:pt idx="27">
                  <c:v>83.817060231798806</c:v>
                </c:pt>
                <c:pt idx="28">
                  <c:v>82.969727729354034</c:v>
                </c:pt>
                <c:pt idx="29">
                  <c:v>85.664094426909244</c:v>
                </c:pt>
                <c:pt idx="30">
                  <c:v>80.26007012935402</c:v>
                </c:pt>
                <c:pt idx="31">
                  <c:v>76.879796826909242</c:v>
                </c:pt>
                <c:pt idx="32">
                  <c:v>81.749130036688356</c:v>
                </c:pt>
                <c:pt idx="33">
                  <c:v>86.39248672446449</c:v>
                </c:pt>
                <c:pt idx="34">
                  <c:v>79.809221422019718</c:v>
                </c:pt>
                <c:pt idx="35">
                  <c:v>78.175155524464486</c:v>
                </c:pt>
                <c:pt idx="36">
                  <c:v>83.25519902201971</c:v>
                </c:pt>
                <c:pt idx="37">
                  <c:v>84.404422724464496</c:v>
                </c:pt>
                <c:pt idx="38">
                  <c:v>78.108886724464483</c:v>
                </c:pt>
                <c:pt idx="39">
                  <c:v>85.156033626909263</c:v>
                </c:pt>
                <c:pt idx="40">
                  <c:v>83.733242519574929</c:v>
                </c:pt>
                <c:pt idx="41">
                  <c:v>84.280941831798813</c:v>
                </c:pt>
                <c:pt idx="42">
                  <c:v>77.123911431798788</c:v>
                </c:pt>
                <c:pt idx="43">
                  <c:v>79.382155822019712</c:v>
                </c:pt>
                <c:pt idx="44">
                  <c:v>80.618608919574939</c:v>
                </c:pt>
                <c:pt idx="45">
                  <c:v>78.586930222019703</c:v>
                </c:pt>
                <c:pt idx="46">
                  <c:v>79.749751319574926</c:v>
                </c:pt>
                <c:pt idx="47">
                  <c:v>80.295192622019712</c:v>
                </c:pt>
                <c:pt idx="48">
                  <c:v>74.668578817130154</c:v>
                </c:pt>
                <c:pt idx="49">
                  <c:v>83.483458222019721</c:v>
                </c:pt>
                <c:pt idx="50">
                  <c:v>72.342372119574932</c:v>
                </c:pt>
                <c:pt idx="51">
                  <c:v>75.625794817130156</c:v>
                </c:pt>
                <c:pt idx="52">
                  <c:v>73.549372417130158</c:v>
                </c:pt>
                <c:pt idx="53">
                  <c:v>77.415052417130156</c:v>
                </c:pt>
                <c:pt idx="54">
                  <c:v>79.718605012240602</c:v>
                </c:pt>
                <c:pt idx="55">
                  <c:v>81.368526314685383</c:v>
                </c:pt>
                <c:pt idx="56">
                  <c:v>76.081184212240615</c:v>
                </c:pt>
                <c:pt idx="57">
                  <c:v>71.391390314685395</c:v>
                </c:pt>
                <c:pt idx="58">
                  <c:v>73.659255914685389</c:v>
                </c:pt>
                <c:pt idx="59">
                  <c:v>81.912838612240606</c:v>
                </c:pt>
                <c:pt idx="60">
                  <c:v>72.009899114685382</c:v>
                </c:pt>
                <c:pt idx="61">
                  <c:v>73.37096210979584</c:v>
                </c:pt>
                <c:pt idx="62">
                  <c:v>77.067853012240619</c:v>
                </c:pt>
                <c:pt idx="63">
                  <c:v>73.65812690979584</c:v>
                </c:pt>
                <c:pt idx="64">
                  <c:v>66.72199250979584</c:v>
                </c:pt>
                <c:pt idx="65">
                  <c:v>68.916226109795844</c:v>
                </c:pt>
                <c:pt idx="66">
                  <c:v>71.618520509795843</c:v>
                </c:pt>
                <c:pt idx="67">
                  <c:v>68.23144850979584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6F-4E1B-A5C9-EF74D310F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197432"/>
        <c:axId val="857198152"/>
      </c:scatterChart>
      <c:valAx>
        <c:axId val="857197432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198152"/>
        <c:crosses val="autoZero"/>
        <c:crossBetween val="midCat"/>
      </c:valAx>
      <c:valAx>
        <c:axId val="857198152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197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4456902887139107E-2"/>
                  <c:y val="-4.94305920093321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womens_RPI_regression_v2!$G$2:$G$35</c:f>
              <c:numCache>
                <c:formatCode>General</c:formatCode>
                <c:ptCount val="34"/>
                <c:pt idx="0">
                  <c:v>82.66</c:v>
                </c:pt>
                <c:pt idx="1">
                  <c:v>81.540000000000006</c:v>
                </c:pt>
                <c:pt idx="2">
                  <c:v>89.62</c:v>
                </c:pt>
                <c:pt idx="3">
                  <c:v>91.86</c:v>
                </c:pt>
                <c:pt idx="4">
                  <c:v>99.52</c:v>
                </c:pt>
                <c:pt idx="5">
                  <c:v>91.58</c:v>
                </c:pt>
                <c:pt idx="6">
                  <c:v>89.57</c:v>
                </c:pt>
                <c:pt idx="7">
                  <c:v>81.400000000000006</c:v>
                </c:pt>
                <c:pt idx="8">
                  <c:v>80.11</c:v>
                </c:pt>
                <c:pt idx="9">
                  <c:v>91.05</c:v>
                </c:pt>
                <c:pt idx="10">
                  <c:v>92.96</c:v>
                </c:pt>
                <c:pt idx="11">
                  <c:v>99.3</c:v>
                </c:pt>
                <c:pt idx="12">
                  <c:v>81.849999999999994</c:v>
                </c:pt>
                <c:pt idx="13">
                  <c:v>87.65</c:v>
                </c:pt>
                <c:pt idx="14">
                  <c:v>86.27</c:v>
                </c:pt>
                <c:pt idx="15">
                  <c:v>78.739999999999995</c:v>
                </c:pt>
                <c:pt idx="16">
                  <c:v>80.209999999999994</c:v>
                </c:pt>
                <c:pt idx="17">
                  <c:v>82.59</c:v>
                </c:pt>
                <c:pt idx="18">
                  <c:v>84.13</c:v>
                </c:pt>
                <c:pt idx="19">
                  <c:v>80.650000000000006</c:v>
                </c:pt>
                <c:pt idx="20">
                  <c:v>95.95</c:v>
                </c:pt>
                <c:pt idx="21">
                  <c:v>86.88</c:v>
                </c:pt>
                <c:pt idx="22">
                  <c:v>96.02</c:v>
                </c:pt>
                <c:pt idx="23">
                  <c:v>91.29</c:v>
                </c:pt>
                <c:pt idx="24">
                  <c:v>102.67</c:v>
                </c:pt>
                <c:pt idx="25">
                  <c:v>100.25</c:v>
                </c:pt>
                <c:pt idx="26">
                  <c:v>89.26</c:v>
                </c:pt>
                <c:pt idx="27">
                  <c:v>94.57</c:v>
                </c:pt>
                <c:pt idx="28">
                  <c:v>84.48</c:v>
                </c:pt>
                <c:pt idx="29">
                  <c:v>98.29</c:v>
                </c:pt>
                <c:pt idx="30">
                  <c:v>90.17</c:v>
                </c:pt>
                <c:pt idx="31">
                  <c:v>83.65</c:v>
                </c:pt>
                <c:pt idx="32">
                  <c:v>91.27</c:v>
                </c:pt>
                <c:pt idx="33">
                  <c:v>83.56</c:v>
                </c:pt>
              </c:numCache>
            </c:numRef>
          </c:xVal>
          <c:yVal>
            <c:numRef>
              <c:f>womens_RPI_regression_v2!$I$2:$I$35</c:f>
              <c:numCache>
                <c:formatCode>General</c:formatCode>
                <c:ptCount val="34"/>
                <c:pt idx="0">
                  <c:v>79.224878802103177</c:v>
                </c:pt>
                <c:pt idx="1">
                  <c:v>81.94329810565975</c:v>
                </c:pt>
                <c:pt idx="2">
                  <c:v>82.924170980763748</c:v>
                </c:pt>
                <c:pt idx="3">
                  <c:v>93.563947677207167</c:v>
                </c:pt>
                <c:pt idx="4">
                  <c:v>100.17783376653747</c:v>
                </c:pt>
                <c:pt idx="5">
                  <c:v>86.857363677207175</c:v>
                </c:pt>
                <c:pt idx="6">
                  <c:v>93.185610980763741</c:v>
                </c:pt>
                <c:pt idx="7">
                  <c:v>78.809894105659751</c:v>
                </c:pt>
                <c:pt idx="8">
                  <c:v>77.528292016329445</c:v>
                </c:pt>
                <c:pt idx="9">
                  <c:v>89.887290980763751</c:v>
                </c:pt>
                <c:pt idx="10">
                  <c:v>98.669876373650595</c:v>
                </c:pt>
                <c:pt idx="11">
                  <c:v>99.939621766537456</c:v>
                </c:pt>
                <c:pt idx="12">
                  <c:v>87.452354802103173</c:v>
                </c:pt>
                <c:pt idx="13">
                  <c:v>86.418665587876887</c:v>
                </c:pt>
                <c:pt idx="14">
                  <c:v>95.257300891433474</c:v>
                </c:pt>
                <c:pt idx="15">
                  <c:v>74.859455319886038</c:v>
                </c:pt>
                <c:pt idx="16">
                  <c:v>80.765172712772866</c:v>
                </c:pt>
                <c:pt idx="17">
                  <c:v>82.50487480210316</c:v>
                </c:pt>
                <c:pt idx="18">
                  <c:v>82.381996194990037</c:v>
                </c:pt>
                <c:pt idx="19">
                  <c:v>80.783496712772887</c:v>
                </c:pt>
                <c:pt idx="20">
                  <c:v>89.996157070094029</c:v>
                </c:pt>
                <c:pt idx="21">
                  <c:v>91.146257587876889</c:v>
                </c:pt>
                <c:pt idx="22">
                  <c:v>93.037941070094021</c:v>
                </c:pt>
                <c:pt idx="23">
                  <c:v>90.338923677207177</c:v>
                </c:pt>
                <c:pt idx="24">
                  <c:v>107.63570176653747</c:v>
                </c:pt>
                <c:pt idx="25">
                  <c:v>99.829677766537472</c:v>
                </c:pt>
                <c:pt idx="26">
                  <c:v>89.490630284320318</c:v>
                </c:pt>
                <c:pt idx="27">
                  <c:v>90.753908373650603</c:v>
                </c:pt>
                <c:pt idx="28">
                  <c:v>84.097984891433455</c:v>
                </c:pt>
                <c:pt idx="29">
                  <c:v>92.891349070094037</c:v>
                </c:pt>
                <c:pt idx="30">
                  <c:v>92.214438980763745</c:v>
                </c:pt>
                <c:pt idx="31">
                  <c:v>88.575508194990036</c:v>
                </c:pt>
                <c:pt idx="32">
                  <c:v>94.186963677207174</c:v>
                </c:pt>
                <c:pt idx="33">
                  <c:v>84.239187498546599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50-4AEC-BC2F-F062C62C4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096455"/>
        <c:axId val="591095015"/>
      </c:scatterChart>
      <c:valAx>
        <c:axId val="591096455"/>
        <c:scaling>
          <c:orientation val="minMax"/>
          <c:min val="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095015"/>
        <c:crosses val="autoZero"/>
        <c:crossBetween val="midCat"/>
      </c:valAx>
      <c:valAx>
        <c:axId val="591095015"/>
        <c:scaling>
          <c:orientation val="minMax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096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1</xdr:row>
      <xdr:rowOff>149225</xdr:rowOff>
    </xdr:from>
    <xdr:to>
      <xdr:col>15</xdr:col>
      <xdr:colOff>371475</xdr:colOff>
      <xdr:row>16</xdr:row>
      <xdr:rowOff>34925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0115EA-5183-9FE9-A782-02E3258B57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456565</xdr:colOff>
      <xdr:row>1</xdr:row>
      <xdr:rowOff>147320</xdr:rowOff>
    </xdr:from>
    <xdr:to>
      <xdr:col>16</xdr:col>
      <xdr:colOff>151765</xdr:colOff>
      <xdr:row>16</xdr:row>
      <xdr:rowOff>33020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A5FF5A-03CA-F6AB-BCC2-F424190B6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15240</xdr:colOff>
      <xdr:row>34</xdr:row>
      <xdr:rowOff>107950</xdr:rowOff>
    </xdr:from>
    <xdr:to>
      <xdr:col>31</xdr:col>
      <xdr:colOff>384810</xdr:colOff>
      <xdr:row>48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B865C7-7EDE-2179-6E18-B492AE1E3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295275</xdr:colOff>
      <xdr:row>3</xdr:row>
      <xdr:rowOff>160020</xdr:rowOff>
    </xdr:from>
    <xdr:to>
      <xdr:col>11</xdr:col>
      <xdr:colOff>596265</xdr:colOff>
      <xdr:row>18</xdr:row>
      <xdr:rowOff>45720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94FFC22-2073-503A-20F7-C8ABDEE70F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155575</xdr:colOff>
      <xdr:row>17</xdr:row>
      <xdr:rowOff>15875</xdr:rowOff>
    </xdr:from>
    <xdr:to>
      <xdr:col>19</xdr:col>
      <xdr:colOff>41275</xdr:colOff>
      <xdr:row>31</xdr:row>
      <xdr:rowOff>92075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8227F6-52E1-81A5-982D-3602C1D79E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asketball.realgm.com/ncaa/info/rpi-rankings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realtimerpi.com/rpi_214_Women.html" TargetMode="External"/><Relationship Id="rId299" Type="http://schemas.openxmlformats.org/officeDocument/2006/relationships/hyperlink" Target="http://realtimerpi.com/cgi-bin/rpi/rpi_wk.pl?id=163&amp;gender=Women&amp;season=2023-2024" TargetMode="External"/><Relationship Id="rId21" Type="http://schemas.openxmlformats.org/officeDocument/2006/relationships/hyperlink" Target="http://realtimerpi.com/rpi_340_Women.html" TargetMode="External"/><Relationship Id="rId63" Type="http://schemas.openxmlformats.org/officeDocument/2006/relationships/hyperlink" Target="http://realtimerpi.com/cgi-bin/rpi/rpi_wk.pl?id=166&amp;gender=Women&amp;season=2023-2024" TargetMode="External"/><Relationship Id="rId159" Type="http://schemas.openxmlformats.org/officeDocument/2006/relationships/hyperlink" Target="http://realtimerpi.com/cgi-bin/rpi/rpi_wk.pl?id=360&amp;gender=Women&amp;season=2023-2024" TargetMode="External"/><Relationship Id="rId324" Type="http://schemas.openxmlformats.org/officeDocument/2006/relationships/hyperlink" Target="http://realtimerpi.com/rpi_atl10_Women.html" TargetMode="External"/><Relationship Id="rId366" Type="http://schemas.openxmlformats.org/officeDocument/2006/relationships/hyperlink" Target="http://realtimerpi.com/cgi-bin/rpi/rpi_wk.pl?id=104&amp;gender=Women&amp;season=2023-2024" TargetMode="External"/><Relationship Id="rId170" Type="http://schemas.openxmlformats.org/officeDocument/2006/relationships/hyperlink" Target="http://realtimerpi.com/cgi-bin/rpi/rpi_wk.pl?id=363&amp;gender=Women&amp;season=2023-2024" TargetMode="External"/><Relationship Id="rId226" Type="http://schemas.openxmlformats.org/officeDocument/2006/relationships/hyperlink" Target="http://realtimerpi.com/cgi-bin/rpi/rpi_wk.pl?id=131&amp;gender=Women&amp;season=2023-2024" TargetMode="External"/><Relationship Id="rId107" Type="http://schemas.openxmlformats.org/officeDocument/2006/relationships/hyperlink" Target="http://realtimerpi.com/cgi-bin/rpi/rpi_wk.pl?id=167&amp;gender=Women&amp;season=2023-2024" TargetMode="External"/><Relationship Id="rId268" Type="http://schemas.openxmlformats.org/officeDocument/2006/relationships/hyperlink" Target="http://realtimerpi.com/rpi_bige_Women.html" TargetMode="External"/><Relationship Id="rId289" Type="http://schemas.openxmlformats.org/officeDocument/2006/relationships/hyperlink" Target="http://realtimerpi.com/rpi_168_Women.html" TargetMode="External"/><Relationship Id="rId11" Type="http://schemas.openxmlformats.org/officeDocument/2006/relationships/hyperlink" Target="http://realtimerpi.com/cgi-bin/rpi/rpi_wk.pl?id=155&amp;gender=Women&amp;season=2023-2024" TargetMode="External"/><Relationship Id="rId32" Type="http://schemas.openxmlformats.org/officeDocument/2006/relationships/hyperlink" Target="http://realtimerpi.com/rpi_acc_Women.html" TargetMode="External"/><Relationship Id="rId53" Type="http://schemas.openxmlformats.org/officeDocument/2006/relationships/hyperlink" Target="http://realtimerpi.com/rpi_295_Women.html" TargetMode="External"/><Relationship Id="rId74" Type="http://schemas.openxmlformats.org/officeDocument/2006/relationships/hyperlink" Target="http://realtimerpi.com/cgi-bin/rpi/rpi_wk.pl?id=142&amp;gender=Women&amp;season=2023-2024" TargetMode="External"/><Relationship Id="rId128" Type="http://schemas.openxmlformats.org/officeDocument/2006/relationships/hyperlink" Target="http://realtimerpi.com/rpi_midam_Women.html" TargetMode="External"/><Relationship Id="rId149" Type="http://schemas.openxmlformats.org/officeDocument/2006/relationships/hyperlink" Target="http://realtimerpi.com/rpi_164_Women.html" TargetMode="External"/><Relationship Id="rId314" Type="http://schemas.openxmlformats.org/officeDocument/2006/relationships/hyperlink" Target="http://realtimerpi.com/cgi-bin/rpi/rpi_wk.pl?id=193&amp;gender=Women&amp;season=2023-2024" TargetMode="External"/><Relationship Id="rId335" Type="http://schemas.openxmlformats.org/officeDocument/2006/relationships/hyperlink" Target="http://realtimerpi.com/cgi-bin/rpi/rpi_wk.pl?id=129&amp;gender=Women&amp;season=2023-2024" TargetMode="External"/><Relationship Id="rId356" Type="http://schemas.openxmlformats.org/officeDocument/2006/relationships/hyperlink" Target="http://realtimerpi.com/rpi_coln_Women.html" TargetMode="External"/><Relationship Id="rId377" Type="http://schemas.openxmlformats.org/officeDocument/2006/relationships/hyperlink" Target="http://realtimerpi.com/rpi_356_Women.html" TargetMode="External"/><Relationship Id="rId398" Type="http://schemas.openxmlformats.org/officeDocument/2006/relationships/hyperlink" Target="http://realtimerpi.com/cgi-bin/rpi/rpi_wk.pl?id=301&amp;gender=Women&amp;season=2023-2024" TargetMode="External"/><Relationship Id="rId5" Type="http://schemas.openxmlformats.org/officeDocument/2006/relationships/hyperlink" Target="http://realtimerpi.com/rpi_339_Women.html" TargetMode="External"/><Relationship Id="rId95" Type="http://schemas.openxmlformats.org/officeDocument/2006/relationships/hyperlink" Target="http://realtimerpi.com/cgi-bin/rpi/rpi_wk.pl?id=117&amp;gender=Women&amp;season=2023-2024" TargetMode="External"/><Relationship Id="rId160" Type="http://schemas.openxmlformats.org/officeDocument/2006/relationships/hyperlink" Target="http://realtimerpi.com/rpi_sec_Women.html" TargetMode="External"/><Relationship Id="rId181" Type="http://schemas.openxmlformats.org/officeDocument/2006/relationships/hyperlink" Target="http://realtimerpi.com/rpi_268_Women.html" TargetMode="External"/><Relationship Id="rId216" Type="http://schemas.openxmlformats.org/officeDocument/2006/relationships/hyperlink" Target="http://realtimerpi.com/rpi_horiz_Women.html" TargetMode="External"/><Relationship Id="rId237" Type="http://schemas.openxmlformats.org/officeDocument/2006/relationships/hyperlink" Target="http://realtimerpi.com/rpi_433_Women.html" TargetMode="External"/><Relationship Id="rId258" Type="http://schemas.openxmlformats.org/officeDocument/2006/relationships/hyperlink" Target="http://realtimerpi.com/cgi-bin/rpi/rpi_wk.pl?id=157&amp;gender=Women&amp;season=2023-2024" TargetMode="External"/><Relationship Id="rId279" Type="http://schemas.openxmlformats.org/officeDocument/2006/relationships/hyperlink" Target="http://realtimerpi.com/cgi-bin/rpi/rpi_wk.pl?id=392&amp;gender=Women&amp;season=2023-2024" TargetMode="External"/><Relationship Id="rId22" Type="http://schemas.openxmlformats.org/officeDocument/2006/relationships/hyperlink" Target="http://realtimerpi.com/cgi-bin/rpi/rpi_wk.pl?id=340&amp;gender=Women&amp;season=2023-2024" TargetMode="External"/><Relationship Id="rId43" Type="http://schemas.openxmlformats.org/officeDocument/2006/relationships/hyperlink" Target="http://realtimerpi.com/cgi-bin/rpi/rpi_wk.pl?id=186&amp;gender=Women&amp;season=2023-2024" TargetMode="External"/><Relationship Id="rId64" Type="http://schemas.openxmlformats.org/officeDocument/2006/relationships/hyperlink" Target="http://realtimerpi.com/rpi_acc_Women.html" TargetMode="External"/><Relationship Id="rId118" Type="http://schemas.openxmlformats.org/officeDocument/2006/relationships/hyperlink" Target="http://realtimerpi.com/cgi-bin/rpi/rpi_wk.pl?id=214&amp;gender=Women&amp;season=2023-2024" TargetMode="External"/><Relationship Id="rId139" Type="http://schemas.openxmlformats.org/officeDocument/2006/relationships/hyperlink" Target="http://realtimerpi.com/cgi-bin/rpi/rpi_wk.pl?id=145&amp;gender=Women&amp;season=2023-2024" TargetMode="External"/><Relationship Id="rId290" Type="http://schemas.openxmlformats.org/officeDocument/2006/relationships/hyperlink" Target="http://realtimerpi.com/cgi-bin/rpi/rpi_wk.pl?id=168&amp;gender=Women&amp;season=2023-2024" TargetMode="External"/><Relationship Id="rId304" Type="http://schemas.openxmlformats.org/officeDocument/2006/relationships/hyperlink" Target="http://realtimerpi.com/rpi_bige_Women.html" TargetMode="External"/><Relationship Id="rId325" Type="http://schemas.openxmlformats.org/officeDocument/2006/relationships/hyperlink" Target="http://realtimerpi.com/rpi_180_Women.html" TargetMode="External"/><Relationship Id="rId346" Type="http://schemas.openxmlformats.org/officeDocument/2006/relationships/hyperlink" Target="http://realtimerpi.com/cgi-bin/rpi/rpi_wk.pl?id=455&amp;gender=Women&amp;season=2023-2024" TargetMode="External"/><Relationship Id="rId367" Type="http://schemas.openxmlformats.org/officeDocument/2006/relationships/hyperlink" Target="http://realtimerpi.com/cgi-bin/rpi/rpi_wk.pl?id=104&amp;gender=Women&amp;season=2023-2024" TargetMode="External"/><Relationship Id="rId388" Type="http://schemas.openxmlformats.org/officeDocument/2006/relationships/hyperlink" Target="http://realtimerpi.com/rpi_big12_Women.html" TargetMode="External"/><Relationship Id="rId85" Type="http://schemas.openxmlformats.org/officeDocument/2006/relationships/hyperlink" Target="http://realtimerpi.com/rpi_362_Women.html" TargetMode="External"/><Relationship Id="rId150" Type="http://schemas.openxmlformats.org/officeDocument/2006/relationships/hyperlink" Target="http://realtimerpi.com/cgi-bin/rpi/rpi_wk.pl?id=164&amp;gender=Women&amp;season=2023-2024" TargetMode="External"/><Relationship Id="rId171" Type="http://schemas.openxmlformats.org/officeDocument/2006/relationships/hyperlink" Target="http://realtimerpi.com/cgi-bin/rpi/rpi_wk.pl?id=363&amp;gender=Women&amp;season=2023-2024" TargetMode="External"/><Relationship Id="rId192" Type="http://schemas.openxmlformats.org/officeDocument/2006/relationships/hyperlink" Target="http://realtimerpi.com/rpi_pac12_Women.html" TargetMode="External"/><Relationship Id="rId206" Type="http://schemas.openxmlformats.org/officeDocument/2006/relationships/hyperlink" Target="http://realtimerpi.com/cgi-bin/rpi/rpi_wk.pl?id=189&amp;gender=Women&amp;season=2023-2024" TargetMode="External"/><Relationship Id="rId227" Type="http://schemas.openxmlformats.org/officeDocument/2006/relationships/hyperlink" Target="http://realtimerpi.com/cgi-bin/rpi/rpi_wk.pl?id=131&amp;gender=Women&amp;season=2023-2024" TargetMode="External"/><Relationship Id="rId248" Type="http://schemas.openxmlformats.org/officeDocument/2006/relationships/hyperlink" Target="http://realtimerpi.com/rpi_atl10_Women.html" TargetMode="External"/><Relationship Id="rId269" Type="http://schemas.openxmlformats.org/officeDocument/2006/relationships/hyperlink" Target="http://realtimerpi.com/rpi_210_Women.html" TargetMode="External"/><Relationship Id="rId12" Type="http://schemas.openxmlformats.org/officeDocument/2006/relationships/hyperlink" Target="http://realtimerpi.com/rpi_bige_Women.html" TargetMode="External"/><Relationship Id="rId33" Type="http://schemas.openxmlformats.org/officeDocument/2006/relationships/hyperlink" Target="http://realtimerpi.com/rpi_151_Women.html" TargetMode="External"/><Relationship Id="rId108" Type="http://schemas.openxmlformats.org/officeDocument/2006/relationships/hyperlink" Target="http://realtimerpi.com/rpi_big12_Women.html" TargetMode="External"/><Relationship Id="rId129" Type="http://schemas.openxmlformats.org/officeDocument/2006/relationships/hyperlink" Target="http://realtimerpi.com/rpi_359_Women.html" TargetMode="External"/><Relationship Id="rId280" Type="http://schemas.openxmlformats.org/officeDocument/2006/relationships/hyperlink" Target="http://realtimerpi.com/rpi_swac_Women.html" TargetMode="External"/><Relationship Id="rId315" Type="http://schemas.openxmlformats.org/officeDocument/2006/relationships/hyperlink" Target="http://realtimerpi.com/cgi-bin/rpi/rpi_wk.pl?id=193&amp;gender=Women&amp;season=2023-2024" TargetMode="External"/><Relationship Id="rId336" Type="http://schemas.openxmlformats.org/officeDocument/2006/relationships/hyperlink" Target="http://realtimerpi.com/rpi_acc_Women.html" TargetMode="External"/><Relationship Id="rId357" Type="http://schemas.openxmlformats.org/officeDocument/2006/relationships/hyperlink" Target="http://realtimerpi.com/rpi_368_Women.html" TargetMode="External"/><Relationship Id="rId54" Type="http://schemas.openxmlformats.org/officeDocument/2006/relationships/hyperlink" Target="http://realtimerpi.com/cgi-bin/rpi/rpi_wk.pl?id=295&amp;gender=Women&amp;season=2023-2024" TargetMode="External"/><Relationship Id="rId75" Type="http://schemas.openxmlformats.org/officeDocument/2006/relationships/hyperlink" Target="http://realtimerpi.com/cgi-bin/rpi/rpi_wk.pl?id=142&amp;gender=Women&amp;season=2023-2024" TargetMode="External"/><Relationship Id="rId96" Type="http://schemas.openxmlformats.org/officeDocument/2006/relationships/hyperlink" Target="http://realtimerpi.com/rpi_atl10_Women.html" TargetMode="External"/><Relationship Id="rId140" Type="http://schemas.openxmlformats.org/officeDocument/2006/relationships/hyperlink" Target="http://realtimerpi.com/rpi_big12_Women.html" TargetMode="External"/><Relationship Id="rId161" Type="http://schemas.openxmlformats.org/officeDocument/2006/relationships/hyperlink" Target="http://realtimerpi.com/rpi_352_Women.html" TargetMode="External"/><Relationship Id="rId182" Type="http://schemas.openxmlformats.org/officeDocument/2006/relationships/hyperlink" Target="http://realtimerpi.com/cgi-bin/rpi/rpi_wk.pl?id=268&amp;gender=Women&amp;season=2023-2024" TargetMode="External"/><Relationship Id="rId217" Type="http://schemas.openxmlformats.org/officeDocument/2006/relationships/hyperlink" Target="http://realtimerpi.com/rpi_148_Women.html" TargetMode="External"/><Relationship Id="rId378" Type="http://schemas.openxmlformats.org/officeDocument/2006/relationships/hyperlink" Target="http://realtimerpi.com/cgi-bin/rpi/rpi_wk.pl?id=356&amp;gender=Women&amp;season=2023-2024" TargetMode="External"/><Relationship Id="rId399" Type="http://schemas.openxmlformats.org/officeDocument/2006/relationships/hyperlink" Target="http://realtimerpi.com/cgi-bin/rpi/rpi_wk.pl?id=301&amp;gender=Women&amp;season=2023-2024" TargetMode="External"/><Relationship Id="rId6" Type="http://schemas.openxmlformats.org/officeDocument/2006/relationships/hyperlink" Target="http://realtimerpi.com/cgi-bin/rpi/rpi_wk.pl?id=339&amp;gender=Women&amp;season=2023-2024" TargetMode="External"/><Relationship Id="rId238" Type="http://schemas.openxmlformats.org/officeDocument/2006/relationships/hyperlink" Target="http://realtimerpi.com/cgi-bin/rpi/rpi_wk.pl?id=433&amp;gender=Women&amp;season=2023-2024" TargetMode="External"/><Relationship Id="rId259" Type="http://schemas.openxmlformats.org/officeDocument/2006/relationships/hyperlink" Target="http://realtimerpi.com/cgi-bin/rpi/rpi_wk.pl?id=157&amp;gender=Women&amp;season=2023-2024" TargetMode="External"/><Relationship Id="rId23" Type="http://schemas.openxmlformats.org/officeDocument/2006/relationships/hyperlink" Target="http://realtimerpi.com/cgi-bin/rpi/rpi_wk.pl?id=340&amp;gender=Women&amp;season=2023-2024" TargetMode="External"/><Relationship Id="rId119" Type="http://schemas.openxmlformats.org/officeDocument/2006/relationships/hyperlink" Target="http://realtimerpi.com/cgi-bin/rpi/rpi_wk.pl?id=214&amp;gender=Women&amp;season=2023-2024" TargetMode="External"/><Relationship Id="rId270" Type="http://schemas.openxmlformats.org/officeDocument/2006/relationships/hyperlink" Target="http://realtimerpi.com/cgi-bin/rpi/rpi_wk.pl?id=210&amp;gender=Women&amp;season=2023-2024" TargetMode="External"/><Relationship Id="rId291" Type="http://schemas.openxmlformats.org/officeDocument/2006/relationships/hyperlink" Target="http://realtimerpi.com/cgi-bin/rpi/rpi_wk.pl?id=168&amp;gender=Women&amp;season=2023-2024" TargetMode="External"/><Relationship Id="rId305" Type="http://schemas.openxmlformats.org/officeDocument/2006/relationships/hyperlink" Target="http://realtimerpi.com/rpi_355_Women.html" TargetMode="External"/><Relationship Id="rId326" Type="http://schemas.openxmlformats.org/officeDocument/2006/relationships/hyperlink" Target="http://realtimerpi.com/cgi-bin/rpi/rpi_wk.pl?id=180&amp;gender=Women&amp;season=2023-2024" TargetMode="External"/><Relationship Id="rId347" Type="http://schemas.openxmlformats.org/officeDocument/2006/relationships/hyperlink" Target="http://realtimerpi.com/cgi-bin/rpi/rpi_wk.pl?id=455&amp;gender=Women&amp;season=2023-2024" TargetMode="External"/><Relationship Id="rId44" Type="http://schemas.openxmlformats.org/officeDocument/2006/relationships/hyperlink" Target="http://realtimerpi.com/rpi_big10_Women.html" TargetMode="External"/><Relationship Id="rId65" Type="http://schemas.openxmlformats.org/officeDocument/2006/relationships/hyperlink" Target="http://realtimerpi.com/rpi_408_Women.html" TargetMode="External"/><Relationship Id="rId86" Type="http://schemas.openxmlformats.org/officeDocument/2006/relationships/hyperlink" Target="http://realtimerpi.com/cgi-bin/rpi/rpi_wk.pl?id=362&amp;gender=Women&amp;season=2023-2024" TargetMode="External"/><Relationship Id="rId130" Type="http://schemas.openxmlformats.org/officeDocument/2006/relationships/hyperlink" Target="http://realtimerpi.com/cgi-bin/rpi/rpi_wk.pl?id=359&amp;gender=Women&amp;season=2023-2024" TargetMode="External"/><Relationship Id="rId151" Type="http://schemas.openxmlformats.org/officeDocument/2006/relationships/hyperlink" Target="http://realtimerpi.com/cgi-bin/rpi/rpi_wk.pl?id=164&amp;gender=Women&amp;season=2023-2024" TargetMode="External"/><Relationship Id="rId368" Type="http://schemas.openxmlformats.org/officeDocument/2006/relationships/hyperlink" Target="http://realtimerpi.com/rpi_aeast_Women.html" TargetMode="External"/><Relationship Id="rId389" Type="http://schemas.openxmlformats.org/officeDocument/2006/relationships/hyperlink" Target="http://realtimerpi.com/rpi_203_Women.html" TargetMode="External"/><Relationship Id="rId172" Type="http://schemas.openxmlformats.org/officeDocument/2006/relationships/hyperlink" Target="http://realtimerpi.com/rpi_sec_Women.html" TargetMode="External"/><Relationship Id="rId193" Type="http://schemas.openxmlformats.org/officeDocument/2006/relationships/hyperlink" Target="http://realtimerpi.com/rpi_227_Women.html" TargetMode="External"/><Relationship Id="rId207" Type="http://schemas.openxmlformats.org/officeDocument/2006/relationships/hyperlink" Target="http://realtimerpi.com/cgi-bin/rpi/rpi_wk.pl?id=189&amp;gender=Women&amp;season=2023-2024" TargetMode="External"/><Relationship Id="rId228" Type="http://schemas.openxmlformats.org/officeDocument/2006/relationships/hyperlink" Target="http://realtimerpi.com/rpi_mvc_Women.html" TargetMode="External"/><Relationship Id="rId249" Type="http://schemas.openxmlformats.org/officeDocument/2006/relationships/hyperlink" Target="http://realtimerpi.com/rpi_336_Women.html" TargetMode="External"/><Relationship Id="rId13" Type="http://schemas.openxmlformats.org/officeDocument/2006/relationships/hyperlink" Target="http://realtimerpi.com/rpi_187_Women.html" TargetMode="External"/><Relationship Id="rId109" Type="http://schemas.openxmlformats.org/officeDocument/2006/relationships/hyperlink" Target="http://realtimerpi.com/rpi_158_Women.html" TargetMode="External"/><Relationship Id="rId260" Type="http://schemas.openxmlformats.org/officeDocument/2006/relationships/hyperlink" Target="http://realtimerpi.com/rpi_acc_Women.html" TargetMode="External"/><Relationship Id="rId281" Type="http://schemas.openxmlformats.org/officeDocument/2006/relationships/hyperlink" Target="http://realtimerpi.com/rpi_212_Women.html" TargetMode="External"/><Relationship Id="rId316" Type="http://schemas.openxmlformats.org/officeDocument/2006/relationships/hyperlink" Target="http://realtimerpi.com/rpi_big10_Women.html" TargetMode="External"/><Relationship Id="rId337" Type="http://schemas.openxmlformats.org/officeDocument/2006/relationships/hyperlink" Target="http://realtimerpi.com/rpi_335_Women.html" TargetMode="External"/><Relationship Id="rId34" Type="http://schemas.openxmlformats.org/officeDocument/2006/relationships/hyperlink" Target="http://realtimerpi.com/cgi-bin/rpi/rpi_wk.pl?id=151&amp;gender=Women&amp;season=2023-2024" TargetMode="External"/><Relationship Id="rId55" Type="http://schemas.openxmlformats.org/officeDocument/2006/relationships/hyperlink" Target="http://realtimerpi.com/cgi-bin/rpi/rpi_wk.pl?id=295&amp;gender=Women&amp;season=2023-2024" TargetMode="External"/><Relationship Id="rId76" Type="http://schemas.openxmlformats.org/officeDocument/2006/relationships/hyperlink" Target="http://realtimerpi.com/rpi_big12_Women.html" TargetMode="External"/><Relationship Id="rId97" Type="http://schemas.openxmlformats.org/officeDocument/2006/relationships/hyperlink" Target="http://realtimerpi.com/rpi_221_Women.html" TargetMode="External"/><Relationship Id="rId120" Type="http://schemas.openxmlformats.org/officeDocument/2006/relationships/hyperlink" Target="http://realtimerpi.com/rpi_atl10_Women.html" TargetMode="External"/><Relationship Id="rId141" Type="http://schemas.openxmlformats.org/officeDocument/2006/relationships/hyperlink" Target="http://realtimerpi.com/rpi_165_Women.html" TargetMode="External"/><Relationship Id="rId358" Type="http://schemas.openxmlformats.org/officeDocument/2006/relationships/hyperlink" Target="http://realtimerpi.com/cgi-bin/rpi/rpi_wk.pl?id=368&amp;gender=Women&amp;season=2023-2024" TargetMode="External"/><Relationship Id="rId379" Type="http://schemas.openxmlformats.org/officeDocument/2006/relationships/hyperlink" Target="http://realtimerpi.com/cgi-bin/rpi/rpi_wk.pl?id=356&amp;gender=Women&amp;season=2023-2024" TargetMode="External"/><Relationship Id="rId7" Type="http://schemas.openxmlformats.org/officeDocument/2006/relationships/hyperlink" Target="http://realtimerpi.com/cgi-bin/rpi/rpi_wk.pl?id=339&amp;gender=Women&amp;season=2023-2024" TargetMode="External"/><Relationship Id="rId162" Type="http://schemas.openxmlformats.org/officeDocument/2006/relationships/hyperlink" Target="http://realtimerpi.com/cgi-bin/rpi/rpi_wk.pl?id=352&amp;gender=Women&amp;season=2023-2024" TargetMode="External"/><Relationship Id="rId183" Type="http://schemas.openxmlformats.org/officeDocument/2006/relationships/hyperlink" Target="http://realtimerpi.com/cgi-bin/rpi/rpi_wk.pl?id=268&amp;gender=Women&amp;season=2023-2024" TargetMode="External"/><Relationship Id="rId218" Type="http://schemas.openxmlformats.org/officeDocument/2006/relationships/hyperlink" Target="http://realtimerpi.com/cgi-bin/rpi/rpi_wk.pl?id=148&amp;gender=Women&amp;season=2023-2024" TargetMode="External"/><Relationship Id="rId239" Type="http://schemas.openxmlformats.org/officeDocument/2006/relationships/hyperlink" Target="http://realtimerpi.com/cgi-bin/rpi/rpi_wk.pl?id=433&amp;gender=Women&amp;season=2023-2024" TargetMode="External"/><Relationship Id="rId390" Type="http://schemas.openxmlformats.org/officeDocument/2006/relationships/hyperlink" Target="http://realtimerpi.com/cgi-bin/rpi/rpi_wk.pl?id=203&amp;gender=Women&amp;season=2023-2024" TargetMode="External"/><Relationship Id="rId250" Type="http://schemas.openxmlformats.org/officeDocument/2006/relationships/hyperlink" Target="http://realtimerpi.com/cgi-bin/rpi/rpi_wk.pl?id=336&amp;gender=Women&amp;season=2023-2024" TargetMode="External"/><Relationship Id="rId271" Type="http://schemas.openxmlformats.org/officeDocument/2006/relationships/hyperlink" Target="http://realtimerpi.com/cgi-bin/rpi/rpi_wk.pl?id=210&amp;gender=Women&amp;season=2023-2024" TargetMode="External"/><Relationship Id="rId292" Type="http://schemas.openxmlformats.org/officeDocument/2006/relationships/hyperlink" Target="http://realtimerpi.com/rpi_bsky_Women.html" TargetMode="External"/><Relationship Id="rId306" Type="http://schemas.openxmlformats.org/officeDocument/2006/relationships/hyperlink" Target="http://realtimerpi.com/cgi-bin/rpi/rpi_wk.pl?id=355&amp;gender=Women&amp;season=2023-2024" TargetMode="External"/><Relationship Id="rId24" Type="http://schemas.openxmlformats.org/officeDocument/2006/relationships/hyperlink" Target="http://realtimerpi.com/rpi_pac12_Women.html" TargetMode="External"/><Relationship Id="rId45" Type="http://schemas.openxmlformats.org/officeDocument/2006/relationships/hyperlink" Target="http://realtimerpi.com/rpi_338_Women.html" TargetMode="External"/><Relationship Id="rId66" Type="http://schemas.openxmlformats.org/officeDocument/2006/relationships/hyperlink" Target="http://realtimerpi.com/cgi-bin/rpi/rpi_wk.pl?id=408&amp;gender=Women&amp;season=2023-2024" TargetMode="External"/><Relationship Id="rId87" Type="http://schemas.openxmlformats.org/officeDocument/2006/relationships/hyperlink" Target="http://realtimerpi.com/cgi-bin/rpi/rpi_wk.pl?id=362&amp;gender=Women&amp;season=2023-2024" TargetMode="External"/><Relationship Id="rId110" Type="http://schemas.openxmlformats.org/officeDocument/2006/relationships/hyperlink" Target="http://realtimerpi.com/cgi-bin/rpi/rpi_wk.pl?id=158&amp;gender=Women&amp;season=2023-2024" TargetMode="External"/><Relationship Id="rId131" Type="http://schemas.openxmlformats.org/officeDocument/2006/relationships/hyperlink" Target="http://realtimerpi.com/cgi-bin/rpi/rpi_wk.pl?id=359&amp;gender=Women&amp;season=2023-2024" TargetMode="External"/><Relationship Id="rId327" Type="http://schemas.openxmlformats.org/officeDocument/2006/relationships/hyperlink" Target="http://realtimerpi.com/cgi-bin/rpi/rpi_wk.pl?id=180&amp;gender=Women&amp;season=2023-2024" TargetMode="External"/><Relationship Id="rId348" Type="http://schemas.openxmlformats.org/officeDocument/2006/relationships/hyperlink" Target="http://realtimerpi.com/rpi_wac_Women.html" TargetMode="External"/><Relationship Id="rId369" Type="http://schemas.openxmlformats.org/officeDocument/2006/relationships/hyperlink" Target="http://realtimerpi.com/rpi_257_Women.html" TargetMode="External"/><Relationship Id="rId152" Type="http://schemas.openxmlformats.org/officeDocument/2006/relationships/hyperlink" Target="http://realtimerpi.com/rpi_acc_Women.html" TargetMode="External"/><Relationship Id="rId173" Type="http://schemas.openxmlformats.org/officeDocument/2006/relationships/hyperlink" Target="http://realtimerpi.com/rpi_208_Women.html" TargetMode="External"/><Relationship Id="rId194" Type="http://schemas.openxmlformats.org/officeDocument/2006/relationships/hyperlink" Target="http://realtimerpi.com/cgi-bin/rpi/rpi_wk.pl?id=227&amp;gender=Women&amp;season=2023-2024" TargetMode="External"/><Relationship Id="rId208" Type="http://schemas.openxmlformats.org/officeDocument/2006/relationships/hyperlink" Target="http://realtimerpi.com/rpi_big10_Women.html" TargetMode="External"/><Relationship Id="rId229" Type="http://schemas.openxmlformats.org/officeDocument/2006/relationships/hyperlink" Target="http://realtimerpi.com/rpi_188_Women.html" TargetMode="External"/><Relationship Id="rId380" Type="http://schemas.openxmlformats.org/officeDocument/2006/relationships/hyperlink" Target="http://realtimerpi.com/rpi_sec_Women.html" TargetMode="External"/><Relationship Id="rId240" Type="http://schemas.openxmlformats.org/officeDocument/2006/relationships/hyperlink" Target="http://realtimerpi.com/rpi_summit_Women.html" TargetMode="External"/><Relationship Id="rId261" Type="http://schemas.openxmlformats.org/officeDocument/2006/relationships/hyperlink" Target="http://realtimerpi.com/rpi_231_Women.html" TargetMode="External"/><Relationship Id="rId14" Type="http://schemas.openxmlformats.org/officeDocument/2006/relationships/hyperlink" Target="http://realtimerpi.com/cgi-bin/rpi/rpi_wk.pl?id=187&amp;gender=Women&amp;season=2023-2024" TargetMode="External"/><Relationship Id="rId35" Type="http://schemas.openxmlformats.org/officeDocument/2006/relationships/hyperlink" Target="http://realtimerpi.com/cgi-bin/rpi/rpi_wk.pl?id=151&amp;gender=Women&amp;season=2023-2024" TargetMode="External"/><Relationship Id="rId56" Type="http://schemas.openxmlformats.org/officeDocument/2006/relationships/hyperlink" Target="http://realtimerpi.com/rpi_bige_Women.html" TargetMode="External"/><Relationship Id="rId77" Type="http://schemas.openxmlformats.org/officeDocument/2006/relationships/hyperlink" Target="http://realtimerpi.com/rpi_123_Women.html" TargetMode="External"/><Relationship Id="rId100" Type="http://schemas.openxmlformats.org/officeDocument/2006/relationships/hyperlink" Target="http://realtimerpi.com/rpi_acc_Women.html" TargetMode="External"/><Relationship Id="rId282" Type="http://schemas.openxmlformats.org/officeDocument/2006/relationships/hyperlink" Target="http://realtimerpi.com/cgi-bin/rpi/rpi_wk.pl?id=212&amp;gender=Women&amp;season=2023-2024" TargetMode="External"/><Relationship Id="rId317" Type="http://schemas.openxmlformats.org/officeDocument/2006/relationships/hyperlink" Target="http://realtimerpi.com/rpi_405_Women.html" TargetMode="External"/><Relationship Id="rId338" Type="http://schemas.openxmlformats.org/officeDocument/2006/relationships/hyperlink" Target="http://realtimerpi.com/cgi-bin/rpi/rpi_wk.pl?id=335&amp;gender=Women&amp;season=2023-2024" TargetMode="External"/><Relationship Id="rId359" Type="http://schemas.openxmlformats.org/officeDocument/2006/relationships/hyperlink" Target="http://realtimerpi.com/cgi-bin/rpi/rpi_wk.pl?id=368&amp;gender=Women&amp;season=2023-2024" TargetMode="External"/><Relationship Id="rId8" Type="http://schemas.openxmlformats.org/officeDocument/2006/relationships/hyperlink" Target="http://realtimerpi.com/rpi_pac12_Women.html" TargetMode="External"/><Relationship Id="rId98" Type="http://schemas.openxmlformats.org/officeDocument/2006/relationships/hyperlink" Target="http://realtimerpi.com/cgi-bin/rpi/rpi_wk.pl?id=221&amp;gender=Women&amp;season=2023-2024" TargetMode="External"/><Relationship Id="rId121" Type="http://schemas.openxmlformats.org/officeDocument/2006/relationships/hyperlink" Target="http://realtimerpi.com/rpi_296_Women.html" TargetMode="External"/><Relationship Id="rId142" Type="http://schemas.openxmlformats.org/officeDocument/2006/relationships/hyperlink" Target="http://realtimerpi.com/cgi-bin/rpi/rpi_wk.pl?id=165&amp;gender=Women&amp;season=2023-2024" TargetMode="External"/><Relationship Id="rId163" Type="http://schemas.openxmlformats.org/officeDocument/2006/relationships/hyperlink" Target="http://realtimerpi.com/cgi-bin/rpi/rpi_wk.pl?id=352&amp;gender=Women&amp;season=2023-2024" TargetMode="External"/><Relationship Id="rId184" Type="http://schemas.openxmlformats.org/officeDocument/2006/relationships/hyperlink" Target="http://realtimerpi.com/rpi_sbelt_Women.html" TargetMode="External"/><Relationship Id="rId219" Type="http://schemas.openxmlformats.org/officeDocument/2006/relationships/hyperlink" Target="http://realtimerpi.com/cgi-bin/rpi/rpi_wk.pl?id=148&amp;gender=Women&amp;season=2023-2024" TargetMode="External"/><Relationship Id="rId370" Type="http://schemas.openxmlformats.org/officeDocument/2006/relationships/hyperlink" Target="http://realtimerpi.com/cgi-bin/rpi/rpi_wk.pl?id=257&amp;gender=Women&amp;season=2023-2024" TargetMode="External"/><Relationship Id="rId391" Type="http://schemas.openxmlformats.org/officeDocument/2006/relationships/hyperlink" Target="http://realtimerpi.com/cgi-bin/rpi/rpi_wk.pl?id=203&amp;gender=Women&amp;season=2023-2024" TargetMode="External"/><Relationship Id="rId230" Type="http://schemas.openxmlformats.org/officeDocument/2006/relationships/hyperlink" Target="http://realtimerpi.com/cgi-bin/rpi/rpi_wk.pl?id=188&amp;gender=Women&amp;season=2023-2024" TargetMode="External"/><Relationship Id="rId251" Type="http://schemas.openxmlformats.org/officeDocument/2006/relationships/hyperlink" Target="http://realtimerpi.com/cgi-bin/rpi/rpi_wk.pl?id=336&amp;gender=Women&amp;season=2023-2024" TargetMode="External"/><Relationship Id="rId25" Type="http://schemas.openxmlformats.org/officeDocument/2006/relationships/hyperlink" Target="http://realtimerpi.com/rpi_192_Women.html" TargetMode="External"/><Relationship Id="rId46" Type="http://schemas.openxmlformats.org/officeDocument/2006/relationships/hyperlink" Target="http://realtimerpi.com/cgi-bin/rpi/rpi_wk.pl?id=338&amp;gender=Women&amp;season=2023-2024" TargetMode="External"/><Relationship Id="rId67" Type="http://schemas.openxmlformats.org/officeDocument/2006/relationships/hyperlink" Target="http://realtimerpi.com/cgi-bin/rpi/rpi_wk.pl?id=408&amp;gender=Women&amp;season=2023-2024" TargetMode="External"/><Relationship Id="rId272" Type="http://schemas.openxmlformats.org/officeDocument/2006/relationships/hyperlink" Target="http://realtimerpi.com/rpi_sbelt_Women.html" TargetMode="External"/><Relationship Id="rId293" Type="http://schemas.openxmlformats.org/officeDocument/2006/relationships/hyperlink" Target="http://realtimerpi.com/rpi_353_Women.html" TargetMode="External"/><Relationship Id="rId307" Type="http://schemas.openxmlformats.org/officeDocument/2006/relationships/hyperlink" Target="http://realtimerpi.com/cgi-bin/rpi/rpi_wk.pl?id=355&amp;gender=Women&amp;season=2023-2024" TargetMode="External"/><Relationship Id="rId328" Type="http://schemas.openxmlformats.org/officeDocument/2006/relationships/hyperlink" Target="http://realtimerpi.com/rpi_cusa_Women.html" TargetMode="External"/><Relationship Id="rId349" Type="http://schemas.openxmlformats.org/officeDocument/2006/relationships/hyperlink" Target="http://realtimerpi.com/rpi_337_Women.html" TargetMode="External"/><Relationship Id="rId88" Type="http://schemas.openxmlformats.org/officeDocument/2006/relationships/hyperlink" Target="http://realtimerpi.com/rpi_sec_Women.html" TargetMode="External"/><Relationship Id="rId111" Type="http://schemas.openxmlformats.org/officeDocument/2006/relationships/hyperlink" Target="http://realtimerpi.com/cgi-bin/rpi/rpi_wk.pl?id=158&amp;gender=Women&amp;season=2023-2024" TargetMode="External"/><Relationship Id="rId132" Type="http://schemas.openxmlformats.org/officeDocument/2006/relationships/hyperlink" Target="http://realtimerpi.com/rpi_sec_Women.html" TargetMode="External"/><Relationship Id="rId153" Type="http://schemas.openxmlformats.org/officeDocument/2006/relationships/hyperlink" Target="http://realtimerpi.com/rpi_354_Women.html" TargetMode="External"/><Relationship Id="rId174" Type="http://schemas.openxmlformats.org/officeDocument/2006/relationships/hyperlink" Target="http://realtimerpi.com/cgi-bin/rpi/rpi_wk.pl?id=208&amp;gender=Women&amp;season=2023-2024" TargetMode="External"/><Relationship Id="rId195" Type="http://schemas.openxmlformats.org/officeDocument/2006/relationships/hyperlink" Target="http://realtimerpi.com/cgi-bin/rpi/rpi_wk.pl?id=227&amp;gender=Women&amp;season=2023-2024" TargetMode="External"/><Relationship Id="rId209" Type="http://schemas.openxmlformats.org/officeDocument/2006/relationships/hyperlink" Target="http://realtimerpi.com/rpi_108_Women.html" TargetMode="External"/><Relationship Id="rId360" Type="http://schemas.openxmlformats.org/officeDocument/2006/relationships/hyperlink" Target="http://realtimerpi.com/rpi_atl10_Women.html" TargetMode="External"/><Relationship Id="rId381" Type="http://schemas.openxmlformats.org/officeDocument/2006/relationships/hyperlink" Target="http://realtimerpi.com/rpi_116_Women.html" TargetMode="External"/><Relationship Id="rId220" Type="http://schemas.openxmlformats.org/officeDocument/2006/relationships/hyperlink" Target="http://realtimerpi.com/rpi_big10_Women.html" TargetMode="External"/><Relationship Id="rId241" Type="http://schemas.openxmlformats.org/officeDocument/2006/relationships/hyperlink" Target="http://realtimerpi.com/rpi_262_Women.html" TargetMode="External"/><Relationship Id="rId15" Type="http://schemas.openxmlformats.org/officeDocument/2006/relationships/hyperlink" Target="http://realtimerpi.com/cgi-bin/rpi/rpi_wk.pl?id=187&amp;gender=Women&amp;season=2023-2024" TargetMode="External"/><Relationship Id="rId36" Type="http://schemas.openxmlformats.org/officeDocument/2006/relationships/hyperlink" Target="http://realtimerpi.com/rpi_big12_Women.html" TargetMode="External"/><Relationship Id="rId57" Type="http://schemas.openxmlformats.org/officeDocument/2006/relationships/hyperlink" Target="http://realtimerpi.com/rpi_149_Women.html" TargetMode="External"/><Relationship Id="rId262" Type="http://schemas.openxmlformats.org/officeDocument/2006/relationships/hyperlink" Target="http://realtimerpi.com/cgi-bin/rpi/rpi_wk.pl?id=231&amp;gender=Women&amp;season=2023-2024" TargetMode="External"/><Relationship Id="rId283" Type="http://schemas.openxmlformats.org/officeDocument/2006/relationships/hyperlink" Target="http://realtimerpi.com/cgi-bin/rpi/rpi_wk.pl?id=212&amp;gender=Women&amp;season=2023-2024" TargetMode="External"/><Relationship Id="rId318" Type="http://schemas.openxmlformats.org/officeDocument/2006/relationships/hyperlink" Target="http://realtimerpi.com/cgi-bin/rpi/rpi_wk.pl?id=405&amp;gender=Women&amp;season=2023-2024" TargetMode="External"/><Relationship Id="rId339" Type="http://schemas.openxmlformats.org/officeDocument/2006/relationships/hyperlink" Target="http://realtimerpi.com/cgi-bin/rpi/rpi_wk.pl?id=335&amp;gender=Women&amp;season=2023-2024" TargetMode="External"/><Relationship Id="rId78" Type="http://schemas.openxmlformats.org/officeDocument/2006/relationships/hyperlink" Target="http://realtimerpi.com/cgi-bin/rpi/rpi_wk.pl?id=123&amp;gender=Women&amp;season=2023-2024" TargetMode="External"/><Relationship Id="rId99" Type="http://schemas.openxmlformats.org/officeDocument/2006/relationships/hyperlink" Target="http://realtimerpi.com/cgi-bin/rpi/rpi_wk.pl?id=221&amp;gender=Women&amp;season=2023-2024" TargetMode="External"/><Relationship Id="rId101" Type="http://schemas.openxmlformats.org/officeDocument/2006/relationships/hyperlink" Target="http://realtimerpi.com/rpi_309_Women.html" TargetMode="External"/><Relationship Id="rId122" Type="http://schemas.openxmlformats.org/officeDocument/2006/relationships/hyperlink" Target="http://realtimerpi.com/cgi-bin/rpi/rpi_wk.pl?id=296&amp;gender=Women&amp;season=2023-2024" TargetMode="External"/><Relationship Id="rId143" Type="http://schemas.openxmlformats.org/officeDocument/2006/relationships/hyperlink" Target="http://realtimerpi.com/cgi-bin/rpi/rpi_wk.pl?id=165&amp;gender=Women&amp;season=2023-2024" TargetMode="External"/><Relationship Id="rId164" Type="http://schemas.openxmlformats.org/officeDocument/2006/relationships/hyperlink" Target="http://realtimerpi.com/rpi_sec_Women.html" TargetMode="External"/><Relationship Id="rId185" Type="http://schemas.openxmlformats.org/officeDocument/2006/relationships/hyperlink" Target="http://realtimerpi.com/rpi_244_Women.html" TargetMode="External"/><Relationship Id="rId350" Type="http://schemas.openxmlformats.org/officeDocument/2006/relationships/hyperlink" Target="http://realtimerpi.com/cgi-bin/rpi/rpi_wk.pl?id=337&amp;gender=Women&amp;season=2023-2024" TargetMode="External"/><Relationship Id="rId371" Type="http://schemas.openxmlformats.org/officeDocument/2006/relationships/hyperlink" Target="http://realtimerpi.com/cgi-bin/rpi/rpi_wk.pl?id=257&amp;gender=Women&amp;season=2023-2024" TargetMode="External"/><Relationship Id="rId9" Type="http://schemas.openxmlformats.org/officeDocument/2006/relationships/hyperlink" Target="http://realtimerpi.com/rpi_155_Women.html" TargetMode="External"/><Relationship Id="rId210" Type="http://schemas.openxmlformats.org/officeDocument/2006/relationships/hyperlink" Target="http://realtimerpi.com/cgi-bin/rpi/rpi_wk.pl?id=108&amp;gender=Women&amp;season=2023-2024" TargetMode="External"/><Relationship Id="rId392" Type="http://schemas.openxmlformats.org/officeDocument/2006/relationships/hyperlink" Target="http://realtimerpi.com/rpi_bigw_Women.html" TargetMode="External"/><Relationship Id="rId26" Type="http://schemas.openxmlformats.org/officeDocument/2006/relationships/hyperlink" Target="http://realtimerpi.com/cgi-bin/rpi/rpi_wk.pl?id=192&amp;gender=Women&amp;season=2023-2024" TargetMode="External"/><Relationship Id="rId231" Type="http://schemas.openxmlformats.org/officeDocument/2006/relationships/hyperlink" Target="http://realtimerpi.com/cgi-bin/rpi/rpi_wk.pl?id=188&amp;gender=Women&amp;season=2023-2024" TargetMode="External"/><Relationship Id="rId252" Type="http://schemas.openxmlformats.org/officeDocument/2006/relationships/hyperlink" Target="http://realtimerpi.com/rpi_pac12_Women.html" TargetMode="External"/><Relationship Id="rId273" Type="http://schemas.openxmlformats.org/officeDocument/2006/relationships/hyperlink" Target="http://realtimerpi.com/rpi_376_Women.html" TargetMode="External"/><Relationship Id="rId294" Type="http://schemas.openxmlformats.org/officeDocument/2006/relationships/hyperlink" Target="http://realtimerpi.com/cgi-bin/rpi/rpi_wk.pl?id=353&amp;gender=Women&amp;season=2023-2024" TargetMode="External"/><Relationship Id="rId308" Type="http://schemas.openxmlformats.org/officeDocument/2006/relationships/hyperlink" Target="http://realtimerpi.com/rpi_sec_Women.html" TargetMode="External"/><Relationship Id="rId329" Type="http://schemas.openxmlformats.org/officeDocument/2006/relationships/hyperlink" Target="http://realtimerpi.com/rpi_140_Women.html" TargetMode="External"/><Relationship Id="rId47" Type="http://schemas.openxmlformats.org/officeDocument/2006/relationships/hyperlink" Target="http://realtimerpi.com/cgi-bin/rpi/rpi_wk.pl?id=338&amp;gender=Women&amp;season=2023-2024" TargetMode="External"/><Relationship Id="rId68" Type="http://schemas.openxmlformats.org/officeDocument/2006/relationships/hyperlink" Target="http://realtimerpi.com/rpi_wcc_Women.html" TargetMode="External"/><Relationship Id="rId89" Type="http://schemas.openxmlformats.org/officeDocument/2006/relationships/hyperlink" Target="http://realtimerpi.com/rpi_146_Women.html" TargetMode="External"/><Relationship Id="rId112" Type="http://schemas.openxmlformats.org/officeDocument/2006/relationships/hyperlink" Target="http://realtimerpi.com/rpi_acc_Women.html" TargetMode="External"/><Relationship Id="rId133" Type="http://schemas.openxmlformats.org/officeDocument/2006/relationships/hyperlink" Target="http://realtimerpi.com/rpi_252_Women.html" TargetMode="External"/><Relationship Id="rId154" Type="http://schemas.openxmlformats.org/officeDocument/2006/relationships/hyperlink" Target="http://realtimerpi.com/cgi-bin/rpi/rpi_wk.pl?id=354&amp;gender=Women&amp;season=2023-2024" TargetMode="External"/><Relationship Id="rId175" Type="http://schemas.openxmlformats.org/officeDocument/2006/relationships/hyperlink" Target="http://realtimerpi.com/cgi-bin/rpi/rpi_wk.pl?id=208&amp;gender=Women&amp;season=2023-2024" TargetMode="External"/><Relationship Id="rId340" Type="http://schemas.openxmlformats.org/officeDocument/2006/relationships/hyperlink" Target="http://realtimerpi.com/rpi_pac12_Women.html" TargetMode="External"/><Relationship Id="rId361" Type="http://schemas.openxmlformats.org/officeDocument/2006/relationships/hyperlink" Target="http://realtimerpi.com/rpi_153_Women.html" TargetMode="External"/><Relationship Id="rId196" Type="http://schemas.openxmlformats.org/officeDocument/2006/relationships/hyperlink" Target="http://realtimerpi.com/rpi_big12_Women.html" TargetMode="External"/><Relationship Id="rId200" Type="http://schemas.openxmlformats.org/officeDocument/2006/relationships/hyperlink" Target="http://realtimerpi.com/rpi_atsun_Women.html" TargetMode="External"/><Relationship Id="rId382" Type="http://schemas.openxmlformats.org/officeDocument/2006/relationships/hyperlink" Target="http://realtimerpi.com/cgi-bin/rpi/rpi_wk.pl?id=116&amp;gender=Women&amp;season=2023-2024" TargetMode="External"/><Relationship Id="rId16" Type="http://schemas.openxmlformats.org/officeDocument/2006/relationships/hyperlink" Target="http://realtimerpi.com/rpi_big10_Women.html" TargetMode="External"/><Relationship Id="rId221" Type="http://schemas.openxmlformats.org/officeDocument/2006/relationships/hyperlink" Target="http://realtimerpi.com/rpi_127_Women.html" TargetMode="External"/><Relationship Id="rId242" Type="http://schemas.openxmlformats.org/officeDocument/2006/relationships/hyperlink" Target="http://realtimerpi.com/cgi-bin/rpi/rpi_wk.pl?id=262&amp;gender=Women&amp;season=2023-2024" TargetMode="External"/><Relationship Id="rId263" Type="http://schemas.openxmlformats.org/officeDocument/2006/relationships/hyperlink" Target="http://realtimerpi.com/cgi-bin/rpi/rpi_wk.pl?id=231&amp;gender=Women&amp;season=2023-2024" TargetMode="External"/><Relationship Id="rId284" Type="http://schemas.openxmlformats.org/officeDocument/2006/relationships/hyperlink" Target="http://realtimerpi.com/rpi_sbelt_Women.html" TargetMode="External"/><Relationship Id="rId319" Type="http://schemas.openxmlformats.org/officeDocument/2006/relationships/hyperlink" Target="http://realtimerpi.com/cgi-bin/rpi/rpi_wk.pl?id=405&amp;gender=Women&amp;season=2023-2024" TargetMode="External"/><Relationship Id="rId37" Type="http://schemas.openxmlformats.org/officeDocument/2006/relationships/hyperlink" Target="http://realtimerpi.com/rpi_249_Women.html" TargetMode="External"/><Relationship Id="rId58" Type="http://schemas.openxmlformats.org/officeDocument/2006/relationships/hyperlink" Target="http://realtimerpi.com/cgi-bin/rpi/rpi_wk.pl?id=149&amp;gender=Women&amp;season=2023-2024" TargetMode="External"/><Relationship Id="rId79" Type="http://schemas.openxmlformats.org/officeDocument/2006/relationships/hyperlink" Target="http://realtimerpi.com/cgi-bin/rpi/rpi_wk.pl?id=123&amp;gender=Women&amp;season=2023-2024" TargetMode="External"/><Relationship Id="rId102" Type="http://schemas.openxmlformats.org/officeDocument/2006/relationships/hyperlink" Target="http://realtimerpi.com/cgi-bin/rpi/rpi_wk.pl?id=309&amp;gender=Women&amp;season=2023-2024" TargetMode="External"/><Relationship Id="rId123" Type="http://schemas.openxmlformats.org/officeDocument/2006/relationships/hyperlink" Target="http://realtimerpi.com/cgi-bin/rpi/rpi_wk.pl?id=296&amp;gender=Women&amp;season=2023-2024" TargetMode="External"/><Relationship Id="rId144" Type="http://schemas.openxmlformats.org/officeDocument/2006/relationships/hyperlink" Target="http://realtimerpi.com/rpi_bige_Women.html" TargetMode="External"/><Relationship Id="rId330" Type="http://schemas.openxmlformats.org/officeDocument/2006/relationships/hyperlink" Target="http://realtimerpi.com/cgi-bin/rpi/rpi_wk.pl?id=140&amp;gender=Women&amp;season=2023-2024" TargetMode="External"/><Relationship Id="rId90" Type="http://schemas.openxmlformats.org/officeDocument/2006/relationships/hyperlink" Target="http://realtimerpi.com/cgi-bin/rpi/rpi_wk.pl?id=146&amp;gender=Women&amp;season=2023-2024" TargetMode="External"/><Relationship Id="rId165" Type="http://schemas.openxmlformats.org/officeDocument/2006/relationships/hyperlink" Target="http://realtimerpi.com/rpi_402_Women.html" TargetMode="External"/><Relationship Id="rId186" Type="http://schemas.openxmlformats.org/officeDocument/2006/relationships/hyperlink" Target="http://realtimerpi.com/cgi-bin/rpi/rpi_wk.pl?id=244&amp;gender=Women&amp;season=2023-2024" TargetMode="External"/><Relationship Id="rId351" Type="http://schemas.openxmlformats.org/officeDocument/2006/relationships/hyperlink" Target="http://realtimerpi.com/cgi-bin/rpi/rpi_wk.pl?id=337&amp;gender=Women&amp;season=2023-2024" TargetMode="External"/><Relationship Id="rId372" Type="http://schemas.openxmlformats.org/officeDocument/2006/relationships/hyperlink" Target="http://realtimerpi.com/rpi_maac_Women.html" TargetMode="External"/><Relationship Id="rId393" Type="http://schemas.openxmlformats.org/officeDocument/2006/relationships/hyperlink" Target="http://realtimerpi.com/rpi_172_Women.html" TargetMode="External"/><Relationship Id="rId211" Type="http://schemas.openxmlformats.org/officeDocument/2006/relationships/hyperlink" Target="http://realtimerpi.com/cgi-bin/rpi/rpi_wk.pl?id=108&amp;gender=Women&amp;season=2023-2024" TargetMode="External"/><Relationship Id="rId232" Type="http://schemas.openxmlformats.org/officeDocument/2006/relationships/hyperlink" Target="http://realtimerpi.com/rpi_big10_Women.html" TargetMode="External"/><Relationship Id="rId253" Type="http://schemas.openxmlformats.org/officeDocument/2006/relationships/hyperlink" Target="http://realtimerpi.com/rpi_152_Women.html" TargetMode="External"/><Relationship Id="rId274" Type="http://schemas.openxmlformats.org/officeDocument/2006/relationships/hyperlink" Target="http://realtimerpi.com/cgi-bin/rpi/rpi_wk.pl?id=376&amp;gender=Women&amp;season=2023-2024" TargetMode="External"/><Relationship Id="rId295" Type="http://schemas.openxmlformats.org/officeDocument/2006/relationships/hyperlink" Target="http://realtimerpi.com/cgi-bin/rpi/rpi_wk.pl?id=353&amp;gender=Women&amp;season=2023-2024" TargetMode="External"/><Relationship Id="rId309" Type="http://schemas.openxmlformats.org/officeDocument/2006/relationships/hyperlink" Target="http://realtimerpi.com/rpi_247_Women.html" TargetMode="External"/><Relationship Id="rId27" Type="http://schemas.openxmlformats.org/officeDocument/2006/relationships/hyperlink" Target="http://realtimerpi.com/cgi-bin/rpi/rpi_wk.pl?id=192&amp;gender=Women&amp;season=2023-2024" TargetMode="External"/><Relationship Id="rId48" Type="http://schemas.openxmlformats.org/officeDocument/2006/relationships/hyperlink" Target="http://realtimerpi.com/rpi_pac12_Women.html" TargetMode="External"/><Relationship Id="rId69" Type="http://schemas.openxmlformats.org/officeDocument/2006/relationships/hyperlink" Target="http://realtimerpi.com/rpi_310_Women.html" TargetMode="External"/><Relationship Id="rId113" Type="http://schemas.openxmlformats.org/officeDocument/2006/relationships/hyperlink" Target="http://realtimerpi.com/rpi_126_Women.html" TargetMode="External"/><Relationship Id="rId134" Type="http://schemas.openxmlformats.org/officeDocument/2006/relationships/hyperlink" Target="http://realtimerpi.com/cgi-bin/rpi/rpi_wk.pl?id=252&amp;gender=Women&amp;season=2023-2024" TargetMode="External"/><Relationship Id="rId320" Type="http://schemas.openxmlformats.org/officeDocument/2006/relationships/hyperlink" Target="http://realtimerpi.com/rpi_aac_Women.html" TargetMode="External"/><Relationship Id="rId80" Type="http://schemas.openxmlformats.org/officeDocument/2006/relationships/hyperlink" Target="http://realtimerpi.com/rpi_acc_Women.html" TargetMode="External"/><Relationship Id="rId155" Type="http://schemas.openxmlformats.org/officeDocument/2006/relationships/hyperlink" Target="http://realtimerpi.com/cgi-bin/rpi/rpi_wk.pl?id=354&amp;gender=Women&amp;season=2023-2024" TargetMode="External"/><Relationship Id="rId176" Type="http://schemas.openxmlformats.org/officeDocument/2006/relationships/hyperlink" Target="http://realtimerpi.com/rpi_atl10_Women.html" TargetMode="External"/><Relationship Id="rId197" Type="http://schemas.openxmlformats.org/officeDocument/2006/relationships/hyperlink" Target="http://realtimerpi.com/rpi_437_Women.html" TargetMode="External"/><Relationship Id="rId341" Type="http://schemas.openxmlformats.org/officeDocument/2006/relationships/hyperlink" Target="http://realtimerpi.com/rpi_414_Women.html" TargetMode="External"/><Relationship Id="rId362" Type="http://schemas.openxmlformats.org/officeDocument/2006/relationships/hyperlink" Target="http://realtimerpi.com/cgi-bin/rpi/rpi_wk.pl?id=153&amp;gender=Women&amp;season=2023-2024" TargetMode="External"/><Relationship Id="rId383" Type="http://schemas.openxmlformats.org/officeDocument/2006/relationships/hyperlink" Target="http://realtimerpi.com/cgi-bin/rpi/rpi_wk.pl?id=116&amp;gender=Women&amp;season=2023-2024" TargetMode="External"/><Relationship Id="rId201" Type="http://schemas.openxmlformats.org/officeDocument/2006/relationships/hyperlink" Target="http://realtimerpi.com/rpi_366_Women.html" TargetMode="External"/><Relationship Id="rId222" Type="http://schemas.openxmlformats.org/officeDocument/2006/relationships/hyperlink" Target="http://realtimerpi.com/cgi-bin/rpi/rpi_wk.pl?id=127&amp;gender=Women&amp;season=2023-2024" TargetMode="External"/><Relationship Id="rId243" Type="http://schemas.openxmlformats.org/officeDocument/2006/relationships/hyperlink" Target="http://realtimerpi.com/cgi-bin/rpi/rpi_wk.pl?id=262&amp;gender=Women&amp;season=2023-2024" TargetMode="External"/><Relationship Id="rId264" Type="http://schemas.openxmlformats.org/officeDocument/2006/relationships/hyperlink" Target="http://realtimerpi.com/rpi_horiz_Women.html" TargetMode="External"/><Relationship Id="rId285" Type="http://schemas.openxmlformats.org/officeDocument/2006/relationships/hyperlink" Target="http://realtimerpi.com/rpi_424_Women.html" TargetMode="External"/><Relationship Id="rId17" Type="http://schemas.openxmlformats.org/officeDocument/2006/relationships/hyperlink" Target="http://realtimerpi.com/rpi_341_Women.html" TargetMode="External"/><Relationship Id="rId38" Type="http://schemas.openxmlformats.org/officeDocument/2006/relationships/hyperlink" Target="http://realtimerpi.com/cgi-bin/rpi/rpi_wk.pl?id=249&amp;gender=Women&amp;season=2023-2024" TargetMode="External"/><Relationship Id="rId59" Type="http://schemas.openxmlformats.org/officeDocument/2006/relationships/hyperlink" Target="http://realtimerpi.com/cgi-bin/rpi/rpi_wk.pl?id=149&amp;gender=Women&amp;season=2023-2024" TargetMode="External"/><Relationship Id="rId103" Type="http://schemas.openxmlformats.org/officeDocument/2006/relationships/hyperlink" Target="http://realtimerpi.com/cgi-bin/rpi/rpi_wk.pl?id=309&amp;gender=Women&amp;season=2023-2024" TargetMode="External"/><Relationship Id="rId124" Type="http://schemas.openxmlformats.org/officeDocument/2006/relationships/hyperlink" Target="http://realtimerpi.com/rpi_mvc_Women.html" TargetMode="External"/><Relationship Id="rId310" Type="http://schemas.openxmlformats.org/officeDocument/2006/relationships/hyperlink" Target="http://realtimerpi.com/cgi-bin/rpi/rpi_wk.pl?id=247&amp;gender=Women&amp;season=2023-2024" TargetMode="External"/><Relationship Id="rId70" Type="http://schemas.openxmlformats.org/officeDocument/2006/relationships/hyperlink" Target="http://realtimerpi.com/cgi-bin/rpi/rpi_wk.pl?id=310&amp;gender=Women&amp;season=2023-2024" TargetMode="External"/><Relationship Id="rId91" Type="http://schemas.openxmlformats.org/officeDocument/2006/relationships/hyperlink" Target="http://realtimerpi.com/cgi-bin/rpi/rpi_wk.pl?id=146&amp;gender=Women&amp;season=2023-2024" TargetMode="External"/><Relationship Id="rId145" Type="http://schemas.openxmlformats.org/officeDocument/2006/relationships/hyperlink" Target="http://realtimerpi.com/rpi_343_Women.html" TargetMode="External"/><Relationship Id="rId166" Type="http://schemas.openxmlformats.org/officeDocument/2006/relationships/hyperlink" Target="http://realtimerpi.com/cgi-bin/rpi/rpi_wk.pl?id=402&amp;gender=Women&amp;season=2023-2024" TargetMode="External"/><Relationship Id="rId187" Type="http://schemas.openxmlformats.org/officeDocument/2006/relationships/hyperlink" Target="http://realtimerpi.com/cgi-bin/rpi/rpi_wk.pl?id=244&amp;gender=Women&amp;season=2023-2024" TargetMode="External"/><Relationship Id="rId331" Type="http://schemas.openxmlformats.org/officeDocument/2006/relationships/hyperlink" Target="http://realtimerpi.com/cgi-bin/rpi/rpi_wk.pl?id=140&amp;gender=Women&amp;season=2023-2024" TargetMode="External"/><Relationship Id="rId352" Type="http://schemas.openxmlformats.org/officeDocument/2006/relationships/hyperlink" Target="http://realtimerpi.com/rpi_pac12_Women.html" TargetMode="External"/><Relationship Id="rId373" Type="http://schemas.openxmlformats.org/officeDocument/2006/relationships/hyperlink" Target="http://realtimerpi.com/rpi_217_Women.html" TargetMode="External"/><Relationship Id="rId394" Type="http://schemas.openxmlformats.org/officeDocument/2006/relationships/hyperlink" Target="http://realtimerpi.com/cgi-bin/rpi/rpi_wk.pl?id=172&amp;gender=Women&amp;season=2023-2024" TargetMode="External"/><Relationship Id="rId1" Type="http://schemas.openxmlformats.org/officeDocument/2006/relationships/hyperlink" Target="http://realtimerpi.com/rpi_361_Women.html" TargetMode="External"/><Relationship Id="rId212" Type="http://schemas.openxmlformats.org/officeDocument/2006/relationships/hyperlink" Target="http://realtimerpi.com/rpi_coln_Women.html" TargetMode="External"/><Relationship Id="rId233" Type="http://schemas.openxmlformats.org/officeDocument/2006/relationships/hyperlink" Target="http://realtimerpi.com/rpi_124_Women.html" TargetMode="External"/><Relationship Id="rId254" Type="http://schemas.openxmlformats.org/officeDocument/2006/relationships/hyperlink" Target="http://realtimerpi.com/cgi-bin/rpi/rpi_wk.pl?id=152&amp;gender=Women&amp;season=2023-2024" TargetMode="External"/><Relationship Id="rId28" Type="http://schemas.openxmlformats.org/officeDocument/2006/relationships/hyperlink" Target="http://realtimerpi.com/rpi_big10_Women.html" TargetMode="External"/><Relationship Id="rId49" Type="http://schemas.openxmlformats.org/officeDocument/2006/relationships/hyperlink" Target="http://realtimerpi.com/rpi_143_Women.html" TargetMode="External"/><Relationship Id="rId114" Type="http://schemas.openxmlformats.org/officeDocument/2006/relationships/hyperlink" Target="http://realtimerpi.com/cgi-bin/rpi/rpi_wk.pl?id=126&amp;gender=Women&amp;season=2023-2024" TargetMode="External"/><Relationship Id="rId275" Type="http://schemas.openxmlformats.org/officeDocument/2006/relationships/hyperlink" Target="http://realtimerpi.com/cgi-bin/rpi/rpi_wk.pl?id=376&amp;gender=Women&amp;season=2023-2024" TargetMode="External"/><Relationship Id="rId296" Type="http://schemas.openxmlformats.org/officeDocument/2006/relationships/hyperlink" Target="http://realtimerpi.com/rpi_sec_Women.html" TargetMode="External"/><Relationship Id="rId300" Type="http://schemas.openxmlformats.org/officeDocument/2006/relationships/hyperlink" Target="http://realtimerpi.com/rpi_bige_Women.html" TargetMode="External"/><Relationship Id="rId60" Type="http://schemas.openxmlformats.org/officeDocument/2006/relationships/hyperlink" Target="http://realtimerpi.com/rpi_big12_Women.html" TargetMode="External"/><Relationship Id="rId81" Type="http://schemas.openxmlformats.org/officeDocument/2006/relationships/hyperlink" Target="http://realtimerpi.com/rpi_358_Women.html" TargetMode="External"/><Relationship Id="rId135" Type="http://schemas.openxmlformats.org/officeDocument/2006/relationships/hyperlink" Target="http://realtimerpi.com/cgi-bin/rpi/rpi_wk.pl?id=252&amp;gender=Women&amp;season=2023-2024" TargetMode="External"/><Relationship Id="rId156" Type="http://schemas.openxmlformats.org/officeDocument/2006/relationships/hyperlink" Target="http://realtimerpi.com/rpi_sec_Women.html" TargetMode="External"/><Relationship Id="rId177" Type="http://schemas.openxmlformats.org/officeDocument/2006/relationships/hyperlink" Target="http://realtimerpi.com/rpi_144_Women.html" TargetMode="External"/><Relationship Id="rId198" Type="http://schemas.openxmlformats.org/officeDocument/2006/relationships/hyperlink" Target="http://realtimerpi.com/cgi-bin/rpi/rpi_wk.pl?id=437&amp;gender=Women&amp;season=2023-2024" TargetMode="External"/><Relationship Id="rId321" Type="http://schemas.openxmlformats.org/officeDocument/2006/relationships/hyperlink" Target="http://realtimerpi.com/rpi_111_Women.html" TargetMode="External"/><Relationship Id="rId342" Type="http://schemas.openxmlformats.org/officeDocument/2006/relationships/hyperlink" Target="http://realtimerpi.com/cgi-bin/rpi/rpi_wk.pl?id=414&amp;gender=Women&amp;season=2023-2024" TargetMode="External"/><Relationship Id="rId363" Type="http://schemas.openxmlformats.org/officeDocument/2006/relationships/hyperlink" Target="http://realtimerpi.com/cgi-bin/rpi/rpi_wk.pl?id=153&amp;gender=Women&amp;season=2023-2024" TargetMode="External"/><Relationship Id="rId384" Type="http://schemas.openxmlformats.org/officeDocument/2006/relationships/hyperlink" Target="http://realtimerpi.com/rpi_atl10_Women.html" TargetMode="External"/><Relationship Id="rId202" Type="http://schemas.openxmlformats.org/officeDocument/2006/relationships/hyperlink" Target="http://realtimerpi.com/cgi-bin/rpi/rpi_wk.pl?id=366&amp;gender=Women&amp;season=2023-2024" TargetMode="External"/><Relationship Id="rId223" Type="http://schemas.openxmlformats.org/officeDocument/2006/relationships/hyperlink" Target="http://realtimerpi.com/cgi-bin/rpi/rpi_wk.pl?id=127&amp;gender=Women&amp;season=2023-2024" TargetMode="External"/><Relationship Id="rId244" Type="http://schemas.openxmlformats.org/officeDocument/2006/relationships/hyperlink" Target="http://realtimerpi.com/rpi_midam_Women.html" TargetMode="External"/><Relationship Id="rId18" Type="http://schemas.openxmlformats.org/officeDocument/2006/relationships/hyperlink" Target="http://realtimerpi.com/cgi-bin/rpi/rpi_wk.pl?id=341&amp;gender=Women&amp;season=2023-2024" TargetMode="External"/><Relationship Id="rId39" Type="http://schemas.openxmlformats.org/officeDocument/2006/relationships/hyperlink" Target="http://realtimerpi.com/cgi-bin/rpi/rpi_wk.pl?id=249&amp;gender=Women&amp;season=2023-2024" TargetMode="External"/><Relationship Id="rId265" Type="http://schemas.openxmlformats.org/officeDocument/2006/relationships/hyperlink" Target="http://realtimerpi.com/rpi_162_Women.html" TargetMode="External"/><Relationship Id="rId286" Type="http://schemas.openxmlformats.org/officeDocument/2006/relationships/hyperlink" Target="http://realtimerpi.com/cgi-bin/rpi/rpi_wk.pl?id=424&amp;gender=Women&amp;season=2023-2024" TargetMode="External"/><Relationship Id="rId50" Type="http://schemas.openxmlformats.org/officeDocument/2006/relationships/hyperlink" Target="http://realtimerpi.com/cgi-bin/rpi/rpi_wk.pl?id=143&amp;gender=Women&amp;season=2023-2024" TargetMode="External"/><Relationship Id="rId104" Type="http://schemas.openxmlformats.org/officeDocument/2006/relationships/hyperlink" Target="http://realtimerpi.com/rpi_mwest_Women.html" TargetMode="External"/><Relationship Id="rId125" Type="http://schemas.openxmlformats.org/officeDocument/2006/relationships/hyperlink" Target="http://realtimerpi.com/rpi_272_Women.html" TargetMode="External"/><Relationship Id="rId146" Type="http://schemas.openxmlformats.org/officeDocument/2006/relationships/hyperlink" Target="http://realtimerpi.com/cgi-bin/rpi/rpi_wk.pl?id=343&amp;gender=Women&amp;season=2023-2024" TargetMode="External"/><Relationship Id="rId167" Type="http://schemas.openxmlformats.org/officeDocument/2006/relationships/hyperlink" Target="http://realtimerpi.com/cgi-bin/rpi/rpi_wk.pl?id=402&amp;gender=Women&amp;season=2023-2024" TargetMode="External"/><Relationship Id="rId188" Type="http://schemas.openxmlformats.org/officeDocument/2006/relationships/hyperlink" Target="http://realtimerpi.com/rpi_ivy_Women.html" TargetMode="External"/><Relationship Id="rId311" Type="http://schemas.openxmlformats.org/officeDocument/2006/relationships/hyperlink" Target="http://realtimerpi.com/cgi-bin/rpi/rpi_wk.pl?id=247&amp;gender=Women&amp;season=2023-2024" TargetMode="External"/><Relationship Id="rId332" Type="http://schemas.openxmlformats.org/officeDocument/2006/relationships/hyperlink" Target="http://realtimerpi.com/rpi_sbelt_Women.html" TargetMode="External"/><Relationship Id="rId353" Type="http://schemas.openxmlformats.org/officeDocument/2006/relationships/hyperlink" Target="http://realtimerpi.com/rpi_213_Women.html" TargetMode="External"/><Relationship Id="rId374" Type="http://schemas.openxmlformats.org/officeDocument/2006/relationships/hyperlink" Target="http://realtimerpi.com/cgi-bin/rpi/rpi_wk.pl?id=217&amp;gender=Women&amp;season=2023-2024" TargetMode="External"/><Relationship Id="rId395" Type="http://schemas.openxmlformats.org/officeDocument/2006/relationships/hyperlink" Target="http://realtimerpi.com/cgi-bin/rpi/rpi_wk.pl?id=172&amp;gender=Women&amp;season=2023-2024" TargetMode="External"/><Relationship Id="rId71" Type="http://schemas.openxmlformats.org/officeDocument/2006/relationships/hyperlink" Target="http://realtimerpi.com/cgi-bin/rpi/rpi_wk.pl?id=310&amp;gender=Women&amp;season=2023-2024" TargetMode="External"/><Relationship Id="rId92" Type="http://schemas.openxmlformats.org/officeDocument/2006/relationships/hyperlink" Target="http://realtimerpi.com/rpi_big12_Women.html" TargetMode="External"/><Relationship Id="rId213" Type="http://schemas.openxmlformats.org/officeDocument/2006/relationships/hyperlink" Target="http://realtimerpi.com/rpi_235_Women.html" TargetMode="External"/><Relationship Id="rId234" Type="http://schemas.openxmlformats.org/officeDocument/2006/relationships/hyperlink" Target="http://realtimerpi.com/cgi-bin/rpi/rpi_wk.pl?id=124&amp;gender=Women&amp;season=2023-2024" TargetMode="External"/><Relationship Id="rId2" Type="http://schemas.openxmlformats.org/officeDocument/2006/relationships/hyperlink" Target="http://realtimerpi.com/cgi-bin/rpi/rpi_wk.pl?id=361&amp;gender=Women&amp;season=2023-2024" TargetMode="External"/><Relationship Id="rId29" Type="http://schemas.openxmlformats.org/officeDocument/2006/relationships/hyperlink" Target="http://realtimerpi.com/rpi_128_Women.html" TargetMode="External"/><Relationship Id="rId255" Type="http://schemas.openxmlformats.org/officeDocument/2006/relationships/hyperlink" Target="http://realtimerpi.com/cgi-bin/rpi/rpi_wk.pl?id=152&amp;gender=Women&amp;season=2023-2024" TargetMode="External"/><Relationship Id="rId276" Type="http://schemas.openxmlformats.org/officeDocument/2006/relationships/hyperlink" Target="http://realtimerpi.com/rpi_sland_Women.html" TargetMode="External"/><Relationship Id="rId297" Type="http://schemas.openxmlformats.org/officeDocument/2006/relationships/hyperlink" Target="http://realtimerpi.com/rpi_163_Women.html" TargetMode="External"/><Relationship Id="rId40" Type="http://schemas.openxmlformats.org/officeDocument/2006/relationships/hyperlink" Target="http://realtimerpi.com/rpi_ivy_Women.html" TargetMode="External"/><Relationship Id="rId115" Type="http://schemas.openxmlformats.org/officeDocument/2006/relationships/hyperlink" Target="http://realtimerpi.com/cgi-bin/rpi/rpi_wk.pl?id=126&amp;gender=Women&amp;season=2023-2024" TargetMode="External"/><Relationship Id="rId136" Type="http://schemas.openxmlformats.org/officeDocument/2006/relationships/hyperlink" Target="http://realtimerpi.com/rpi_maac_Women.html" TargetMode="External"/><Relationship Id="rId157" Type="http://schemas.openxmlformats.org/officeDocument/2006/relationships/hyperlink" Target="http://realtimerpi.com/rpi_360_Women.html" TargetMode="External"/><Relationship Id="rId178" Type="http://schemas.openxmlformats.org/officeDocument/2006/relationships/hyperlink" Target="http://realtimerpi.com/cgi-bin/rpi/rpi_wk.pl?id=144&amp;gender=Women&amp;season=2023-2024" TargetMode="External"/><Relationship Id="rId301" Type="http://schemas.openxmlformats.org/officeDocument/2006/relationships/hyperlink" Target="http://realtimerpi.com/rpi_222_Women.html" TargetMode="External"/><Relationship Id="rId322" Type="http://schemas.openxmlformats.org/officeDocument/2006/relationships/hyperlink" Target="http://realtimerpi.com/cgi-bin/rpi/rpi_wk.pl?id=111&amp;gender=Women&amp;season=2023-2024" TargetMode="External"/><Relationship Id="rId343" Type="http://schemas.openxmlformats.org/officeDocument/2006/relationships/hyperlink" Target="http://realtimerpi.com/cgi-bin/rpi/rpi_wk.pl?id=414&amp;gender=Women&amp;season=2023-2024" TargetMode="External"/><Relationship Id="rId364" Type="http://schemas.openxmlformats.org/officeDocument/2006/relationships/hyperlink" Target="http://realtimerpi.com/rpi_big12_Women.html" TargetMode="External"/><Relationship Id="rId61" Type="http://schemas.openxmlformats.org/officeDocument/2006/relationships/hyperlink" Target="http://realtimerpi.com/rpi_166_Women.html" TargetMode="External"/><Relationship Id="rId82" Type="http://schemas.openxmlformats.org/officeDocument/2006/relationships/hyperlink" Target="http://realtimerpi.com/cgi-bin/rpi/rpi_wk.pl?id=358&amp;gender=Women&amp;season=2023-2024" TargetMode="External"/><Relationship Id="rId199" Type="http://schemas.openxmlformats.org/officeDocument/2006/relationships/hyperlink" Target="http://realtimerpi.com/cgi-bin/rpi/rpi_wk.pl?id=437&amp;gender=Women&amp;season=2023-2024" TargetMode="External"/><Relationship Id="rId203" Type="http://schemas.openxmlformats.org/officeDocument/2006/relationships/hyperlink" Target="http://realtimerpi.com/cgi-bin/rpi/rpi_wk.pl?id=366&amp;gender=Women&amp;season=2023-2024" TargetMode="External"/><Relationship Id="rId385" Type="http://schemas.openxmlformats.org/officeDocument/2006/relationships/hyperlink" Target="http://realtimerpi.com/rpi_305_Women.html" TargetMode="External"/><Relationship Id="rId19" Type="http://schemas.openxmlformats.org/officeDocument/2006/relationships/hyperlink" Target="http://realtimerpi.com/cgi-bin/rpi/rpi_wk.pl?id=341&amp;gender=Women&amp;season=2023-2024" TargetMode="External"/><Relationship Id="rId224" Type="http://schemas.openxmlformats.org/officeDocument/2006/relationships/hyperlink" Target="http://realtimerpi.com/rpi_acc_Women.html" TargetMode="External"/><Relationship Id="rId245" Type="http://schemas.openxmlformats.org/officeDocument/2006/relationships/hyperlink" Target="http://realtimerpi.com/rpi_119_Women.html" TargetMode="External"/><Relationship Id="rId266" Type="http://schemas.openxmlformats.org/officeDocument/2006/relationships/hyperlink" Target="http://realtimerpi.com/cgi-bin/rpi/rpi_wk.pl?id=162&amp;gender=Women&amp;season=2023-2024" TargetMode="External"/><Relationship Id="rId287" Type="http://schemas.openxmlformats.org/officeDocument/2006/relationships/hyperlink" Target="http://realtimerpi.com/cgi-bin/rpi/rpi_wk.pl?id=424&amp;gender=Women&amp;season=2023-2024" TargetMode="External"/><Relationship Id="rId30" Type="http://schemas.openxmlformats.org/officeDocument/2006/relationships/hyperlink" Target="http://realtimerpi.com/cgi-bin/rpi/rpi_wk.pl?id=128&amp;gender=Women&amp;season=2023-2024" TargetMode="External"/><Relationship Id="rId105" Type="http://schemas.openxmlformats.org/officeDocument/2006/relationships/hyperlink" Target="http://realtimerpi.com/rpi_167_Women.html" TargetMode="External"/><Relationship Id="rId126" Type="http://schemas.openxmlformats.org/officeDocument/2006/relationships/hyperlink" Target="http://realtimerpi.com/cgi-bin/rpi/rpi_wk.pl?id=272&amp;gender=Women&amp;season=2023-2024" TargetMode="External"/><Relationship Id="rId147" Type="http://schemas.openxmlformats.org/officeDocument/2006/relationships/hyperlink" Target="http://realtimerpi.com/cgi-bin/rpi/rpi_wk.pl?id=343&amp;gender=Women&amp;season=2023-2024" TargetMode="External"/><Relationship Id="rId168" Type="http://schemas.openxmlformats.org/officeDocument/2006/relationships/hyperlink" Target="http://realtimerpi.com/rpi_cusa_Women.html" TargetMode="External"/><Relationship Id="rId312" Type="http://schemas.openxmlformats.org/officeDocument/2006/relationships/hyperlink" Target="http://realtimerpi.com/rpi_ivy_Women.html" TargetMode="External"/><Relationship Id="rId333" Type="http://schemas.openxmlformats.org/officeDocument/2006/relationships/hyperlink" Target="http://realtimerpi.com/rpi_129_Women.html" TargetMode="External"/><Relationship Id="rId354" Type="http://schemas.openxmlformats.org/officeDocument/2006/relationships/hyperlink" Target="http://realtimerpi.com/cgi-bin/rpi/rpi_wk.pl?id=213&amp;gender=Women&amp;season=2023-2024" TargetMode="External"/><Relationship Id="rId51" Type="http://schemas.openxmlformats.org/officeDocument/2006/relationships/hyperlink" Target="http://realtimerpi.com/cgi-bin/rpi/rpi_wk.pl?id=143&amp;gender=Women&amp;season=2023-2024" TargetMode="External"/><Relationship Id="rId72" Type="http://schemas.openxmlformats.org/officeDocument/2006/relationships/hyperlink" Target="http://realtimerpi.com/rpi_pac12_Women.html" TargetMode="External"/><Relationship Id="rId93" Type="http://schemas.openxmlformats.org/officeDocument/2006/relationships/hyperlink" Target="http://realtimerpi.com/rpi_117_Women.html" TargetMode="External"/><Relationship Id="rId189" Type="http://schemas.openxmlformats.org/officeDocument/2006/relationships/hyperlink" Target="http://realtimerpi.com/rpi_334_Women.html" TargetMode="External"/><Relationship Id="rId375" Type="http://schemas.openxmlformats.org/officeDocument/2006/relationships/hyperlink" Target="http://realtimerpi.com/cgi-bin/rpi/rpi_wk.pl?id=217&amp;gender=Women&amp;season=2023-2024" TargetMode="External"/><Relationship Id="rId396" Type="http://schemas.openxmlformats.org/officeDocument/2006/relationships/hyperlink" Target="http://realtimerpi.com/rpi_bsky_Women.html" TargetMode="External"/><Relationship Id="rId3" Type="http://schemas.openxmlformats.org/officeDocument/2006/relationships/hyperlink" Target="http://realtimerpi.com/cgi-bin/rpi/rpi_wk.pl?id=361&amp;gender=Women&amp;season=2023-2024" TargetMode="External"/><Relationship Id="rId214" Type="http://schemas.openxmlformats.org/officeDocument/2006/relationships/hyperlink" Target="http://realtimerpi.com/cgi-bin/rpi/rpi_wk.pl?id=235&amp;gender=Women&amp;season=2023-2024" TargetMode="External"/><Relationship Id="rId235" Type="http://schemas.openxmlformats.org/officeDocument/2006/relationships/hyperlink" Target="http://realtimerpi.com/cgi-bin/rpi/rpi_wk.pl?id=124&amp;gender=Women&amp;season=2023-2024" TargetMode="External"/><Relationship Id="rId256" Type="http://schemas.openxmlformats.org/officeDocument/2006/relationships/hyperlink" Target="http://realtimerpi.com/rpi_sec_Women.html" TargetMode="External"/><Relationship Id="rId277" Type="http://schemas.openxmlformats.org/officeDocument/2006/relationships/hyperlink" Target="http://realtimerpi.com/rpi_392_Women.html" TargetMode="External"/><Relationship Id="rId298" Type="http://schemas.openxmlformats.org/officeDocument/2006/relationships/hyperlink" Target="http://realtimerpi.com/cgi-bin/rpi/rpi_wk.pl?id=163&amp;gender=Women&amp;season=2023-2024" TargetMode="External"/><Relationship Id="rId400" Type="http://schemas.openxmlformats.org/officeDocument/2006/relationships/hyperlink" Target="http://realtimerpi.com/rpi_mvc_Women.html" TargetMode="External"/><Relationship Id="rId116" Type="http://schemas.openxmlformats.org/officeDocument/2006/relationships/hyperlink" Target="http://realtimerpi.com/rpi_big10_Women.html" TargetMode="External"/><Relationship Id="rId137" Type="http://schemas.openxmlformats.org/officeDocument/2006/relationships/hyperlink" Target="http://realtimerpi.com/rpi_145_Women.html" TargetMode="External"/><Relationship Id="rId158" Type="http://schemas.openxmlformats.org/officeDocument/2006/relationships/hyperlink" Target="http://realtimerpi.com/cgi-bin/rpi/rpi_wk.pl?id=360&amp;gender=Women&amp;season=2023-2024" TargetMode="External"/><Relationship Id="rId302" Type="http://schemas.openxmlformats.org/officeDocument/2006/relationships/hyperlink" Target="http://realtimerpi.com/cgi-bin/rpi/rpi_wk.pl?id=222&amp;gender=Women&amp;season=2023-2024" TargetMode="External"/><Relationship Id="rId323" Type="http://schemas.openxmlformats.org/officeDocument/2006/relationships/hyperlink" Target="http://realtimerpi.com/cgi-bin/rpi/rpi_wk.pl?id=111&amp;gender=Women&amp;season=2023-2024" TargetMode="External"/><Relationship Id="rId344" Type="http://schemas.openxmlformats.org/officeDocument/2006/relationships/hyperlink" Target="http://realtimerpi.com/rpi_wcc_Women.html" TargetMode="External"/><Relationship Id="rId20" Type="http://schemas.openxmlformats.org/officeDocument/2006/relationships/hyperlink" Target="http://realtimerpi.com/rpi_pac12_Women.html" TargetMode="External"/><Relationship Id="rId41" Type="http://schemas.openxmlformats.org/officeDocument/2006/relationships/hyperlink" Target="http://realtimerpi.com/rpi_186_Women.html" TargetMode="External"/><Relationship Id="rId62" Type="http://schemas.openxmlformats.org/officeDocument/2006/relationships/hyperlink" Target="http://realtimerpi.com/cgi-bin/rpi/rpi_wk.pl?id=166&amp;gender=Women&amp;season=2023-2024" TargetMode="External"/><Relationship Id="rId83" Type="http://schemas.openxmlformats.org/officeDocument/2006/relationships/hyperlink" Target="http://realtimerpi.com/cgi-bin/rpi/rpi_wk.pl?id=358&amp;gender=Women&amp;season=2023-2024" TargetMode="External"/><Relationship Id="rId179" Type="http://schemas.openxmlformats.org/officeDocument/2006/relationships/hyperlink" Target="http://realtimerpi.com/cgi-bin/rpi/rpi_wk.pl?id=144&amp;gender=Women&amp;season=2023-2024" TargetMode="External"/><Relationship Id="rId365" Type="http://schemas.openxmlformats.org/officeDocument/2006/relationships/hyperlink" Target="http://realtimerpi.com/rpi_104_Women.html" TargetMode="External"/><Relationship Id="rId386" Type="http://schemas.openxmlformats.org/officeDocument/2006/relationships/hyperlink" Target="http://realtimerpi.com/cgi-bin/rpi/rpi_wk.pl?id=305&amp;gender=Women&amp;season=2023-2024" TargetMode="External"/><Relationship Id="rId190" Type="http://schemas.openxmlformats.org/officeDocument/2006/relationships/hyperlink" Target="http://realtimerpi.com/cgi-bin/rpi/rpi_wk.pl?id=334&amp;gender=Women&amp;season=2023-2024" TargetMode="External"/><Relationship Id="rId204" Type="http://schemas.openxmlformats.org/officeDocument/2006/relationships/hyperlink" Target="http://realtimerpi.com/rpi_south_Women.html" TargetMode="External"/><Relationship Id="rId225" Type="http://schemas.openxmlformats.org/officeDocument/2006/relationships/hyperlink" Target="http://realtimerpi.com/rpi_131_Women.html" TargetMode="External"/><Relationship Id="rId246" Type="http://schemas.openxmlformats.org/officeDocument/2006/relationships/hyperlink" Target="http://realtimerpi.com/cgi-bin/rpi/rpi_wk.pl?id=119&amp;gender=Women&amp;season=2023-2024" TargetMode="External"/><Relationship Id="rId267" Type="http://schemas.openxmlformats.org/officeDocument/2006/relationships/hyperlink" Target="http://realtimerpi.com/cgi-bin/rpi/rpi_wk.pl?id=162&amp;gender=Women&amp;season=2023-2024" TargetMode="External"/><Relationship Id="rId288" Type="http://schemas.openxmlformats.org/officeDocument/2006/relationships/hyperlink" Target="http://realtimerpi.com/rpi_aac_Women.html" TargetMode="External"/><Relationship Id="rId106" Type="http://schemas.openxmlformats.org/officeDocument/2006/relationships/hyperlink" Target="http://realtimerpi.com/cgi-bin/rpi/rpi_wk.pl?id=167&amp;gender=Women&amp;season=2023-2024" TargetMode="External"/><Relationship Id="rId127" Type="http://schemas.openxmlformats.org/officeDocument/2006/relationships/hyperlink" Target="http://realtimerpi.com/cgi-bin/rpi/rpi_wk.pl?id=272&amp;gender=Women&amp;season=2023-2024" TargetMode="External"/><Relationship Id="rId313" Type="http://schemas.openxmlformats.org/officeDocument/2006/relationships/hyperlink" Target="http://realtimerpi.com/rpi_193_Women.html" TargetMode="External"/><Relationship Id="rId10" Type="http://schemas.openxmlformats.org/officeDocument/2006/relationships/hyperlink" Target="http://realtimerpi.com/cgi-bin/rpi/rpi_wk.pl?id=155&amp;gender=Women&amp;season=2023-2024" TargetMode="External"/><Relationship Id="rId31" Type="http://schemas.openxmlformats.org/officeDocument/2006/relationships/hyperlink" Target="http://realtimerpi.com/cgi-bin/rpi/rpi_wk.pl?id=128&amp;gender=Women&amp;season=2023-2024" TargetMode="External"/><Relationship Id="rId52" Type="http://schemas.openxmlformats.org/officeDocument/2006/relationships/hyperlink" Target="http://realtimerpi.com/rpi_pac12_Women.html" TargetMode="External"/><Relationship Id="rId73" Type="http://schemas.openxmlformats.org/officeDocument/2006/relationships/hyperlink" Target="http://realtimerpi.com/rpi_142_Women.html" TargetMode="External"/><Relationship Id="rId94" Type="http://schemas.openxmlformats.org/officeDocument/2006/relationships/hyperlink" Target="http://realtimerpi.com/cgi-bin/rpi/rpi_wk.pl?id=117&amp;gender=Women&amp;season=2023-2024" TargetMode="External"/><Relationship Id="rId148" Type="http://schemas.openxmlformats.org/officeDocument/2006/relationships/hyperlink" Target="http://realtimerpi.com/rpi_pac12_Women.html" TargetMode="External"/><Relationship Id="rId169" Type="http://schemas.openxmlformats.org/officeDocument/2006/relationships/hyperlink" Target="http://realtimerpi.com/rpi_363_Women.html" TargetMode="External"/><Relationship Id="rId334" Type="http://schemas.openxmlformats.org/officeDocument/2006/relationships/hyperlink" Target="http://realtimerpi.com/cgi-bin/rpi/rpi_wk.pl?id=129&amp;gender=Women&amp;season=2023-2024" TargetMode="External"/><Relationship Id="rId355" Type="http://schemas.openxmlformats.org/officeDocument/2006/relationships/hyperlink" Target="http://realtimerpi.com/cgi-bin/rpi/rpi_wk.pl?id=213&amp;gender=Women&amp;season=2023-2024" TargetMode="External"/><Relationship Id="rId376" Type="http://schemas.openxmlformats.org/officeDocument/2006/relationships/hyperlink" Target="http://realtimerpi.com/rpi_big12_Women.html" TargetMode="External"/><Relationship Id="rId397" Type="http://schemas.openxmlformats.org/officeDocument/2006/relationships/hyperlink" Target="http://realtimerpi.com/rpi_301_Women.html" TargetMode="External"/><Relationship Id="rId4" Type="http://schemas.openxmlformats.org/officeDocument/2006/relationships/hyperlink" Target="http://realtimerpi.com/rpi_sec_Women.html" TargetMode="External"/><Relationship Id="rId180" Type="http://schemas.openxmlformats.org/officeDocument/2006/relationships/hyperlink" Target="http://realtimerpi.com/rpi_big12_Women.html" TargetMode="External"/><Relationship Id="rId215" Type="http://schemas.openxmlformats.org/officeDocument/2006/relationships/hyperlink" Target="http://realtimerpi.com/cgi-bin/rpi/rpi_wk.pl?id=235&amp;gender=Women&amp;season=2023-2024" TargetMode="External"/><Relationship Id="rId236" Type="http://schemas.openxmlformats.org/officeDocument/2006/relationships/hyperlink" Target="http://realtimerpi.com/rpi_acc_Women.html" TargetMode="External"/><Relationship Id="rId257" Type="http://schemas.openxmlformats.org/officeDocument/2006/relationships/hyperlink" Target="http://realtimerpi.com/rpi_157_Women.html" TargetMode="External"/><Relationship Id="rId278" Type="http://schemas.openxmlformats.org/officeDocument/2006/relationships/hyperlink" Target="http://realtimerpi.com/cgi-bin/rpi/rpi_wk.pl?id=392&amp;gender=Women&amp;season=2023-2024" TargetMode="External"/><Relationship Id="rId303" Type="http://schemas.openxmlformats.org/officeDocument/2006/relationships/hyperlink" Target="http://realtimerpi.com/cgi-bin/rpi/rpi_wk.pl?id=222&amp;gender=Women&amp;season=2023-2024" TargetMode="External"/><Relationship Id="rId42" Type="http://schemas.openxmlformats.org/officeDocument/2006/relationships/hyperlink" Target="http://realtimerpi.com/cgi-bin/rpi/rpi_wk.pl?id=186&amp;gender=Women&amp;season=2023-2024" TargetMode="External"/><Relationship Id="rId84" Type="http://schemas.openxmlformats.org/officeDocument/2006/relationships/hyperlink" Target="http://realtimerpi.com/rpi_sec_Women.html" TargetMode="External"/><Relationship Id="rId138" Type="http://schemas.openxmlformats.org/officeDocument/2006/relationships/hyperlink" Target="http://realtimerpi.com/cgi-bin/rpi/rpi_wk.pl?id=145&amp;gender=Women&amp;season=2023-2024" TargetMode="External"/><Relationship Id="rId345" Type="http://schemas.openxmlformats.org/officeDocument/2006/relationships/hyperlink" Target="http://realtimerpi.com/rpi_455_Women.html" TargetMode="External"/><Relationship Id="rId387" Type="http://schemas.openxmlformats.org/officeDocument/2006/relationships/hyperlink" Target="http://realtimerpi.com/cgi-bin/rpi/rpi_wk.pl?id=305&amp;gender=Women&amp;season=2023-2024" TargetMode="External"/><Relationship Id="rId191" Type="http://schemas.openxmlformats.org/officeDocument/2006/relationships/hyperlink" Target="http://realtimerpi.com/cgi-bin/rpi/rpi_wk.pl?id=334&amp;gender=Women&amp;season=2023-2024" TargetMode="External"/><Relationship Id="rId205" Type="http://schemas.openxmlformats.org/officeDocument/2006/relationships/hyperlink" Target="http://realtimerpi.com/rpi_189_Women.html" TargetMode="External"/><Relationship Id="rId247" Type="http://schemas.openxmlformats.org/officeDocument/2006/relationships/hyperlink" Target="http://realtimerpi.com/cgi-bin/rpi/rpi_wk.pl?id=119&amp;gender=Women&amp;season=2023-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7"/>
  <sheetViews>
    <sheetView tabSelected="1" workbookViewId="0">
      <selection activeCell="Z19" sqref="Z19"/>
    </sheetView>
  </sheetViews>
  <sheetFormatPr defaultRowHeight="15" x14ac:dyDescent="0.25"/>
  <cols>
    <col min="14" max="14" width="17" bestFit="1" customWidth="1"/>
    <col min="15" max="15" width="12" bestFit="1" customWidth="1"/>
    <col min="22" max="22" width="12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971</v>
      </c>
      <c r="T1" t="s">
        <v>460</v>
      </c>
      <c r="U1" t="s">
        <v>978</v>
      </c>
      <c r="V1" t="s">
        <v>977</v>
      </c>
    </row>
    <row r="2" spans="1:22" x14ac:dyDescent="0.25">
      <c r="A2" t="s">
        <v>18</v>
      </c>
      <c r="B2" s="1">
        <v>44997</v>
      </c>
      <c r="C2">
        <v>0</v>
      </c>
      <c r="D2">
        <v>1</v>
      </c>
      <c r="E2">
        <v>0.98601830700000004</v>
      </c>
      <c r="F2">
        <v>0.81950726200000001</v>
      </c>
      <c r="G2">
        <v>0.654195843</v>
      </c>
      <c r="H2">
        <v>0.45290639399999999</v>
      </c>
      <c r="I2">
        <v>0.30491787199999998</v>
      </c>
      <c r="J2">
        <v>0.161761185</v>
      </c>
      <c r="K2">
        <v>1</v>
      </c>
      <c r="L2">
        <v>1</v>
      </c>
      <c r="M2">
        <v>333</v>
      </c>
      <c r="N2" t="s">
        <v>19</v>
      </c>
      <c r="O2" s="28">
        <f>V2</f>
        <v>94.526540046467431</v>
      </c>
      <c r="P2" t="s">
        <v>22</v>
      </c>
      <c r="Q2">
        <v>1</v>
      </c>
      <c r="R2">
        <v>0</v>
      </c>
      <c r="S2">
        <f>MATCH(N2,mens_RPI_2024!J:J,)</f>
        <v>3</v>
      </c>
      <c r="T2" cm="1">
        <f t="array" ref="T2">INDEX(mens_RPI_2024!D:D,fivethirtyeight_ncaa_forecasts!S2)</f>
        <v>0.66679999999999995</v>
      </c>
      <c r="U2">
        <f>_xlfn.NUMBERVALUE(LEFT(Q2,2))</f>
        <v>1</v>
      </c>
      <c r="V2">
        <f>T2*mens_RPI_regression_v2!$D$1+mens_RPI_regression_v2!$E$1+U2*mens_RPI_regression_v2!$F$1+mens_RPI_regression_v2!$G$1</f>
        <v>94.526540046467431</v>
      </c>
    </row>
    <row r="3" spans="1:22" x14ac:dyDescent="0.25">
      <c r="A3" t="s">
        <v>18</v>
      </c>
      <c r="B3" s="1">
        <v>44997</v>
      </c>
      <c r="C3">
        <v>1</v>
      </c>
      <c r="D3">
        <v>0.54122558300000001</v>
      </c>
      <c r="E3">
        <v>8.2539029999999999E-3</v>
      </c>
      <c r="F3">
        <v>8.4412400000000002E-4</v>
      </c>
      <c r="G3">
        <v>1.1663900000000001E-4</v>
      </c>
      <c r="H3" s="2">
        <v>1.2300000000000001E-5</v>
      </c>
      <c r="I3" s="2">
        <v>1.9700000000000002E-6</v>
      </c>
      <c r="J3" s="2">
        <v>2.4200000000000002E-7</v>
      </c>
      <c r="K3">
        <v>0</v>
      </c>
      <c r="L3">
        <v>1</v>
      </c>
      <c r="M3">
        <v>357</v>
      </c>
      <c r="N3" t="s">
        <v>580</v>
      </c>
      <c r="O3" s="28">
        <f t="shared" ref="O3:O66" si="0">V3</f>
        <v>78.120226109795851</v>
      </c>
      <c r="P3" t="s">
        <v>22</v>
      </c>
      <c r="Q3" t="s">
        <v>84</v>
      </c>
      <c r="R3">
        <v>2</v>
      </c>
      <c r="S3">
        <f>MATCH(N3,mens_RPI_2024!J:J,)</f>
        <v>66</v>
      </c>
      <c r="T3" cm="1">
        <f t="array" ref="T3">INDEX(mens_RPI_2024!D:D,fivethirtyeight_ncaa_forecasts!S3)</f>
        <v>0.57310000000000005</v>
      </c>
      <c r="U3">
        <f t="shared" ref="U3:U66" si="1">_xlfn.NUMBERVALUE(LEFT(Q3,2))</f>
        <v>16</v>
      </c>
      <c r="V3">
        <f>T3*mens_RPI_regression_v2!$D$1+mens_RPI_regression_v2!$E$1+U3*mens_RPI_regression_v2!$F$1+mens_RPI_regression_v2!$G$1</f>
        <v>78.120226109795851</v>
      </c>
    </row>
    <row r="4" spans="1:22" x14ac:dyDescent="0.25">
      <c r="A4" t="s">
        <v>18</v>
      </c>
      <c r="B4" s="1">
        <v>44997</v>
      </c>
      <c r="C4">
        <v>1</v>
      </c>
      <c r="D4">
        <v>0.45877441699999999</v>
      </c>
      <c r="E4">
        <v>5.7277910000000003E-3</v>
      </c>
      <c r="F4">
        <v>4.8787899999999998E-4</v>
      </c>
      <c r="G4" s="2">
        <v>6.2399999999999999E-5</v>
      </c>
      <c r="H4" s="2">
        <v>6.0800000000000002E-6</v>
      </c>
      <c r="I4" s="2">
        <v>6.2300000000000001E-7</v>
      </c>
      <c r="J4" s="2">
        <v>4.95E-8</v>
      </c>
      <c r="K4">
        <v>0</v>
      </c>
      <c r="L4">
        <v>1</v>
      </c>
      <c r="M4">
        <v>2546</v>
      </c>
      <c r="N4" t="s">
        <v>95</v>
      </c>
      <c r="O4" s="28">
        <f t="shared" si="0"/>
        <v>77.995051709795831</v>
      </c>
      <c r="P4" t="s">
        <v>22</v>
      </c>
      <c r="Q4" t="s">
        <v>86</v>
      </c>
      <c r="R4">
        <v>3</v>
      </c>
      <c r="S4">
        <f>MATCH(N4,mens_RPI_2024!J:J,)</f>
        <v>68</v>
      </c>
      <c r="T4" cm="1">
        <f t="array" ref="T4">INDEX(mens_RPI_2024!D:D,fivethirtyeight_ncaa_forecasts!S4)</f>
        <v>0.57140000000000002</v>
      </c>
      <c r="U4">
        <f t="shared" si="1"/>
        <v>16</v>
      </c>
      <c r="V4">
        <f>T4*mens_RPI_regression_v2!$D$1+mens_RPI_regression_v2!$E$1+U4*mens_RPI_regression_v2!$F$1+mens_RPI_regression_v2!$G$1</f>
        <v>77.995051709795831</v>
      </c>
    </row>
    <row r="5" spans="1:22" x14ac:dyDescent="0.25">
      <c r="A5" t="s">
        <v>18</v>
      </c>
      <c r="B5" s="1">
        <v>44997</v>
      </c>
      <c r="C5">
        <v>0</v>
      </c>
      <c r="D5">
        <v>1</v>
      </c>
      <c r="E5">
        <v>0.50812652800000002</v>
      </c>
      <c r="F5">
        <v>9.1935716000000001E-2</v>
      </c>
      <c r="G5">
        <v>5.4967897000000002E-2</v>
      </c>
      <c r="H5">
        <v>2.6262054999999999E-2</v>
      </c>
      <c r="I5">
        <v>1.1800902E-2</v>
      </c>
      <c r="J5">
        <v>3.9879449999999997E-3</v>
      </c>
      <c r="K5">
        <v>1</v>
      </c>
      <c r="L5">
        <v>1</v>
      </c>
      <c r="M5">
        <v>120</v>
      </c>
      <c r="N5" t="s">
        <v>35</v>
      </c>
      <c r="O5" s="28">
        <f t="shared" si="0"/>
        <v>85.163961329354024</v>
      </c>
      <c r="P5" t="s">
        <v>22</v>
      </c>
      <c r="Q5">
        <v>8</v>
      </c>
      <c r="R5">
        <v>4</v>
      </c>
      <c r="S5">
        <f>MATCH(N5,mens_RPI_2024!J:J,)</f>
        <v>33</v>
      </c>
      <c r="T5" cm="1">
        <f t="array" ref="T5">INDEX(mens_RPI_2024!D:D,fivethirtyeight_ncaa_forecasts!S5)</f>
        <v>0.59989999999999999</v>
      </c>
      <c r="U5">
        <f t="shared" si="1"/>
        <v>8</v>
      </c>
      <c r="V5">
        <f>T5*mens_RPI_regression_v2!$D$1+mens_RPI_regression_v2!$E$1+U5*mens_RPI_regression_v2!$F$1+mens_RPI_regression_v2!$G$1</f>
        <v>85.163961329354024</v>
      </c>
    </row>
    <row r="6" spans="1:22" x14ac:dyDescent="0.25">
      <c r="A6" t="s">
        <v>18</v>
      </c>
      <c r="B6" s="1">
        <v>44997</v>
      </c>
      <c r="C6">
        <v>0</v>
      </c>
      <c r="D6">
        <v>1</v>
      </c>
      <c r="E6">
        <v>0.49187347199999998</v>
      </c>
      <c r="F6">
        <v>8.7225019000000001E-2</v>
      </c>
      <c r="G6">
        <v>5.2298325E-2</v>
      </c>
      <c r="H6">
        <v>2.5069596999999999E-2</v>
      </c>
      <c r="I6">
        <v>1.1070389999999999E-2</v>
      </c>
      <c r="J6">
        <v>3.6742929999999999E-3</v>
      </c>
      <c r="K6">
        <v>1</v>
      </c>
      <c r="L6">
        <v>1</v>
      </c>
      <c r="M6">
        <v>277</v>
      </c>
      <c r="N6" t="s">
        <v>91</v>
      </c>
      <c r="O6" s="28">
        <f t="shared" si="0"/>
        <v>84.36817122690924</v>
      </c>
      <c r="P6" t="s">
        <v>22</v>
      </c>
      <c r="Q6">
        <v>9</v>
      </c>
      <c r="R6">
        <v>6</v>
      </c>
      <c r="S6">
        <f>MATCH(N6,mens_RPI_2024!J:J,)</f>
        <v>36</v>
      </c>
      <c r="T6" cm="1">
        <f t="array" ref="T6">INDEX(mens_RPI_2024!D:D,fivethirtyeight_ncaa_forecasts!S6)</f>
        <v>0.59770000000000001</v>
      </c>
      <c r="U6">
        <f t="shared" si="1"/>
        <v>9</v>
      </c>
      <c r="V6">
        <f>T6*mens_RPI_regression_v2!$D$1+mens_RPI_regression_v2!$E$1+U6*mens_RPI_regression_v2!$F$1+mens_RPI_regression_v2!$G$1</f>
        <v>84.36817122690924</v>
      </c>
    </row>
    <row r="7" spans="1:22" x14ac:dyDescent="0.25">
      <c r="A7" t="s">
        <v>18</v>
      </c>
      <c r="B7" s="1">
        <v>44997</v>
      </c>
      <c r="C7">
        <v>0</v>
      </c>
      <c r="D7">
        <v>1</v>
      </c>
      <c r="E7">
        <v>0.66924270699999999</v>
      </c>
      <c r="F7">
        <v>0.385298635</v>
      </c>
      <c r="G7">
        <v>0.102075736</v>
      </c>
      <c r="H7">
        <v>4.6222328E-2</v>
      </c>
      <c r="I7">
        <v>2.2748117000000002E-2</v>
      </c>
      <c r="J7">
        <v>8.4560920000000001E-3</v>
      </c>
      <c r="K7">
        <v>1</v>
      </c>
      <c r="L7">
        <v>1</v>
      </c>
      <c r="M7">
        <v>21</v>
      </c>
      <c r="N7" t="s">
        <v>543</v>
      </c>
      <c r="O7" s="28">
        <f t="shared" si="0"/>
        <v>88.052029236688341</v>
      </c>
      <c r="P7" t="s">
        <v>22</v>
      </c>
      <c r="Q7">
        <v>5</v>
      </c>
      <c r="R7">
        <v>8</v>
      </c>
      <c r="S7">
        <f>MATCH(N7,mens_RPI_2024!J:J,)</f>
        <v>19</v>
      </c>
      <c r="T7" cm="1">
        <f t="array" ref="T7">INDEX(mens_RPI_2024!D:D,fivethirtyeight_ncaa_forecasts!S7)</f>
        <v>0.61329999999999996</v>
      </c>
      <c r="U7">
        <f t="shared" si="1"/>
        <v>5</v>
      </c>
      <c r="V7">
        <f>T7*mens_RPI_regression_v2!$D$1+mens_RPI_regression_v2!$E$1+U7*mens_RPI_regression_v2!$F$1+mens_RPI_regression_v2!$G$1</f>
        <v>88.052029236688341</v>
      </c>
    </row>
    <row r="8" spans="1:22" x14ac:dyDescent="0.25">
      <c r="A8" t="s">
        <v>18</v>
      </c>
      <c r="B8" s="1">
        <v>44997</v>
      </c>
      <c r="C8">
        <v>0</v>
      </c>
      <c r="D8">
        <v>1</v>
      </c>
      <c r="E8">
        <v>0.33075729300000001</v>
      </c>
      <c r="F8">
        <v>0.145341635</v>
      </c>
      <c r="G8">
        <v>2.3798191E-2</v>
      </c>
      <c r="H8">
        <v>7.5248399999999997E-3</v>
      </c>
      <c r="I8">
        <v>2.4060980000000002E-3</v>
      </c>
      <c r="J8">
        <v>5.7751600000000003E-4</v>
      </c>
      <c r="K8">
        <v>1</v>
      </c>
      <c r="L8">
        <v>1</v>
      </c>
      <c r="M8">
        <v>232</v>
      </c>
      <c r="N8" t="s">
        <v>563</v>
      </c>
      <c r="O8" s="28">
        <f t="shared" si="0"/>
        <v>81.450650519574936</v>
      </c>
      <c r="P8" t="s">
        <v>22</v>
      </c>
      <c r="Q8">
        <v>12</v>
      </c>
      <c r="R8">
        <v>10</v>
      </c>
      <c r="S8">
        <f>MATCH(N8,mens_RPI_2024!J:J,)</f>
        <v>50</v>
      </c>
      <c r="T8" cm="1">
        <f t="array" ref="T8">INDEX(mens_RPI_2024!D:D,fivethirtyeight_ncaa_forecasts!S8)</f>
        <v>0.58389999999999997</v>
      </c>
      <c r="U8">
        <f t="shared" si="1"/>
        <v>12</v>
      </c>
      <c r="V8">
        <f>T8*mens_RPI_regression_v2!$D$1+mens_RPI_regression_v2!$E$1+U8*mens_RPI_regression_v2!$F$1+mens_RPI_regression_v2!$G$1</f>
        <v>81.450650519574936</v>
      </c>
    </row>
    <row r="9" spans="1:22" x14ac:dyDescent="0.25">
      <c r="A9" t="s">
        <v>18</v>
      </c>
      <c r="B9" s="1">
        <v>44997</v>
      </c>
      <c r="C9">
        <v>0</v>
      </c>
      <c r="D9">
        <v>1</v>
      </c>
      <c r="E9">
        <v>0.72141083800000005</v>
      </c>
      <c r="F9">
        <v>0.37530574900000002</v>
      </c>
      <c r="G9">
        <v>9.8569751999999997E-2</v>
      </c>
      <c r="H9">
        <v>4.4362886999999997E-2</v>
      </c>
      <c r="I9">
        <v>1.9295837999999999E-2</v>
      </c>
      <c r="J9">
        <v>6.3053450000000004E-3</v>
      </c>
      <c r="K9">
        <v>1</v>
      </c>
      <c r="L9">
        <v>1</v>
      </c>
      <c r="M9">
        <v>258</v>
      </c>
      <c r="N9" t="s">
        <v>33</v>
      </c>
      <c r="O9" s="28">
        <f t="shared" si="0"/>
        <v>88.95826733913313</v>
      </c>
      <c r="P9" t="s">
        <v>22</v>
      </c>
      <c r="Q9">
        <v>4</v>
      </c>
      <c r="R9">
        <v>12</v>
      </c>
      <c r="S9">
        <f>MATCH(N9,mens_RPI_2024!J:J,)</f>
        <v>17</v>
      </c>
      <c r="T9" cm="1">
        <f t="array" ref="T9">INDEX(mens_RPI_2024!D:D,fivethirtyeight_ncaa_forecasts!S9)</f>
        <v>0.61699999999999999</v>
      </c>
      <c r="U9">
        <f t="shared" si="1"/>
        <v>4</v>
      </c>
      <c r="V9">
        <f>T9*mens_RPI_regression_v2!$D$1+mens_RPI_regression_v2!$E$1+U9*mens_RPI_regression_v2!$F$1+mens_RPI_regression_v2!$G$1</f>
        <v>88.95826733913313</v>
      </c>
    </row>
    <row r="10" spans="1:22" x14ac:dyDescent="0.25">
      <c r="A10" t="s">
        <v>18</v>
      </c>
      <c r="B10" s="1">
        <v>44997</v>
      </c>
      <c r="C10">
        <v>0</v>
      </c>
      <c r="D10">
        <v>1</v>
      </c>
      <c r="E10">
        <v>0.278589162</v>
      </c>
      <c r="F10">
        <v>9.4053980999999995E-2</v>
      </c>
      <c r="G10">
        <v>1.3915189999999999E-2</v>
      </c>
      <c r="H10">
        <v>4.0591450000000001E-3</v>
      </c>
      <c r="I10">
        <v>1.157052E-3</v>
      </c>
      <c r="J10">
        <v>2.4812100000000002E-4</v>
      </c>
      <c r="K10">
        <v>1</v>
      </c>
      <c r="L10">
        <v>1</v>
      </c>
      <c r="M10">
        <v>231</v>
      </c>
      <c r="N10" t="s">
        <v>566</v>
      </c>
      <c r="O10" s="28">
        <f t="shared" si="0"/>
        <v>80.735855617130156</v>
      </c>
      <c r="P10" t="s">
        <v>22</v>
      </c>
      <c r="Q10">
        <v>13</v>
      </c>
      <c r="R10">
        <v>14</v>
      </c>
      <c r="S10">
        <f>MATCH(N10,mens_RPI_2024!J:J,)</f>
        <v>53</v>
      </c>
      <c r="T10" cm="1">
        <f t="array" ref="T10">INDEX(mens_RPI_2024!D:D,fivethirtyeight_ncaa_forecasts!S10)</f>
        <v>0.58279999999999998</v>
      </c>
      <c r="U10">
        <f t="shared" si="1"/>
        <v>13</v>
      </c>
      <c r="V10">
        <f>T10*mens_RPI_regression_v2!$D$1+mens_RPI_regression_v2!$E$1+U10*mens_RPI_regression_v2!$F$1+mens_RPI_regression_v2!$G$1</f>
        <v>80.735855617130156</v>
      </c>
    </row>
    <row r="11" spans="1:22" x14ac:dyDescent="0.25">
      <c r="A11" t="s">
        <v>18</v>
      </c>
      <c r="B11" s="1">
        <v>44997</v>
      </c>
      <c r="C11">
        <v>0</v>
      </c>
      <c r="D11">
        <v>1</v>
      </c>
      <c r="E11">
        <v>0.78533586200000005</v>
      </c>
      <c r="F11">
        <v>0.45792550300000001</v>
      </c>
      <c r="G11">
        <v>0.26087476100000001</v>
      </c>
      <c r="H11">
        <v>0.110836055</v>
      </c>
      <c r="I11">
        <v>6.0183227999999998E-2</v>
      </c>
      <c r="J11">
        <v>2.4875662E-2</v>
      </c>
      <c r="K11">
        <v>1</v>
      </c>
      <c r="L11">
        <v>1</v>
      </c>
      <c r="M11">
        <v>156</v>
      </c>
      <c r="N11" t="s">
        <v>545</v>
      </c>
      <c r="O11" s="28">
        <f t="shared" si="0"/>
        <v>87.072159134243577</v>
      </c>
      <c r="P11" t="s">
        <v>22</v>
      </c>
      <c r="Q11">
        <v>6</v>
      </c>
      <c r="R11">
        <v>16</v>
      </c>
      <c r="S11">
        <f>MATCH(N11,mens_RPI_2024!J:J,)</f>
        <v>22</v>
      </c>
      <c r="T11" cm="1">
        <f t="array" ref="T11">INDEX(mens_RPI_2024!D:D,fivethirtyeight_ncaa_forecasts!S11)</f>
        <v>0.60860000000000003</v>
      </c>
      <c r="U11">
        <f t="shared" si="1"/>
        <v>6</v>
      </c>
      <c r="V11">
        <f>T11*mens_RPI_regression_v2!$D$1+mens_RPI_regression_v2!$E$1+U11*mens_RPI_regression_v2!$F$1+mens_RPI_regression_v2!$G$1</f>
        <v>87.072159134243577</v>
      </c>
    </row>
    <row r="12" spans="1:22" x14ac:dyDescent="0.25">
      <c r="A12" t="s">
        <v>18</v>
      </c>
      <c r="B12" s="1">
        <v>44997</v>
      </c>
      <c r="C12">
        <v>0</v>
      </c>
      <c r="D12">
        <v>1</v>
      </c>
      <c r="E12">
        <v>0.214664138</v>
      </c>
      <c r="F12">
        <v>7.3063974000000004E-2</v>
      </c>
      <c r="G12">
        <v>2.9584659999999999E-2</v>
      </c>
      <c r="H12">
        <v>8.6669109999999994E-3</v>
      </c>
      <c r="I12">
        <v>3.2875270000000002E-3</v>
      </c>
      <c r="J12">
        <v>9.3498099999999998E-4</v>
      </c>
      <c r="K12">
        <v>1</v>
      </c>
      <c r="L12">
        <v>1</v>
      </c>
      <c r="M12">
        <v>152</v>
      </c>
      <c r="N12" t="s">
        <v>558</v>
      </c>
      <c r="O12" s="28">
        <f t="shared" si="0"/>
        <v>82.474699822019716</v>
      </c>
      <c r="P12" t="s">
        <v>22</v>
      </c>
      <c r="Q12">
        <v>11</v>
      </c>
      <c r="R12">
        <v>18</v>
      </c>
      <c r="S12">
        <f>MATCH(N12,mens_RPI_2024!J:J,)</f>
        <v>43</v>
      </c>
      <c r="T12" cm="1">
        <f t="array" ref="T12">INDEX(mens_RPI_2024!D:D,fivethirtyeight_ncaa_forecasts!S12)</f>
        <v>0.58919999999999995</v>
      </c>
      <c r="U12">
        <f t="shared" si="1"/>
        <v>11</v>
      </c>
      <c r="V12">
        <f>T12*mens_RPI_regression_v2!$D$1+mens_RPI_regression_v2!$E$1+U12*mens_RPI_regression_v2!$F$1+mens_RPI_regression_v2!$G$1</f>
        <v>82.474699822019716</v>
      </c>
    </row>
    <row r="13" spans="1:22" x14ac:dyDescent="0.25">
      <c r="A13" t="s">
        <v>18</v>
      </c>
      <c r="B13" s="1">
        <v>44997</v>
      </c>
      <c r="C13">
        <v>0</v>
      </c>
      <c r="D13">
        <v>1</v>
      </c>
      <c r="E13">
        <v>0.88901097399999995</v>
      </c>
      <c r="F13">
        <v>0.45115392599999998</v>
      </c>
      <c r="G13">
        <v>0.24132156499999999</v>
      </c>
      <c r="H13">
        <v>9.5409239000000007E-2</v>
      </c>
      <c r="I13">
        <v>5.6138544999999998E-2</v>
      </c>
      <c r="J13">
        <v>2.5384482E-2</v>
      </c>
      <c r="K13">
        <v>1</v>
      </c>
      <c r="L13">
        <v>1</v>
      </c>
      <c r="M13">
        <v>239</v>
      </c>
      <c r="N13" t="s">
        <v>26</v>
      </c>
      <c r="O13" s="28">
        <f t="shared" si="0"/>
        <v>90.725999841577888</v>
      </c>
      <c r="P13" t="s">
        <v>22</v>
      </c>
      <c r="Q13">
        <v>3</v>
      </c>
      <c r="R13">
        <v>20</v>
      </c>
      <c r="S13">
        <f>MATCH(N13,mens_RPI_2024!J:J,)</f>
        <v>11</v>
      </c>
      <c r="T13" cm="1">
        <f t="array" ref="T13">INDEX(mens_RPI_2024!D:D,fivethirtyeight_ncaa_forecasts!S13)</f>
        <v>0.63239999999999996</v>
      </c>
      <c r="U13">
        <f t="shared" si="1"/>
        <v>3</v>
      </c>
      <c r="V13">
        <f>T13*mens_RPI_regression_v2!$D$1+mens_RPI_regression_v2!$E$1+U13*mens_RPI_regression_v2!$F$1+mens_RPI_regression_v2!$G$1</f>
        <v>90.725999841577888</v>
      </c>
    </row>
    <row r="14" spans="1:22" x14ac:dyDescent="0.25">
      <c r="A14" t="s">
        <v>18</v>
      </c>
      <c r="B14" s="1">
        <v>44997</v>
      </c>
      <c r="C14">
        <v>0</v>
      </c>
      <c r="D14">
        <v>1</v>
      </c>
      <c r="E14">
        <v>0.110989026</v>
      </c>
      <c r="F14">
        <v>1.7856596999999998E-2</v>
      </c>
      <c r="G14">
        <v>3.037756E-3</v>
      </c>
      <c r="H14">
        <v>3.7484999999999998E-4</v>
      </c>
      <c r="I14" s="2">
        <v>7.9599999999999997E-5</v>
      </c>
      <c r="J14" s="2">
        <v>1.2799999999999999E-5</v>
      </c>
      <c r="K14">
        <v>1</v>
      </c>
      <c r="L14">
        <v>1</v>
      </c>
      <c r="M14">
        <v>2540</v>
      </c>
      <c r="N14" t="s">
        <v>571</v>
      </c>
      <c r="O14" s="28">
        <f t="shared" si="0"/>
        <v>79.836980714685382</v>
      </c>
      <c r="P14" t="s">
        <v>22</v>
      </c>
      <c r="Q14">
        <v>14</v>
      </c>
      <c r="R14">
        <v>22</v>
      </c>
      <c r="S14">
        <f>MATCH(N14,mens_RPI_2024!J:J,)</f>
        <v>58</v>
      </c>
      <c r="T14" cm="1">
        <f t="array" ref="T14">INDEX(mens_RPI_2024!D:D,fivethirtyeight_ncaa_forecasts!S14)</f>
        <v>0.57920000000000005</v>
      </c>
      <c r="U14">
        <f t="shared" si="1"/>
        <v>14</v>
      </c>
      <c r="V14">
        <f>T14*mens_RPI_regression_v2!$D$1+mens_RPI_regression_v2!$E$1+U14*mens_RPI_regression_v2!$F$1+mens_RPI_regression_v2!$G$1</f>
        <v>79.836980714685382</v>
      </c>
    </row>
    <row r="15" spans="1:22" x14ac:dyDescent="0.25">
      <c r="A15" t="s">
        <v>18</v>
      </c>
      <c r="B15" s="1">
        <v>44997</v>
      </c>
      <c r="C15">
        <v>0</v>
      </c>
      <c r="D15">
        <v>1</v>
      </c>
      <c r="E15">
        <v>0.35926536100000001</v>
      </c>
      <c r="F15">
        <v>9.1649389999999997E-2</v>
      </c>
      <c r="G15">
        <v>3.3308576999999999E-2</v>
      </c>
      <c r="H15">
        <v>9.6851769999999997E-3</v>
      </c>
      <c r="I15">
        <v>3.9495770000000001E-3</v>
      </c>
      <c r="J15">
        <v>1.2083770000000001E-3</v>
      </c>
      <c r="K15">
        <v>1</v>
      </c>
      <c r="L15">
        <v>1</v>
      </c>
      <c r="M15">
        <v>142</v>
      </c>
      <c r="N15" t="s">
        <v>34</v>
      </c>
      <c r="O15" s="28">
        <f t="shared" si="0"/>
        <v>85.871393031798803</v>
      </c>
      <c r="P15" t="s">
        <v>22</v>
      </c>
      <c r="Q15">
        <v>7</v>
      </c>
      <c r="R15">
        <v>24</v>
      </c>
      <c r="S15">
        <f>MATCH(N15,mens_RPI_2024!J:J,)</f>
        <v>29</v>
      </c>
      <c r="T15" cm="1">
        <f t="array" ref="T15">INDEX(mens_RPI_2024!D:D,fivethirtyeight_ncaa_forecasts!S15)</f>
        <v>0.60089999999999999</v>
      </c>
      <c r="U15">
        <f t="shared" si="1"/>
        <v>7</v>
      </c>
      <c r="V15">
        <f>T15*mens_RPI_regression_v2!$D$1+mens_RPI_regression_v2!$E$1+U15*mens_RPI_regression_v2!$F$1+mens_RPI_regression_v2!$G$1</f>
        <v>85.871393031798803</v>
      </c>
    </row>
    <row r="16" spans="1:22" x14ac:dyDescent="0.25">
      <c r="A16" t="s">
        <v>18</v>
      </c>
      <c r="B16" s="1">
        <v>44997</v>
      </c>
      <c r="C16">
        <v>0</v>
      </c>
      <c r="D16">
        <v>1</v>
      </c>
      <c r="E16">
        <v>0.64073463900000005</v>
      </c>
      <c r="F16">
        <v>0.220408522</v>
      </c>
      <c r="G16">
        <v>7.8826166000000003E-2</v>
      </c>
      <c r="H16">
        <v>2.2566287000000001E-2</v>
      </c>
      <c r="I16">
        <v>9.4529729999999999E-3</v>
      </c>
      <c r="J16">
        <v>2.972274E-3</v>
      </c>
      <c r="K16">
        <v>1</v>
      </c>
      <c r="L16">
        <v>1</v>
      </c>
      <c r="M16">
        <v>328</v>
      </c>
      <c r="N16" t="s">
        <v>555</v>
      </c>
      <c r="O16" s="28">
        <f t="shared" si="0"/>
        <v>83.344121924464488</v>
      </c>
      <c r="P16" t="s">
        <v>22</v>
      </c>
      <c r="Q16">
        <v>10</v>
      </c>
      <c r="R16">
        <v>26</v>
      </c>
      <c r="S16">
        <f>MATCH(N16,mens_RPI_2024!J:J,)</f>
        <v>38</v>
      </c>
      <c r="T16" cm="1">
        <f t="array" ref="T16">INDEX(mens_RPI_2024!D:D,fivethirtyeight_ncaa_forecasts!S16)</f>
        <v>0.59240000000000004</v>
      </c>
      <c r="U16">
        <f t="shared" si="1"/>
        <v>10</v>
      </c>
      <c r="V16">
        <f>T16*mens_RPI_regression_v2!$D$1+mens_RPI_regression_v2!$E$1+U16*mens_RPI_regression_v2!$F$1+mens_RPI_regression_v2!$G$1</f>
        <v>83.344121924464488</v>
      </c>
    </row>
    <row r="17" spans="1:22" x14ac:dyDescent="0.25">
      <c r="A17" t="s">
        <v>18</v>
      </c>
      <c r="B17" s="1">
        <v>44997</v>
      </c>
      <c r="C17">
        <v>0</v>
      </c>
      <c r="D17">
        <v>1</v>
      </c>
      <c r="E17">
        <v>0.93539410700000003</v>
      </c>
      <c r="F17">
        <v>0.67450355799999995</v>
      </c>
      <c r="G17">
        <v>0.350618916</v>
      </c>
      <c r="H17">
        <v>0.145674263</v>
      </c>
      <c r="I17">
        <v>8.3553649999999993E-2</v>
      </c>
      <c r="J17">
        <v>3.6703993999999997E-2</v>
      </c>
      <c r="K17">
        <v>1</v>
      </c>
      <c r="L17">
        <v>1</v>
      </c>
      <c r="M17">
        <v>12</v>
      </c>
      <c r="N17" t="s">
        <v>535</v>
      </c>
      <c r="O17" s="28">
        <f t="shared" si="0"/>
        <v>91.963581944022664</v>
      </c>
      <c r="P17" t="s">
        <v>22</v>
      </c>
      <c r="Q17">
        <v>2</v>
      </c>
      <c r="R17">
        <v>28</v>
      </c>
      <c r="S17">
        <f>MATCH(N17,mens_RPI_2024!J:J,)</f>
        <v>7</v>
      </c>
      <c r="T17" cm="1">
        <f t="array" ref="T17">INDEX(mens_RPI_2024!D:D,fivethirtyeight_ncaa_forecasts!S17)</f>
        <v>0.64059999999999995</v>
      </c>
      <c r="U17">
        <f t="shared" si="1"/>
        <v>2</v>
      </c>
      <c r="V17">
        <f>T17*mens_RPI_regression_v2!$D$1+mens_RPI_regression_v2!$E$1+U17*mens_RPI_regression_v2!$F$1+mens_RPI_regression_v2!$G$1</f>
        <v>91.963581944022664</v>
      </c>
    </row>
    <row r="18" spans="1:22" x14ac:dyDescent="0.25">
      <c r="A18" t="s">
        <v>18</v>
      </c>
      <c r="B18" s="1">
        <v>44997</v>
      </c>
      <c r="C18">
        <v>0</v>
      </c>
      <c r="D18">
        <v>1</v>
      </c>
      <c r="E18">
        <v>6.4605892999999998E-2</v>
      </c>
      <c r="F18">
        <v>1.3438531E-2</v>
      </c>
      <c r="G18">
        <v>2.427598E-3</v>
      </c>
      <c r="H18">
        <v>3.6163699999999999E-4</v>
      </c>
      <c r="I18" s="2">
        <v>7.5500000000000006E-5</v>
      </c>
      <c r="J18" s="2">
        <v>1.2E-5</v>
      </c>
      <c r="K18">
        <v>1</v>
      </c>
      <c r="L18">
        <v>1</v>
      </c>
      <c r="M18">
        <v>163</v>
      </c>
      <c r="N18" t="s">
        <v>577</v>
      </c>
      <c r="O18" s="28">
        <f t="shared" si="0"/>
        <v>79.011737812240611</v>
      </c>
      <c r="P18" t="s">
        <v>22</v>
      </c>
      <c r="Q18">
        <v>15</v>
      </c>
      <c r="R18">
        <v>30</v>
      </c>
      <c r="S18">
        <f>MATCH(N18,mens_RPI_2024!J:J,)</f>
        <v>62</v>
      </c>
      <c r="T18" cm="1">
        <f t="array" ref="T18">INDEX(mens_RPI_2024!D:D,fivethirtyeight_ncaa_forecasts!S18)</f>
        <v>0.5766</v>
      </c>
      <c r="U18">
        <f t="shared" si="1"/>
        <v>15</v>
      </c>
      <c r="V18">
        <f>T18*mens_RPI_regression_v2!$D$1+mens_RPI_regression_v2!$E$1+U18*mens_RPI_regression_v2!$F$1+mens_RPI_regression_v2!$G$1</f>
        <v>79.011737812240611</v>
      </c>
    </row>
    <row r="19" spans="1:22" x14ac:dyDescent="0.25">
      <c r="A19" t="s">
        <v>18</v>
      </c>
      <c r="B19" s="1">
        <v>44997</v>
      </c>
      <c r="C19">
        <v>0</v>
      </c>
      <c r="D19">
        <v>1</v>
      </c>
      <c r="E19">
        <v>0.98487437799999999</v>
      </c>
      <c r="F19">
        <v>0.69478706000000001</v>
      </c>
      <c r="G19">
        <v>0.407203221</v>
      </c>
      <c r="H19">
        <v>0.25328404900000001</v>
      </c>
      <c r="I19">
        <v>0.11982747000000001</v>
      </c>
      <c r="J19">
        <v>5.2968225000000001E-2</v>
      </c>
      <c r="K19">
        <v>1</v>
      </c>
      <c r="L19">
        <v>1</v>
      </c>
      <c r="M19">
        <v>2509</v>
      </c>
      <c r="N19" t="s">
        <v>40</v>
      </c>
      <c r="O19" s="28">
        <f t="shared" si="0"/>
        <v>93.480965646467439</v>
      </c>
      <c r="P19" t="s">
        <v>25</v>
      </c>
      <c r="Q19">
        <v>1</v>
      </c>
      <c r="R19">
        <v>32</v>
      </c>
      <c r="S19">
        <f>MATCH(N19,mens_RPI_2024!J:J,)</f>
        <v>4</v>
      </c>
      <c r="T19" cm="1">
        <f t="array" ref="T19">INDEX(mens_RPI_2024!D:D,fivethirtyeight_ncaa_forecasts!S19)</f>
        <v>0.65259999999999996</v>
      </c>
      <c r="U19">
        <f t="shared" si="1"/>
        <v>1</v>
      </c>
      <c r="V19">
        <f>T19*mens_RPI_regression_v2!$D$1+mens_RPI_regression_v2!$E$1+U19*mens_RPI_regression_v2!$F$1+mens_RPI_regression_v2!$G$1</f>
        <v>93.480965646467439</v>
      </c>
    </row>
    <row r="20" spans="1:22" x14ac:dyDescent="0.25">
      <c r="A20" t="s">
        <v>18</v>
      </c>
      <c r="B20" s="1">
        <v>44997</v>
      </c>
      <c r="C20">
        <v>1</v>
      </c>
      <c r="D20">
        <v>0.56797671500000002</v>
      </c>
      <c r="E20">
        <v>9.2511150000000007E-3</v>
      </c>
      <c r="F20">
        <v>5.3346899999999996E-4</v>
      </c>
      <c r="G20" s="2">
        <v>2.8200000000000001E-5</v>
      </c>
      <c r="H20" s="2">
        <v>1.99E-6</v>
      </c>
      <c r="I20" s="2">
        <v>1.91E-7</v>
      </c>
      <c r="J20" s="2">
        <v>1.92E-8</v>
      </c>
      <c r="K20">
        <v>0</v>
      </c>
      <c r="L20">
        <v>1</v>
      </c>
      <c r="M20">
        <v>2640</v>
      </c>
      <c r="N20" t="s">
        <v>581</v>
      </c>
      <c r="O20" s="28">
        <f t="shared" si="0"/>
        <v>78.112862909795837</v>
      </c>
      <c r="P20" t="s">
        <v>25</v>
      </c>
      <c r="Q20" t="s">
        <v>84</v>
      </c>
      <c r="R20">
        <v>34</v>
      </c>
      <c r="S20">
        <f>MATCH(N20,mens_RPI_2024!J:J,)</f>
        <v>67</v>
      </c>
      <c r="T20" cm="1">
        <f t="array" ref="T20">INDEX(mens_RPI_2024!D:D,fivethirtyeight_ncaa_forecasts!S20)</f>
        <v>0.57299999999999995</v>
      </c>
      <c r="U20">
        <f t="shared" si="1"/>
        <v>16</v>
      </c>
      <c r="V20">
        <f>T20*mens_RPI_regression_v2!$D$1+mens_RPI_regression_v2!$E$1+U20*mens_RPI_regression_v2!$F$1+mens_RPI_regression_v2!$G$1</f>
        <v>78.112862909795837</v>
      </c>
    </row>
    <row r="21" spans="1:22" x14ac:dyDescent="0.25">
      <c r="A21" t="s">
        <v>18</v>
      </c>
      <c r="B21" s="1">
        <v>44997</v>
      </c>
      <c r="C21">
        <v>1</v>
      </c>
      <c r="D21">
        <v>0.43202328499999998</v>
      </c>
      <c r="E21">
        <v>5.8745070000000002E-3</v>
      </c>
      <c r="F21">
        <v>2.8521999999999998E-4</v>
      </c>
      <c r="G21" s="2">
        <v>1.8899999999999999E-5</v>
      </c>
      <c r="H21" s="2">
        <v>1.6500000000000001E-6</v>
      </c>
      <c r="I21" s="2">
        <v>6.5099999999999994E-8</v>
      </c>
      <c r="J21" s="2">
        <v>2.7700000000000002E-9</v>
      </c>
      <c r="K21">
        <v>0</v>
      </c>
      <c r="L21">
        <v>1</v>
      </c>
      <c r="M21">
        <v>161</v>
      </c>
      <c r="N21" t="s">
        <v>582</v>
      </c>
      <c r="O21" s="28">
        <f t="shared" si="0"/>
        <v>77.943509309795843</v>
      </c>
      <c r="P21" t="s">
        <v>25</v>
      </c>
      <c r="Q21" t="s">
        <v>86</v>
      </c>
      <c r="R21">
        <v>35</v>
      </c>
      <c r="S21">
        <f>MATCH(N21,mens_RPI_2024!J:J,)</f>
        <v>69</v>
      </c>
      <c r="T21" cm="1">
        <f t="array" ref="T21">INDEX(mens_RPI_2024!D:D,fivethirtyeight_ncaa_forecasts!S21)</f>
        <v>0.57069999999999999</v>
      </c>
      <c r="U21">
        <f t="shared" si="1"/>
        <v>16</v>
      </c>
      <c r="V21">
        <f>T21*mens_RPI_regression_v2!$D$1+mens_RPI_regression_v2!$E$1+U21*mens_RPI_regression_v2!$F$1+mens_RPI_regression_v2!$G$1</f>
        <v>77.943509309795843</v>
      </c>
    </row>
    <row r="22" spans="1:22" x14ac:dyDescent="0.25">
      <c r="A22" t="s">
        <v>18</v>
      </c>
      <c r="B22" s="1">
        <v>44997</v>
      </c>
      <c r="C22">
        <v>0</v>
      </c>
      <c r="D22">
        <v>1</v>
      </c>
      <c r="E22">
        <v>0.64122207499999995</v>
      </c>
      <c r="F22">
        <v>0.216370178</v>
      </c>
      <c r="G22">
        <v>9.9449089000000004E-2</v>
      </c>
      <c r="H22">
        <v>5.0560151999999997E-2</v>
      </c>
      <c r="I22">
        <v>1.9715272999999998E-2</v>
      </c>
      <c r="J22">
        <v>7.2936449999999996E-3</v>
      </c>
      <c r="K22">
        <v>1</v>
      </c>
      <c r="L22">
        <v>1</v>
      </c>
      <c r="M22">
        <v>235</v>
      </c>
      <c r="N22" t="s">
        <v>549</v>
      </c>
      <c r="O22" s="28">
        <f t="shared" si="0"/>
        <v>85.237593329354027</v>
      </c>
      <c r="P22" t="s">
        <v>25</v>
      </c>
      <c r="Q22">
        <v>8</v>
      </c>
      <c r="R22">
        <v>36</v>
      </c>
      <c r="S22">
        <f>MATCH(N22,mens_RPI_2024!J:J,)</f>
        <v>30</v>
      </c>
      <c r="T22" cm="1">
        <f t="array" ref="T22">INDEX(mens_RPI_2024!D:D,fivethirtyeight_ncaa_forecasts!S22)</f>
        <v>0.60089999999999999</v>
      </c>
      <c r="U22">
        <f t="shared" si="1"/>
        <v>8</v>
      </c>
      <c r="V22">
        <f>T22*mens_RPI_regression_v2!$D$1+mens_RPI_regression_v2!$E$1+U22*mens_RPI_regression_v2!$F$1+mens_RPI_regression_v2!$G$1</f>
        <v>85.237593329354027</v>
      </c>
    </row>
    <row r="23" spans="1:22" x14ac:dyDescent="0.25">
      <c r="A23" t="s">
        <v>18</v>
      </c>
      <c r="B23" s="1">
        <v>44997</v>
      </c>
      <c r="C23">
        <v>0</v>
      </c>
      <c r="D23">
        <v>1</v>
      </c>
      <c r="E23">
        <v>0.358777925</v>
      </c>
      <c r="F23">
        <v>8.8024072999999994E-2</v>
      </c>
      <c r="G23">
        <v>3.3883018000000001E-2</v>
      </c>
      <c r="H23">
        <v>1.4851598000000001E-2</v>
      </c>
      <c r="I23">
        <v>4.9819879999999997E-3</v>
      </c>
      <c r="J23">
        <v>1.6064810000000001E-3</v>
      </c>
      <c r="K23">
        <v>1</v>
      </c>
      <c r="L23">
        <v>1</v>
      </c>
      <c r="M23">
        <v>2226</v>
      </c>
      <c r="N23" t="s">
        <v>553</v>
      </c>
      <c r="O23" s="28">
        <f t="shared" si="0"/>
        <v>84.242996826909248</v>
      </c>
      <c r="P23" t="s">
        <v>25</v>
      </c>
      <c r="Q23">
        <v>9</v>
      </c>
      <c r="R23">
        <v>38</v>
      </c>
      <c r="S23">
        <f>MATCH(N23,mens_RPI_2024!J:J,)</f>
        <v>37</v>
      </c>
      <c r="T23" cm="1">
        <f t="array" ref="T23">INDEX(mens_RPI_2024!D:D,fivethirtyeight_ncaa_forecasts!S23)</f>
        <v>0.59599999999999997</v>
      </c>
      <c r="U23">
        <f t="shared" si="1"/>
        <v>9</v>
      </c>
      <c r="V23">
        <f>T23*mens_RPI_regression_v2!$D$1+mens_RPI_regression_v2!$E$1+U23*mens_RPI_regression_v2!$F$1+mens_RPI_regression_v2!$G$1</f>
        <v>84.242996826909248</v>
      </c>
    </row>
    <row r="24" spans="1:22" x14ac:dyDescent="0.25">
      <c r="A24" t="s">
        <v>18</v>
      </c>
      <c r="B24" s="1">
        <v>44997</v>
      </c>
      <c r="C24">
        <v>0</v>
      </c>
      <c r="D24">
        <v>1</v>
      </c>
      <c r="E24">
        <v>0.81903226600000001</v>
      </c>
      <c r="F24">
        <v>0.45711228599999998</v>
      </c>
      <c r="G24">
        <v>0.226753343</v>
      </c>
      <c r="H24">
        <v>0.13218460700000001</v>
      </c>
      <c r="I24">
        <v>5.4081810000000001E-2</v>
      </c>
      <c r="J24">
        <v>2.0908122000000001E-2</v>
      </c>
      <c r="K24">
        <v>1</v>
      </c>
      <c r="L24">
        <v>1</v>
      </c>
      <c r="M24">
        <v>150</v>
      </c>
      <c r="N24" t="s">
        <v>62</v>
      </c>
      <c r="O24" s="28">
        <f t="shared" si="0"/>
        <v>88.081482036688357</v>
      </c>
      <c r="P24" t="s">
        <v>25</v>
      </c>
      <c r="Q24">
        <v>5</v>
      </c>
      <c r="R24">
        <v>40</v>
      </c>
      <c r="S24">
        <f>MATCH(N24,mens_RPI_2024!J:J,)</f>
        <v>18</v>
      </c>
      <c r="T24" cm="1">
        <f t="array" ref="T24">INDEX(mens_RPI_2024!D:D,fivethirtyeight_ncaa_forecasts!S24)</f>
        <v>0.61370000000000002</v>
      </c>
      <c r="U24">
        <f t="shared" si="1"/>
        <v>5</v>
      </c>
      <c r="V24">
        <f>T24*mens_RPI_regression_v2!$D$1+mens_RPI_regression_v2!$E$1+U24*mens_RPI_regression_v2!$F$1+mens_RPI_regression_v2!$G$1</f>
        <v>88.081482036688357</v>
      </c>
    </row>
    <row r="25" spans="1:22" x14ac:dyDescent="0.25">
      <c r="A25" t="s">
        <v>18</v>
      </c>
      <c r="B25" s="1">
        <v>44997</v>
      </c>
      <c r="C25">
        <v>0</v>
      </c>
      <c r="D25">
        <v>1</v>
      </c>
      <c r="E25">
        <v>0.18096773399999999</v>
      </c>
      <c r="F25">
        <v>5.1100857E-2</v>
      </c>
      <c r="G25">
        <v>1.1754228E-2</v>
      </c>
      <c r="H25">
        <v>3.7480819999999998E-3</v>
      </c>
      <c r="I25">
        <v>1.028003E-3</v>
      </c>
      <c r="J25">
        <v>2.7586100000000002E-4</v>
      </c>
      <c r="K25">
        <v>1</v>
      </c>
      <c r="L25">
        <v>1</v>
      </c>
      <c r="M25">
        <v>198</v>
      </c>
      <c r="N25" t="s">
        <v>44</v>
      </c>
      <c r="O25" s="28">
        <f t="shared" si="0"/>
        <v>81.435924119574935</v>
      </c>
      <c r="P25" t="s">
        <v>25</v>
      </c>
      <c r="Q25">
        <v>12</v>
      </c>
      <c r="R25">
        <v>42</v>
      </c>
      <c r="S25">
        <f>MATCH(N25,mens_RPI_2024!J:J,)</f>
        <v>51</v>
      </c>
      <c r="T25" cm="1">
        <f t="array" ref="T25">INDEX(mens_RPI_2024!D:D,fivethirtyeight_ncaa_forecasts!S25)</f>
        <v>0.5837</v>
      </c>
      <c r="U25">
        <f t="shared" si="1"/>
        <v>12</v>
      </c>
      <c r="V25">
        <f>T25*mens_RPI_regression_v2!$D$1+mens_RPI_regression_v2!$E$1+U25*mens_RPI_regression_v2!$F$1+mens_RPI_regression_v2!$G$1</f>
        <v>81.435924119574935</v>
      </c>
    </row>
    <row r="26" spans="1:22" x14ac:dyDescent="0.25">
      <c r="A26" t="s">
        <v>18</v>
      </c>
      <c r="B26" s="1">
        <v>44997</v>
      </c>
      <c r="C26">
        <v>0</v>
      </c>
      <c r="D26">
        <v>1</v>
      </c>
      <c r="E26">
        <v>0.86760516600000004</v>
      </c>
      <c r="F26">
        <v>0.46447596000000002</v>
      </c>
      <c r="G26">
        <v>0.216502044</v>
      </c>
      <c r="H26">
        <v>0.12043256400000001</v>
      </c>
      <c r="I26">
        <v>5.0080183E-2</v>
      </c>
      <c r="J26">
        <v>1.9651727000000001E-2</v>
      </c>
      <c r="K26">
        <v>1</v>
      </c>
      <c r="L26">
        <v>1</v>
      </c>
      <c r="M26">
        <v>2633</v>
      </c>
      <c r="N26" t="s">
        <v>32</v>
      </c>
      <c r="O26" s="28">
        <f t="shared" si="0"/>
        <v>89.142347339133138</v>
      </c>
      <c r="P26" t="s">
        <v>25</v>
      </c>
      <c r="Q26">
        <v>4</v>
      </c>
      <c r="R26">
        <v>44</v>
      </c>
      <c r="S26">
        <f>MATCH(N26,mens_RPI_2024!J:J,)</f>
        <v>15</v>
      </c>
      <c r="T26" cm="1">
        <f t="array" ref="T26">INDEX(mens_RPI_2024!D:D,fivethirtyeight_ncaa_forecasts!S26)</f>
        <v>0.61950000000000005</v>
      </c>
      <c r="U26">
        <f t="shared" si="1"/>
        <v>4</v>
      </c>
      <c r="V26">
        <f>T26*mens_RPI_regression_v2!$D$1+mens_RPI_regression_v2!$E$1+U26*mens_RPI_regression_v2!$F$1+mens_RPI_regression_v2!$G$1</f>
        <v>89.142347339133138</v>
      </c>
    </row>
    <row r="27" spans="1:22" x14ac:dyDescent="0.25">
      <c r="A27" t="s">
        <v>18</v>
      </c>
      <c r="B27" s="1">
        <v>44997</v>
      </c>
      <c r="C27">
        <v>0</v>
      </c>
      <c r="D27">
        <v>1</v>
      </c>
      <c r="E27">
        <v>0.13239483399999999</v>
      </c>
      <c r="F27">
        <v>2.7310897000000001E-2</v>
      </c>
      <c r="G27">
        <v>4.4079810000000001E-3</v>
      </c>
      <c r="H27">
        <v>1.041674E-3</v>
      </c>
      <c r="I27">
        <v>2.34214E-4</v>
      </c>
      <c r="J27" s="2">
        <v>5.24E-5</v>
      </c>
      <c r="K27">
        <v>1</v>
      </c>
      <c r="L27">
        <v>1</v>
      </c>
      <c r="M27">
        <v>309</v>
      </c>
      <c r="N27" t="s">
        <v>28</v>
      </c>
      <c r="O27" s="28">
        <f t="shared" si="0"/>
        <v>80.699039617130154</v>
      </c>
      <c r="P27" t="s">
        <v>25</v>
      </c>
      <c r="Q27">
        <v>13</v>
      </c>
      <c r="R27">
        <v>46</v>
      </c>
      <c r="S27">
        <f>MATCH(N27,mens_RPI_2024!J:J,)</f>
        <v>55</v>
      </c>
      <c r="T27" cm="1">
        <f t="array" ref="T27">INDEX(mens_RPI_2024!D:D,fivethirtyeight_ncaa_forecasts!S27)</f>
        <v>0.58230000000000004</v>
      </c>
      <c r="U27">
        <f t="shared" si="1"/>
        <v>13</v>
      </c>
      <c r="V27">
        <f>T27*mens_RPI_regression_v2!$D$1+mens_RPI_regression_v2!$E$1+U27*mens_RPI_regression_v2!$F$1+mens_RPI_regression_v2!$G$1</f>
        <v>80.699039617130154</v>
      </c>
    </row>
    <row r="28" spans="1:22" x14ac:dyDescent="0.25">
      <c r="A28" t="s">
        <v>18</v>
      </c>
      <c r="B28" s="1">
        <v>44997</v>
      </c>
      <c r="C28">
        <v>0</v>
      </c>
      <c r="D28">
        <v>1</v>
      </c>
      <c r="E28">
        <v>0.66448807200000004</v>
      </c>
      <c r="F28">
        <v>0.44621080600000002</v>
      </c>
      <c r="G28">
        <v>0.23208289400000001</v>
      </c>
      <c r="H28">
        <v>0.103480708</v>
      </c>
      <c r="I28">
        <v>4.0300937000000002E-2</v>
      </c>
      <c r="J28">
        <v>1.4892381999999999E-2</v>
      </c>
      <c r="K28">
        <v>1</v>
      </c>
      <c r="L28">
        <v>1</v>
      </c>
      <c r="M28">
        <v>96</v>
      </c>
      <c r="N28" t="s">
        <v>61</v>
      </c>
      <c r="O28" s="28">
        <f t="shared" si="0"/>
        <v>86.983800734243587</v>
      </c>
      <c r="P28" t="s">
        <v>25</v>
      </c>
      <c r="Q28">
        <v>6</v>
      </c>
      <c r="R28">
        <v>48</v>
      </c>
      <c r="S28">
        <f>MATCH(N28,mens_RPI_2024!J:J,)</f>
        <v>23</v>
      </c>
      <c r="T28" cm="1">
        <f t="array" ref="T28">INDEX(mens_RPI_2024!D:D,fivethirtyeight_ncaa_forecasts!S28)</f>
        <v>0.60740000000000005</v>
      </c>
      <c r="U28">
        <f t="shared" si="1"/>
        <v>6</v>
      </c>
      <c r="V28">
        <f>T28*mens_RPI_regression_v2!$D$1+mens_RPI_regression_v2!$E$1+U28*mens_RPI_regression_v2!$F$1+mens_RPI_regression_v2!$G$1</f>
        <v>86.983800734243587</v>
      </c>
    </row>
    <row r="29" spans="1:22" x14ac:dyDescent="0.25">
      <c r="A29" t="s">
        <v>18</v>
      </c>
      <c r="B29" s="1">
        <v>44997</v>
      </c>
      <c r="C29">
        <v>0</v>
      </c>
      <c r="D29">
        <v>1</v>
      </c>
      <c r="E29">
        <v>0.33551192800000001</v>
      </c>
      <c r="F29">
        <v>0.18370883800000001</v>
      </c>
      <c r="G29">
        <v>8.7291372000000006E-2</v>
      </c>
      <c r="H29">
        <v>3.5433441000000003E-2</v>
      </c>
      <c r="I29">
        <v>1.0109748999999999E-2</v>
      </c>
      <c r="J29">
        <v>2.8125089999999999E-3</v>
      </c>
      <c r="K29">
        <v>1</v>
      </c>
      <c r="L29">
        <v>1</v>
      </c>
      <c r="M29">
        <v>2507</v>
      </c>
      <c r="N29" t="s">
        <v>557</v>
      </c>
      <c r="O29" s="28">
        <f t="shared" si="0"/>
        <v>82.533605422019718</v>
      </c>
      <c r="P29" t="s">
        <v>25</v>
      </c>
      <c r="Q29">
        <v>11</v>
      </c>
      <c r="R29">
        <v>50</v>
      </c>
      <c r="S29">
        <f>MATCH(N29,mens_RPI_2024!J:J,)</f>
        <v>42</v>
      </c>
      <c r="T29" cm="1">
        <f t="array" ref="T29">INDEX(mens_RPI_2024!D:D,fivethirtyeight_ncaa_forecasts!S29)</f>
        <v>0.59</v>
      </c>
      <c r="U29">
        <f t="shared" si="1"/>
        <v>11</v>
      </c>
      <c r="V29">
        <f>T29*mens_RPI_regression_v2!$D$1+mens_RPI_regression_v2!$E$1+U29*mens_RPI_regression_v2!$F$1+mens_RPI_regression_v2!$G$1</f>
        <v>82.533605422019718</v>
      </c>
    </row>
    <row r="30" spans="1:22" x14ac:dyDescent="0.25">
      <c r="A30" t="s">
        <v>18</v>
      </c>
      <c r="B30" s="1">
        <v>44997</v>
      </c>
      <c r="C30">
        <v>0</v>
      </c>
      <c r="D30">
        <v>1</v>
      </c>
      <c r="E30">
        <v>0.85140790700000002</v>
      </c>
      <c r="F30">
        <v>0.34900083100000001</v>
      </c>
      <c r="G30">
        <v>0.14898215400000001</v>
      </c>
      <c r="H30">
        <v>5.4215416000000002E-2</v>
      </c>
      <c r="I30">
        <v>1.9647872E-2</v>
      </c>
      <c r="J30">
        <v>6.7983139999999997E-3</v>
      </c>
      <c r="K30">
        <v>1</v>
      </c>
      <c r="L30">
        <v>1</v>
      </c>
      <c r="M30">
        <v>2306</v>
      </c>
      <c r="N30" t="s">
        <v>541</v>
      </c>
      <c r="O30" s="28">
        <f t="shared" si="0"/>
        <v>90.114854241577888</v>
      </c>
      <c r="P30" t="s">
        <v>25</v>
      </c>
      <c r="Q30">
        <v>3</v>
      </c>
      <c r="R30">
        <v>52</v>
      </c>
      <c r="S30">
        <f>MATCH(N30,mens_RPI_2024!J:J,)</f>
        <v>13</v>
      </c>
      <c r="T30" cm="1">
        <f t="array" ref="T30">INDEX(mens_RPI_2024!D:D,fivethirtyeight_ncaa_forecasts!S30)</f>
        <v>0.62409999999999999</v>
      </c>
      <c r="U30">
        <f t="shared" si="1"/>
        <v>3</v>
      </c>
      <c r="V30">
        <f>T30*mens_RPI_regression_v2!$D$1+mens_RPI_regression_v2!$E$1+U30*mens_RPI_regression_v2!$F$1+mens_RPI_regression_v2!$G$1</f>
        <v>90.114854241577888</v>
      </c>
    </row>
    <row r="31" spans="1:22" x14ac:dyDescent="0.25">
      <c r="A31" t="s">
        <v>18</v>
      </c>
      <c r="B31" s="1">
        <v>44997</v>
      </c>
      <c r="C31">
        <v>0</v>
      </c>
      <c r="D31">
        <v>1</v>
      </c>
      <c r="E31">
        <v>0.14859209300000001</v>
      </c>
      <c r="F31">
        <v>2.1079525000000002E-2</v>
      </c>
      <c r="G31">
        <v>3.6164809999999999E-3</v>
      </c>
      <c r="H31">
        <v>5.3669999999999998E-4</v>
      </c>
      <c r="I31" s="2">
        <v>8.3399999999999994E-5</v>
      </c>
      <c r="J31" s="2">
        <v>1.3200000000000001E-5</v>
      </c>
      <c r="K31">
        <v>1</v>
      </c>
      <c r="L31">
        <v>1</v>
      </c>
      <c r="M31">
        <v>147</v>
      </c>
      <c r="N31" t="s">
        <v>77</v>
      </c>
      <c r="O31" s="28">
        <f t="shared" si="0"/>
        <v>79.888523114685384</v>
      </c>
      <c r="P31" t="s">
        <v>25</v>
      </c>
      <c r="Q31">
        <v>14</v>
      </c>
      <c r="R31">
        <v>54</v>
      </c>
      <c r="S31">
        <f>MATCH(N31,mens_RPI_2024!J:J,)</f>
        <v>57</v>
      </c>
      <c r="T31" cm="1">
        <f t="array" ref="T31">INDEX(mens_RPI_2024!D:D,fivethirtyeight_ncaa_forecasts!S31)</f>
        <v>0.57989999999999997</v>
      </c>
      <c r="U31">
        <f t="shared" si="1"/>
        <v>14</v>
      </c>
      <c r="V31">
        <f>T31*mens_RPI_regression_v2!$D$1+mens_RPI_regression_v2!$E$1+U31*mens_RPI_regression_v2!$F$1+mens_RPI_regression_v2!$G$1</f>
        <v>79.888523114685384</v>
      </c>
    </row>
    <row r="32" spans="1:22" x14ac:dyDescent="0.25">
      <c r="A32" t="s">
        <v>18</v>
      </c>
      <c r="B32" s="1">
        <v>44997</v>
      </c>
      <c r="C32">
        <v>0</v>
      </c>
      <c r="D32">
        <v>1</v>
      </c>
      <c r="E32">
        <v>0.63702703800000005</v>
      </c>
      <c r="F32">
        <v>0.269577385</v>
      </c>
      <c r="G32">
        <v>0.12995894199999999</v>
      </c>
      <c r="H32">
        <v>4.9984700999999999E-2</v>
      </c>
      <c r="I32">
        <v>1.6473308999999998E-2</v>
      </c>
      <c r="J32">
        <v>5.2269329999999996E-3</v>
      </c>
      <c r="K32">
        <v>1</v>
      </c>
      <c r="L32">
        <v>1</v>
      </c>
      <c r="M32">
        <v>127</v>
      </c>
      <c r="N32" t="s">
        <v>548</v>
      </c>
      <c r="O32" s="28">
        <f t="shared" si="0"/>
        <v>85.974477831798808</v>
      </c>
      <c r="P32" t="s">
        <v>25</v>
      </c>
      <c r="Q32">
        <v>7</v>
      </c>
      <c r="R32">
        <v>56</v>
      </c>
      <c r="S32">
        <f>MATCH(N32,mens_RPI_2024!J:J,)</f>
        <v>27</v>
      </c>
      <c r="T32" cm="1">
        <f t="array" ref="T32">INDEX(mens_RPI_2024!D:D,fivethirtyeight_ncaa_forecasts!S32)</f>
        <v>0.60229999999999995</v>
      </c>
      <c r="U32">
        <f t="shared" si="1"/>
        <v>7</v>
      </c>
      <c r="V32">
        <f>T32*mens_RPI_regression_v2!$D$1+mens_RPI_regression_v2!$E$1+U32*mens_RPI_regression_v2!$F$1+mens_RPI_regression_v2!$G$1</f>
        <v>85.974477831798808</v>
      </c>
    </row>
    <row r="33" spans="1:22" x14ac:dyDescent="0.25">
      <c r="A33" t="s">
        <v>18</v>
      </c>
      <c r="B33" s="1">
        <v>44997</v>
      </c>
      <c r="C33">
        <v>0</v>
      </c>
      <c r="D33">
        <v>1</v>
      </c>
      <c r="E33">
        <v>0.36297296200000001</v>
      </c>
      <c r="F33">
        <v>0.11828889099999999</v>
      </c>
      <c r="G33">
        <v>4.8212049E-2</v>
      </c>
      <c r="H33">
        <v>1.5544351E-2</v>
      </c>
      <c r="I33">
        <v>5.1509570000000003E-3</v>
      </c>
      <c r="J33">
        <v>1.6425400000000001E-3</v>
      </c>
      <c r="K33">
        <v>1</v>
      </c>
      <c r="L33">
        <v>1</v>
      </c>
      <c r="M33">
        <v>30</v>
      </c>
      <c r="N33" t="s">
        <v>63</v>
      </c>
      <c r="O33" s="28">
        <f t="shared" si="0"/>
        <v>83.167405124464494</v>
      </c>
      <c r="P33" t="s">
        <v>25</v>
      </c>
      <c r="Q33">
        <v>10</v>
      </c>
      <c r="R33">
        <v>58</v>
      </c>
      <c r="S33">
        <f>MATCH(N33,mens_RPI_2024!J:J,)</f>
        <v>41</v>
      </c>
      <c r="T33" cm="1">
        <f t="array" ref="T33">INDEX(mens_RPI_2024!D:D,fivethirtyeight_ncaa_forecasts!S33)</f>
        <v>0.59</v>
      </c>
      <c r="U33">
        <f t="shared" si="1"/>
        <v>10</v>
      </c>
      <c r="V33">
        <f>T33*mens_RPI_regression_v2!$D$1+mens_RPI_regression_v2!$E$1+U33*mens_RPI_regression_v2!$F$1+mens_RPI_regression_v2!$G$1</f>
        <v>83.167405124464494</v>
      </c>
    </row>
    <row r="34" spans="1:22" x14ac:dyDescent="0.25">
      <c r="A34" t="s">
        <v>18</v>
      </c>
      <c r="B34" s="1">
        <v>44997</v>
      </c>
      <c r="C34">
        <v>0</v>
      </c>
      <c r="D34">
        <v>1</v>
      </c>
      <c r="E34">
        <v>0.88920326299999997</v>
      </c>
      <c r="F34">
        <v>0.58427701700000001</v>
      </c>
      <c r="G34">
        <v>0.34215683899999999</v>
      </c>
      <c r="H34">
        <v>0.16302377300000001</v>
      </c>
      <c r="I34">
        <v>6.7898240999999998E-2</v>
      </c>
      <c r="J34">
        <v>2.6682274999999998E-2</v>
      </c>
      <c r="K34">
        <v>1</v>
      </c>
      <c r="L34">
        <v>1</v>
      </c>
      <c r="M34">
        <v>269</v>
      </c>
      <c r="N34" t="s">
        <v>99</v>
      </c>
      <c r="O34" s="28">
        <f t="shared" si="0"/>
        <v>91.448157944022668</v>
      </c>
      <c r="P34" t="s">
        <v>25</v>
      </c>
      <c r="Q34">
        <v>2</v>
      </c>
      <c r="R34">
        <v>60</v>
      </c>
      <c r="S34">
        <f>MATCH(N34,mens_RPI_2024!J:J,)</f>
        <v>9</v>
      </c>
      <c r="T34" cm="1">
        <f t="array" ref="T34">INDEX(mens_RPI_2024!D:D,fivethirtyeight_ncaa_forecasts!S34)</f>
        <v>0.63360000000000005</v>
      </c>
      <c r="U34">
        <f t="shared" si="1"/>
        <v>2</v>
      </c>
      <c r="V34">
        <f>T34*mens_RPI_regression_v2!$D$1+mens_RPI_regression_v2!$E$1+U34*mens_RPI_regression_v2!$F$1+mens_RPI_regression_v2!$G$1</f>
        <v>91.448157944022668</v>
      </c>
    </row>
    <row r="35" spans="1:22" x14ac:dyDescent="0.25">
      <c r="A35" t="s">
        <v>18</v>
      </c>
      <c r="B35" s="1">
        <v>44997</v>
      </c>
      <c r="C35">
        <v>0</v>
      </c>
      <c r="D35">
        <v>1</v>
      </c>
      <c r="E35">
        <v>0.11079673700000001</v>
      </c>
      <c r="F35">
        <v>2.7856708000000001E-2</v>
      </c>
      <c r="G35">
        <v>7.6992680000000004E-3</v>
      </c>
      <c r="H35">
        <v>1.674537E-3</v>
      </c>
      <c r="I35">
        <v>2.6691200000000001E-4</v>
      </c>
      <c r="J35" s="2">
        <v>4.3399999999999998E-5</v>
      </c>
      <c r="K35">
        <v>1</v>
      </c>
      <c r="L35">
        <v>1</v>
      </c>
      <c r="M35">
        <v>261</v>
      </c>
      <c r="N35" t="s">
        <v>574</v>
      </c>
      <c r="O35" s="28">
        <f t="shared" si="0"/>
        <v>79.173728212240604</v>
      </c>
      <c r="P35" t="s">
        <v>25</v>
      </c>
      <c r="Q35">
        <v>15</v>
      </c>
      <c r="R35">
        <v>62</v>
      </c>
      <c r="S35">
        <f>MATCH(N35,mens_RPI_2024!J:J,)</f>
        <v>60</v>
      </c>
      <c r="T35" cm="1">
        <f t="array" ref="T35">INDEX(mens_RPI_2024!D:D,fivethirtyeight_ncaa_forecasts!S35)</f>
        <v>0.57879999999999998</v>
      </c>
      <c r="U35">
        <f t="shared" si="1"/>
        <v>15</v>
      </c>
      <c r="V35">
        <f>T35*mens_RPI_regression_v2!$D$1+mens_RPI_regression_v2!$E$1+U35*mens_RPI_regression_v2!$F$1+mens_RPI_regression_v2!$G$1</f>
        <v>79.173728212240604</v>
      </c>
    </row>
    <row r="36" spans="1:22" x14ac:dyDescent="0.25">
      <c r="A36" t="s">
        <v>18</v>
      </c>
      <c r="B36" s="1">
        <v>44997</v>
      </c>
      <c r="C36">
        <v>0</v>
      </c>
      <c r="D36">
        <v>1</v>
      </c>
      <c r="E36">
        <v>0.97820868500000002</v>
      </c>
      <c r="F36">
        <v>0.656920532</v>
      </c>
      <c r="G36">
        <v>0.38998083900000002</v>
      </c>
      <c r="H36">
        <v>0.20277472899999999</v>
      </c>
      <c r="I36">
        <v>9.1264955999999994E-2</v>
      </c>
      <c r="J36">
        <v>4.9550306000000002E-2</v>
      </c>
      <c r="K36">
        <v>1</v>
      </c>
      <c r="L36">
        <v>1</v>
      </c>
      <c r="M36">
        <v>2305</v>
      </c>
      <c r="N36" t="s">
        <v>21</v>
      </c>
      <c r="O36" s="28">
        <f t="shared" si="0"/>
        <v>92.958178446467443</v>
      </c>
      <c r="P36" t="s">
        <v>27</v>
      </c>
      <c r="Q36">
        <v>1</v>
      </c>
      <c r="R36">
        <v>64</v>
      </c>
      <c r="S36">
        <f>MATCH(N36,mens_RPI_2024!J:J,)</f>
        <v>5</v>
      </c>
      <c r="T36" cm="1">
        <f t="array" ref="T36">INDEX(mens_RPI_2024!D:D,fivethirtyeight_ncaa_forecasts!S36)</f>
        <v>0.64549999999999996</v>
      </c>
      <c r="U36">
        <f t="shared" si="1"/>
        <v>1</v>
      </c>
      <c r="V36">
        <f>T36*mens_RPI_regression_v2!$D$1+mens_RPI_regression_v2!$E$1+U36*mens_RPI_regression_v2!$F$1+mens_RPI_regression_v2!$G$1</f>
        <v>92.958178446467443</v>
      </c>
    </row>
    <row r="37" spans="1:22" x14ac:dyDescent="0.25">
      <c r="A37" t="s">
        <v>18</v>
      </c>
      <c r="B37" s="1">
        <v>44997</v>
      </c>
      <c r="C37">
        <v>0</v>
      </c>
      <c r="D37">
        <v>1</v>
      </c>
      <c r="E37">
        <v>2.1791314999999999E-2</v>
      </c>
      <c r="F37">
        <v>1.3815520000000001E-3</v>
      </c>
      <c r="G37" s="2">
        <v>9.6899999999999997E-5</v>
      </c>
      <c r="H37" s="2">
        <v>6.0000000000000002E-6</v>
      </c>
      <c r="I37" s="2">
        <v>3.9000000000000002E-7</v>
      </c>
      <c r="J37" s="2">
        <v>3.6699999999999998E-8</v>
      </c>
      <c r="K37">
        <v>1</v>
      </c>
      <c r="L37">
        <v>1</v>
      </c>
      <c r="M37">
        <v>47</v>
      </c>
      <c r="N37" t="s">
        <v>579</v>
      </c>
      <c r="O37" s="28">
        <f t="shared" si="0"/>
        <v>78.127589309795837</v>
      </c>
      <c r="P37" t="s">
        <v>27</v>
      </c>
      <c r="Q37">
        <v>16</v>
      </c>
      <c r="R37">
        <v>66</v>
      </c>
      <c r="S37">
        <f>MATCH(N37,mens_RPI_2024!J:J,)</f>
        <v>65</v>
      </c>
      <c r="T37" cm="1">
        <f t="array" ref="T37">INDEX(mens_RPI_2024!D:D,fivethirtyeight_ncaa_forecasts!S37)</f>
        <v>0.57320000000000004</v>
      </c>
      <c r="U37">
        <f t="shared" si="1"/>
        <v>16</v>
      </c>
      <c r="V37">
        <f>T37*mens_RPI_regression_v2!$D$1+mens_RPI_regression_v2!$E$1+U37*mens_RPI_regression_v2!$F$1+mens_RPI_regression_v2!$G$1</f>
        <v>78.127589309795837</v>
      </c>
    </row>
    <row r="38" spans="1:22" x14ac:dyDescent="0.25">
      <c r="A38" t="s">
        <v>18</v>
      </c>
      <c r="B38" s="1">
        <v>44997</v>
      </c>
      <c r="C38">
        <v>0</v>
      </c>
      <c r="D38">
        <v>1</v>
      </c>
      <c r="E38">
        <v>0.515279284</v>
      </c>
      <c r="F38">
        <v>0.17869779299999999</v>
      </c>
      <c r="G38">
        <v>8.5600100999999998E-2</v>
      </c>
      <c r="H38">
        <v>3.5551209E-2</v>
      </c>
      <c r="I38">
        <v>1.3563825E-2</v>
      </c>
      <c r="J38">
        <v>6.4235100000000003E-3</v>
      </c>
      <c r="K38">
        <v>1</v>
      </c>
      <c r="L38">
        <v>1</v>
      </c>
      <c r="M38">
        <v>8</v>
      </c>
      <c r="N38" t="s">
        <v>550</v>
      </c>
      <c r="O38" s="28">
        <f t="shared" si="0"/>
        <v>85.215503729354026</v>
      </c>
      <c r="P38" t="s">
        <v>27</v>
      </c>
      <c r="Q38">
        <v>8</v>
      </c>
      <c r="R38">
        <v>68</v>
      </c>
      <c r="S38">
        <f>MATCH(N38,mens_RPI_2024!J:J,)</f>
        <v>31</v>
      </c>
      <c r="T38" cm="1">
        <f t="array" ref="T38">INDEX(mens_RPI_2024!D:D,fivethirtyeight_ncaa_forecasts!S38)</f>
        <v>0.60060000000000002</v>
      </c>
      <c r="U38">
        <f t="shared" si="1"/>
        <v>8</v>
      </c>
      <c r="V38">
        <f>T38*mens_RPI_regression_v2!$D$1+mens_RPI_regression_v2!$E$1+U38*mens_RPI_regression_v2!$F$1+mens_RPI_regression_v2!$G$1</f>
        <v>85.215503729354026</v>
      </c>
    </row>
    <row r="39" spans="1:22" x14ac:dyDescent="0.25">
      <c r="A39" t="s">
        <v>18</v>
      </c>
      <c r="B39" s="1">
        <v>44997</v>
      </c>
      <c r="C39">
        <v>0</v>
      </c>
      <c r="D39">
        <v>1</v>
      </c>
      <c r="E39">
        <v>0.484720716</v>
      </c>
      <c r="F39">
        <v>0.163000123</v>
      </c>
      <c r="G39">
        <v>7.2760620999999998E-2</v>
      </c>
      <c r="H39">
        <v>2.8121139999999999E-2</v>
      </c>
      <c r="I39">
        <v>9.7394089999999992E-3</v>
      </c>
      <c r="J39">
        <v>4.2509280000000002E-3</v>
      </c>
      <c r="K39">
        <v>1</v>
      </c>
      <c r="L39">
        <v>1</v>
      </c>
      <c r="M39">
        <v>356</v>
      </c>
      <c r="N39" t="s">
        <v>103</v>
      </c>
      <c r="O39" s="28">
        <f t="shared" si="0"/>
        <v>84.441803226909244</v>
      </c>
      <c r="P39" t="s">
        <v>27</v>
      </c>
      <c r="Q39">
        <v>9</v>
      </c>
      <c r="R39">
        <v>70</v>
      </c>
      <c r="S39">
        <f>MATCH(N39,mens_RPI_2024!J:J,)</f>
        <v>35</v>
      </c>
      <c r="T39" cm="1">
        <f t="array" ref="T39">INDEX(mens_RPI_2024!D:D,fivethirtyeight_ncaa_forecasts!S39)</f>
        <v>0.59870000000000001</v>
      </c>
      <c r="U39">
        <f t="shared" si="1"/>
        <v>9</v>
      </c>
      <c r="V39">
        <f>T39*mens_RPI_regression_v2!$D$1+mens_RPI_regression_v2!$E$1+U39*mens_RPI_regression_v2!$F$1+mens_RPI_regression_v2!$G$1</f>
        <v>84.441803226909244</v>
      </c>
    </row>
    <row r="40" spans="1:22" x14ac:dyDescent="0.25">
      <c r="A40" t="s">
        <v>18</v>
      </c>
      <c r="B40" s="1">
        <v>44997</v>
      </c>
      <c r="C40">
        <v>0</v>
      </c>
      <c r="D40">
        <v>1</v>
      </c>
      <c r="E40">
        <v>0.58506193399999995</v>
      </c>
      <c r="F40">
        <v>0.180580515</v>
      </c>
      <c r="G40">
        <v>9.2029519000000004E-2</v>
      </c>
      <c r="H40">
        <v>4.5293660999999999E-2</v>
      </c>
      <c r="I40">
        <v>1.5549224E-2</v>
      </c>
      <c r="J40">
        <v>6.7360919999999999E-3</v>
      </c>
      <c r="K40">
        <v>1</v>
      </c>
      <c r="L40">
        <v>1</v>
      </c>
      <c r="M40">
        <v>2608</v>
      </c>
      <c r="N40" t="s">
        <v>51</v>
      </c>
      <c r="O40" s="28">
        <f t="shared" si="0"/>
        <v>87.897402036688348</v>
      </c>
      <c r="P40" t="s">
        <v>27</v>
      </c>
      <c r="Q40">
        <v>5</v>
      </c>
      <c r="R40">
        <v>72</v>
      </c>
      <c r="S40">
        <f>MATCH(N40,mens_RPI_2024!J:J,)</f>
        <v>20</v>
      </c>
      <c r="T40" cm="1">
        <f t="array" ref="T40">INDEX(mens_RPI_2024!D:D,fivethirtyeight_ncaa_forecasts!S40)</f>
        <v>0.61119999999999997</v>
      </c>
      <c r="U40">
        <f t="shared" si="1"/>
        <v>5</v>
      </c>
      <c r="V40">
        <f>T40*mens_RPI_regression_v2!$D$1+mens_RPI_regression_v2!$E$1+U40*mens_RPI_regression_v2!$F$1+mens_RPI_regression_v2!$G$1</f>
        <v>87.897402036688348</v>
      </c>
    </row>
    <row r="41" spans="1:22" x14ac:dyDescent="0.25">
      <c r="A41" t="s">
        <v>18</v>
      </c>
      <c r="B41" s="1">
        <v>44997</v>
      </c>
      <c r="C41">
        <v>0</v>
      </c>
      <c r="D41">
        <v>1</v>
      </c>
      <c r="E41">
        <v>0.41493806599999999</v>
      </c>
      <c r="F41">
        <v>0.106666754</v>
      </c>
      <c r="G41">
        <v>2.9900908E-2</v>
      </c>
      <c r="H41">
        <v>8.561071E-3</v>
      </c>
      <c r="I41">
        <v>2.2901219999999999E-3</v>
      </c>
      <c r="J41">
        <v>7.99867E-4</v>
      </c>
      <c r="K41">
        <v>1</v>
      </c>
      <c r="L41">
        <v>1</v>
      </c>
      <c r="M41">
        <v>2670</v>
      </c>
      <c r="N41" t="s">
        <v>562</v>
      </c>
      <c r="O41" s="28">
        <f t="shared" si="0"/>
        <v>81.524282519574939</v>
      </c>
      <c r="P41" t="s">
        <v>27</v>
      </c>
      <c r="Q41">
        <v>12</v>
      </c>
      <c r="R41">
        <v>74</v>
      </c>
      <c r="S41">
        <f>MATCH(N41,mens_RPI_2024!J:J,)</f>
        <v>49</v>
      </c>
      <c r="T41" cm="1">
        <f t="array" ref="T41">INDEX(mens_RPI_2024!D:D,fivethirtyeight_ncaa_forecasts!S41)</f>
        <v>0.58489999999999998</v>
      </c>
      <c r="U41">
        <f t="shared" si="1"/>
        <v>12</v>
      </c>
      <c r="V41">
        <f>T41*mens_RPI_regression_v2!$D$1+mens_RPI_regression_v2!$E$1+U41*mens_RPI_regression_v2!$F$1+mens_RPI_regression_v2!$G$1</f>
        <v>81.524282519574939</v>
      </c>
    </row>
    <row r="42" spans="1:22" x14ac:dyDescent="0.25">
      <c r="A42" t="s">
        <v>18</v>
      </c>
      <c r="B42" s="1">
        <v>44997</v>
      </c>
      <c r="C42">
        <v>0</v>
      </c>
      <c r="D42">
        <v>1</v>
      </c>
      <c r="E42">
        <v>0.84639202899999999</v>
      </c>
      <c r="F42">
        <v>0.64540220100000001</v>
      </c>
      <c r="G42">
        <v>0.31498795400000001</v>
      </c>
      <c r="H42">
        <v>0.148964715</v>
      </c>
      <c r="I42">
        <v>6.1235588000000001E-2</v>
      </c>
      <c r="J42">
        <v>3.0858307000000001E-2</v>
      </c>
      <c r="K42">
        <v>1</v>
      </c>
      <c r="L42">
        <v>1</v>
      </c>
      <c r="M42">
        <v>41</v>
      </c>
      <c r="N42" t="s">
        <v>42</v>
      </c>
      <c r="O42" s="28">
        <f t="shared" si="0"/>
        <v>89.311700939133132</v>
      </c>
      <c r="P42" t="s">
        <v>27</v>
      </c>
      <c r="Q42">
        <v>4</v>
      </c>
      <c r="R42">
        <v>76</v>
      </c>
      <c r="S42">
        <f>MATCH(N42,mens_RPI_2024!J:J,)</f>
        <v>14</v>
      </c>
      <c r="T42" cm="1">
        <f t="array" ref="T42">INDEX(mens_RPI_2024!D:D,fivethirtyeight_ncaa_forecasts!S42)</f>
        <v>0.62180000000000002</v>
      </c>
      <c r="U42">
        <f t="shared" si="1"/>
        <v>4</v>
      </c>
      <c r="V42">
        <f>T42*mens_RPI_regression_v2!$D$1+mens_RPI_regression_v2!$E$1+U42*mens_RPI_regression_v2!$F$1+mens_RPI_regression_v2!$G$1</f>
        <v>89.311700939133132</v>
      </c>
    </row>
    <row r="43" spans="1:22" x14ac:dyDescent="0.25">
      <c r="A43" t="s">
        <v>18</v>
      </c>
      <c r="B43" s="1">
        <v>44997</v>
      </c>
      <c r="C43">
        <v>0</v>
      </c>
      <c r="D43">
        <v>1</v>
      </c>
      <c r="E43">
        <v>0.15360797100000001</v>
      </c>
      <c r="F43">
        <v>6.7350530000000006E-2</v>
      </c>
      <c r="G43">
        <v>1.4643122999999999E-2</v>
      </c>
      <c r="H43">
        <v>3.3287630000000002E-3</v>
      </c>
      <c r="I43">
        <v>7.1082000000000003E-4</v>
      </c>
      <c r="J43">
        <v>2.03313E-4</v>
      </c>
      <c r="K43">
        <v>1</v>
      </c>
      <c r="L43">
        <v>1</v>
      </c>
      <c r="M43">
        <v>314</v>
      </c>
      <c r="N43" t="s">
        <v>23</v>
      </c>
      <c r="O43" s="28">
        <f t="shared" si="0"/>
        <v>80.713766017130155</v>
      </c>
      <c r="P43" t="s">
        <v>27</v>
      </c>
      <c r="Q43">
        <v>13</v>
      </c>
      <c r="R43">
        <v>78</v>
      </c>
      <c r="S43">
        <f>MATCH(N43,mens_RPI_2024!J:J,)</f>
        <v>54</v>
      </c>
      <c r="T43" cm="1">
        <f t="array" ref="T43">INDEX(mens_RPI_2024!D:D,fivethirtyeight_ncaa_forecasts!S43)</f>
        <v>0.58250000000000002</v>
      </c>
      <c r="U43">
        <f t="shared" si="1"/>
        <v>13</v>
      </c>
      <c r="V43">
        <f>T43*mens_RPI_regression_v2!$D$1+mens_RPI_regression_v2!$E$1+U43*mens_RPI_regression_v2!$F$1+mens_RPI_regression_v2!$G$1</f>
        <v>80.713766017130155</v>
      </c>
    </row>
    <row r="44" spans="1:22" x14ac:dyDescent="0.25">
      <c r="A44" t="s">
        <v>18</v>
      </c>
      <c r="B44" s="1">
        <v>44997</v>
      </c>
      <c r="C44">
        <v>0</v>
      </c>
      <c r="D44">
        <v>1</v>
      </c>
      <c r="E44">
        <v>0.67896428799999997</v>
      </c>
      <c r="F44">
        <v>0.25955057300000001</v>
      </c>
      <c r="G44">
        <v>0.11542208700000001</v>
      </c>
      <c r="H44">
        <v>5.1341087000000001E-2</v>
      </c>
      <c r="I44">
        <v>2.0315669000000001E-2</v>
      </c>
      <c r="J44">
        <v>9.9185850000000006E-3</v>
      </c>
      <c r="K44">
        <v>1</v>
      </c>
      <c r="L44">
        <v>1</v>
      </c>
      <c r="M44">
        <v>2628</v>
      </c>
      <c r="N44" t="s">
        <v>547</v>
      </c>
      <c r="O44" s="28">
        <f t="shared" si="0"/>
        <v>86.740815134243576</v>
      </c>
      <c r="P44" t="s">
        <v>27</v>
      </c>
      <c r="Q44">
        <v>6</v>
      </c>
      <c r="R44">
        <v>80</v>
      </c>
      <c r="S44">
        <f>MATCH(N44,mens_RPI_2024!J:J,)</f>
        <v>24</v>
      </c>
      <c r="T44" cm="1">
        <f t="array" ref="T44">INDEX(mens_RPI_2024!D:D,fivethirtyeight_ncaa_forecasts!S44)</f>
        <v>0.60409999999999997</v>
      </c>
      <c r="U44">
        <f t="shared" si="1"/>
        <v>6</v>
      </c>
      <c r="V44">
        <f>T44*mens_RPI_regression_v2!$D$1+mens_RPI_regression_v2!$E$1+U44*mens_RPI_regression_v2!$F$1+mens_RPI_regression_v2!$G$1</f>
        <v>86.740815134243576</v>
      </c>
    </row>
    <row r="45" spans="1:22" x14ac:dyDescent="0.25">
      <c r="A45" t="s">
        <v>18</v>
      </c>
      <c r="B45" s="1">
        <v>44997</v>
      </c>
      <c r="C45">
        <v>1</v>
      </c>
      <c r="D45">
        <v>0.54372638600000001</v>
      </c>
      <c r="E45">
        <v>0.182820818</v>
      </c>
      <c r="F45">
        <v>5.0011477999999998E-2</v>
      </c>
      <c r="G45">
        <v>1.9086405000000001E-2</v>
      </c>
      <c r="H45">
        <v>7.3681550000000004E-3</v>
      </c>
      <c r="I45">
        <v>1.883724E-3</v>
      </c>
      <c r="J45">
        <v>6.3226299999999999E-4</v>
      </c>
      <c r="K45">
        <v>0</v>
      </c>
      <c r="L45">
        <v>1</v>
      </c>
      <c r="M45">
        <v>9</v>
      </c>
      <c r="N45" t="s">
        <v>561</v>
      </c>
      <c r="O45" s="28">
        <f t="shared" si="0"/>
        <v>82.349525422019724</v>
      </c>
      <c r="P45" t="s">
        <v>27</v>
      </c>
      <c r="Q45" t="s">
        <v>59</v>
      </c>
      <c r="R45">
        <v>82</v>
      </c>
      <c r="S45">
        <f>MATCH(N45,mens_RPI_2024!J:J,)</f>
        <v>45</v>
      </c>
      <c r="T45" cm="1">
        <f t="array" ref="T45">INDEX(mens_RPI_2024!D:D,fivethirtyeight_ncaa_forecasts!S45)</f>
        <v>0.58750000000000002</v>
      </c>
      <c r="U45">
        <f t="shared" si="1"/>
        <v>11</v>
      </c>
      <c r="V45">
        <f>T45*mens_RPI_regression_v2!$D$1+mens_RPI_regression_v2!$E$1+U45*mens_RPI_regression_v2!$F$1+mens_RPI_regression_v2!$G$1</f>
        <v>82.349525422019724</v>
      </c>
    </row>
    <row r="46" spans="1:22" x14ac:dyDescent="0.25">
      <c r="A46" t="s">
        <v>18</v>
      </c>
      <c r="B46" s="1">
        <v>44997</v>
      </c>
      <c r="C46">
        <v>1</v>
      </c>
      <c r="D46">
        <v>0.45627361399999999</v>
      </c>
      <c r="E46">
        <v>0.13821489300000001</v>
      </c>
      <c r="F46">
        <v>3.4411513999999997E-2</v>
      </c>
      <c r="G46">
        <v>1.2280719000000001E-2</v>
      </c>
      <c r="H46">
        <v>4.4551520000000004E-3</v>
      </c>
      <c r="I46">
        <v>1.0254859999999999E-3</v>
      </c>
      <c r="J46">
        <v>3.1365199999999998E-4</v>
      </c>
      <c r="K46">
        <v>0</v>
      </c>
      <c r="L46">
        <v>1</v>
      </c>
      <c r="M46">
        <v>2440</v>
      </c>
      <c r="N46" t="s">
        <v>110</v>
      </c>
      <c r="O46" s="28">
        <f t="shared" si="0"/>
        <v>82.26116702201972</v>
      </c>
      <c r="P46" t="s">
        <v>27</v>
      </c>
      <c r="Q46" t="s">
        <v>70</v>
      </c>
      <c r="R46">
        <v>83</v>
      </c>
      <c r="S46">
        <f>MATCH(N46,mens_RPI_2024!J:J,)</f>
        <v>47</v>
      </c>
      <c r="T46" cm="1">
        <f t="array" ref="T46">INDEX(mens_RPI_2024!D:D,fivethirtyeight_ncaa_forecasts!S46)</f>
        <v>0.58630000000000004</v>
      </c>
      <c r="U46">
        <f t="shared" si="1"/>
        <v>11</v>
      </c>
      <c r="V46">
        <f>T46*mens_RPI_regression_v2!$D$1+mens_RPI_regression_v2!$E$1+U46*mens_RPI_regression_v2!$F$1+mens_RPI_regression_v2!$G$1</f>
        <v>82.26116702201972</v>
      </c>
    </row>
    <row r="47" spans="1:22" x14ac:dyDescent="0.25">
      <c r="A47" t="s">
        <v>18</v>
      </c>
      <c r="B47" s="1">
        <v>44997</v>
      </c>
      <c r="C47">
        <v>0</v>
      </c>
      <c r="D47">
        <v>1</v>
      </c>
      <c r="E47">
        <v>0.91632414600000001</v>
      </c>
      <c r="F47">
        <v>0.63650546500000005</v>
      </c>
      <c r="G47">
        <v>0.37658919800000001</v>
      </c>
      <c r="H47">
        <v>0.218817242</v>
      </c>
      <c r="I47">
        <v>9.0201724999999996E-2</v>
      </c>
      <c r="J47">
        <v>4.5560372000000002E-2</v>
      </c>
      <c r="K47">
        <v>1</v>
      </c>
      <c r="L47">
        <v>1</v>
      </c>
      <c r="M47">
        <v>2250</v>
      </c>
      <c r="N47" t="s">
        <v>55</v>
      </c>
      <c r="O47" s="28">
        <f t="shared" si="0"/>
        <v>90.806995041577892</v>
      </c>
      <c r="P47" t="s">
        <v>27</v>
      </c>
      <c r="Q47">
        <v>3</v>
      </c>
      <c r="R47">
        <v>84</v>
      </c>
      <c r="S47">
        <f>MATCH(N47,mens_RPI_2024!J:J,)</f>
        <v>10</v>
      </c>
      <c r="T47" cm="1">
        <f t="array" ref="T47">INDEX(mens_RPI_2024!D:D,fivethirtyeight_ncaa_forecasts!S47)</f>
        <v>0.63349999999999995</v>
      </c>
      <c r="U47">
        <f t="shared" si="1"/>
        <v>3</v>
      </c>
      <c r="V47">
        <f>T47*mens_RPI_regression_v2!$D$1+mens_RPI_regression_v2!$E$1+U47*mens_RPI_regression_v2!$F$1+mens_RPI_regression_v2!$G$1</f>
        <v>90.806995041577892</v>
      </c>
    </row>
    <row r="48" spans="1:22" x14ac:dyDescent="0.25">
      <c r="A48" t="s">
        <v>18</v>
      </c>
      <c r="B48" s="1">
        <v>44997</v>
      </c>
      <c r="C48">
        <v>0</v>
      </c>
      <c r="D48">
        <v>1</v>
      </c>
      <c r="E48">
        <v>8.3675853999999994E-2</v>
      </c>
      <c r="F48">
        <v>1.9520969999999999E-2</v>
      </c>
      <c r="G48">
        <v>4.2240460000000004E-3</v>
      </c>
      <c r="H48">
        <v>9.6037200000000003E-4</v>
      </c>
      <c r="I48">
        <v>1.4397499999999999E-4</v>
      </c>
      <c r="J48" s="2">
        <v>2.9799999999999999E-5</v>
      </c>
      <c r="K48">
        <v>1</v>
      </c>
      <c r="L48">
        <v>1</v>
      </c>
      <c r="M48">
        <v>2253</v>
      </c>
      <c r="N48" t="s">
        <v>568</v>
      </c>
      <c r="O48" s="28">
        <f t="shared" si="0"/>
        <v>79.954791914685387</v>
      </c>
      <c r="P48" t="s">
        <v>27</v>
      </c>
      <c r="Q48">
        <v>14</v>
      </c>
      <c r="R48">
        <v>86</v>
      </c>
      <c r="S48">
        <f>MATCH(N48,mens_RPI_2024!J:J,)</f>
        <v>56</v>
      </c>
      <c r="T48" cm="1">
        <f t="array" ref="T48">INDEX(mens_RPI_2024!D:D,fivethirtyeight_ncaa_forecasts!S48)</f>
        <v>0.58079999999999998</v>
      </c>
      <c r="U48">
        <f t="shared" si="1"/>
        <v>14</v>
      </c>
      <c r="V48">
        <f>T48*mens_RPI_regression_v2!$D$1+mens_RPI_regression_v2!$E$1+U48*mens_RPI_regression_v2!$F$1+mens_RPI_regression_v2!$G$1</f>
        <v>79.954791914685387</v>
      </c>
    </row>
    <row r="49" spans="1:22" x14ac:dyDescent="0.25">
      <c r="A49" t="s">
        <v>18</v>
      </c>
      <c r="B49" s="1">
        <v>44997</v>
      </c>
      <c r="C49">
        <v>0</v>
      </c>
      <c r="D49">
        <v>1</v>
      </c>
      <c r="E49">
        <v>0.41267379599999998</v>
      </c>
      <c r="F49">
        <v>0.10955786200000001</v>
      </c>
      <c r="G49">
        <v>3.3836190000000002E-2</v>
      </c>
      <c r="H49">
        <v>1.1655362000000001E-2</v>
      </c>
      <c r="I49">
        <v>3.3463730000000001E-3</v>
      </c>
      <c r="J49">
        <v>1.243199E-3</v>
      </c>
      <c r="K49">
        <v>1</v>
      </c>
      <c r="L49">
        <v>1</v>
      </c>
      <c r="M49">
        <v>77</v>
      </c>
      <c r="N49" t="s">
        <v>58</v>
      </c>
      <c r="O49" s="28">
        <f t="shared" si="0"/>
        <v>85.959751431798807</v>
      </c>
      <c r="P49" t="s">
        <v>27</v>
      </c>
      <c r="Q49">
        <v>7</v>
      </c>
      <c r="R49">
        <v>88</v>
      </c>
      <c r="S49">
        <f>MATCH(N49,mens_RPI_2024!J:J,)</f>
        <v>28</v>
      </c>
      <c r="T49" cm="1">
        <f t="array" ref="T49">INDEX(mens_RPI_2024!D:D,fivethirtyeight_ncaa_forecasts!S49)</f>
        <v>0.60209999999999997</v>
      </c>
      <c r="U49">
        <f t="shared" si="1"/>
        <v>7</v>
      </c>
      <c r="V49">
        <f>T49*mens_RPI_regression_v2!$D$1+mens_RPI_regression_v2!$E$1+U49*mens_RPI_regression_v2!$F$1+mens_RPI_regression_v2!$G$1</f>
        <v>85.959751431798807</v>
      </c>
    </row>
    <row r="50" spans="1:22" x14ac:dyDescent="0.25">
      <c r="A50" t="s">
        <v>18</v>
      </c>
      <c r="B50" s="1">
        <v>44997</v>
      </c>
      <c r="C50">
        <v>0</v>
      </c>
      <c r="D50">
        <v>1</v>
      </c>
      <c r="E50">
        <v>0.58732620400000002</v>
      </c>
      <c r="F50">
        <v>0.187608998</v>
      </c>
      <c r="G50">
        <v>6.5581354999999994E-2</v>
      </c>
      <c r="H50">
        <v>2.5198346999999999E-2</v>
      </c>
      <c r="I50">
        <v>6.4704979999999999E-3</v>
      </c>
      <c r="J50">
        <v>2.1802050000000002E-3</v>
      </c>
      <c r="K50">
        <v>1</v>
      </c>
      <c r="L50">
        <v>1</v>
      </c>
      <c r="M50">
        <v>68</v>
      </c>
      <c r="N50" t="s">
        <v>556</v>
      </c>
      <c r="O50" s="28">
        <f t="shared" si="0"/>
        <v>83.17476832446448</v>
      </c>
      <c r="P50" t="s">
        <v>27</v>
      </c>
      <c r="Q50">
        <v>10</v>
      </c>
      <c r="R50">
        <v>90</v>
      </c>
      <c r="S50">
        <f>MATCH(N50,mens_RPI_2024!J:J,)</f>
        <v>40</v>
      </c>
      <c r="T50" cm="1">
        <f t="array" ref="T50">INDEX(mens_RPI_2024!D:D,fivethirtyeight_ncaa_forecasts!S50)</f>
        <v>0.59009999999999996</v>
      </c>
      <c r="U50">
        <f t="shared" si="1"/>
        <v>10</v>
      </c>
      <c r="V50">
        <f>T50*mens_RPI_regression_v2!$D$1+mens_RPI_regression_v2!$E$1+U50*mens_RPI_regression_v2!$F$1+mens_RPI_regression_v2!$G$1</f>
        <v>83.17476832446448</v>
      </c>
    </row>
    <row r="51" spans="1:22" x14ac:dyDescent="0.25">
      <c r="A51" t="s">
        <v>18</v>
      </c>
      <c r="B51" s="1">
        <v>44997</v>
      </c>
      <c r="C51">
        <v>0</v>
      </c>
      <c r="D51">
        <v>1</v>
      </c>
      <c r="E51">
        <v>0.95459361600000003</v>
      </c>
      <c r="F51">
        <v>0.695641022</v>
      </c>
      <c r="G51">
        <v>0.37227943699999999</v>
      </c>
      <c r="H51">
        <v>0.20751946399999999</v>
      </c>
      <c r="I51">
        <v>7.5046756000000006E-2</v>
      </c>
      <c r="J51">
        <v>3.3976024000000001E-2</v>
      </c>
      <c r="K51">
        <v>1</v>
      </c>
      <c r="L51">
        <v>1</v>
      </c>
      <c r="M51">
        <v>26</v>
      </c>
      <c r="N51" t="s">
        <v>29</v>
      </c>
      <c r="O51" s="28">
        <f t="shared" si="0"/>
        <v>91.514426744022671</v>
      </c>
      <c r="P51" t="s">
        <v>27</v>
      </c>
      <c r="Q51">
        <v>2</v>
      </c>
      <c r="R51">
        <v>92</v>
      </c>
      <c r="S51">
        <f>MATCH(N51,mens_RPI_2024!J:J,)</f>
        <v>8</v>
      </c>
      <c r="T51" cm="1">
        <f t="array" ref="T51">INDEX(mens_RPI_2024!D:D,fivethirtyeight_ncaa_forecasts!S51)</f>
        <v>0.63449999999999995</v>
      </c>
      <c r="U51">
        <f t="shared" si="1"/>
        <v>2</v>
      </c>
      <c r="V51">
        <f>T51*mens_RPI_regression_v2!$D$1+mens_RPI_regression_v2!$E$1+U51*mens_RPI_regression_v2!$F$1+mens_RPI_regression_v2!$G$1</f>
        <v>91.514426744022671</v>
      </c>
    </row>
    <row r="52" spans="1:22" x14ac:dyDescent="0.25">
      <c r="A52" t="s">
        <v>18</v>
      </c>
      <c r="B52" s="1">
        <v>44997</v>
      </c>
      <c r="C52">
        <v>0</v>
      </c>
      <c r="D52">
        <v>1</v>
      </c>
      <c r="E52">
        <v>4.5406384000000001E-2</v>
      </c>
      <c r="F52">
        <v>7.1921179999999999E-3</v>
      </c>
      <c r="G52">
        <v>7.0056299999999997E-4</v>
      </c>
      <c r="H52" s="2">
        <v>8.3499999999999997E-5</v>
      </c>
      <c r="I52" s="2">
        <v>9.5799999999999998E-6</v>
      </c>
      <c r="J52" s="2">
        <v>1.55E-6</v>
      </c>
      <c r="K52">
        <v>1</v>
      </c>
      <c r="L52">
        <v>1</v>
      </c>
      <c r="M52">
        <v>2427</v>
      </c>
      <c r="N52" t="s">
        <v>101</v>
      </c>
      <c r="O52" s="28">
        <f t="shared" si="0"/>
        <v>78.893926612240605</v>
      </c>
      <c r="P52" t="s">
        <v>27</v>
      </c>
      <c r="Q52">
        <v>15</v>
      </c>
      <c r="R52">
        <v>94</v>
      </c>
      <c r="S52">
        <f>MATCH(N52,mens_RPI_2024!J:J,)</f>
        <v>63</v>
      </c>
      <c r="T52" cm="1">
        <f t="array" ref="T52">INDEX(mens_RPI_2024!D:D,fivethirtyeight_ncaa_forecasts!S52)</f>
        <v>0.57499999999999996</v>
      </c>
      <c r="U52">
        <f t="shared" si="1"/>
        <v>15</v>
      </c>
      <c r="V52">
        <f>T52*mens_RPI_regression_v2!$D$1+mens_RPI_regression_v2!$E$1+U52*mens_RPI_regression_v2!$F$1+mens_RPI_regression_v2!$G$1</f>
        <v>78.893926612240605</v>
      </c>
    </row>
    <row r="53" spans="1:22" x14ac:dyDescent="0.25">
      <c r="A53" t="s">
        <v>18</v>
      </c>
      <c r="B53" s="1">
        <v>44997</v>
      </c>
      <c r="C53">
        <v>0</v>
      </c>
      <c r="D53">
        <v>1</v>
      </c>
      <c r="E53">
        <v>0.97104754699999996</v>
      </c>
      <c r="F53">
        <v>0.74148923200000005</v>
      </c>
      <c r="G53">
        <v>0.58824832400000004</v>
      </c>
      <c r="H53">
        <v>0.40655802499999999</v>
      </c>
      <c r="I53">
        <v>0.30862150700000002</v>
      </c>
      <c r="J53">
        <v>0.22085017000000001</v>
      </c>
      <c r="K53">
        <v>1</v>
      </c>
      <c r="L53">
        <v>1</v>
      </c>
      <c r="M53">
        <v>248</v>
      </c>
      <c r="N53" t="s">
        <v>24</v>
      </c>
      <c r="O53" s="28">
        <f t="shared" si="0"/>
        <v>95.70465204646743</v>
      </c>
      <c r="P53" t="s">
        <v>20</v>
      </c>
      <c r="Q53">
        <v>1</v>
      </c>
      <c r="R53">
        <v>96</v>
      </c>
      <c r="S53">
        <f>MATCH(N53,mens_RPI_2024!J:J,)</f>
        <v>2</v>
      </c>
      <c r="T53" cm="1">
        <f t="array" ref="T53">INDEX(mens_RPI_2024!D:D,fivethirtyeight_ncaa_forecasts!S53)</f>
        <v>0.68279999999999996</v>
      </c>
      <c r="U53">
        <f t="shared" si="1"/>
        <v>1</v>
      </c>
      <c r="V53">
        <f>T53*mens_RPI_regression_v2!$D$1+mens_RPI_regression_v2!$E$1+U53*mens_RPI_regression_v2!$F$1+mens_RPI_regression_v2!$G$1</f>
        <v>95.70465204646743</v>
      </c>
    </row>
    <row r="54" spans="1:22" x14ac:dyDescent="0.25">
      <c r="A54" t="s">
        <v>18</v>
      </c>
      <c r="B54" s="1">
        <v>44997</v>
      </c>
      <c r="C54">
        <v>0</v>
      </c>
      <c r="D54">
        <v>1</v>
      </c>
      <c r="E54">
        <v>2.8952453E-2</v>
      </c>
      <c r="F54">
        <v>3.638409E-3</v>
      </c>
      <c r="G54">
        <v>6.7505799999999997E-4</v>
      </c>
      <c r="H54" s="2">
        <v>9.9900000000000002E-5</v>
      </c>
      <c r="I54" s="2">
        <v>1.45E-5</v>
      </c>
      <c r="J54" s="2">
        <v>2.1900000000000002E-6</v>
      </c>
      <c r="K54">
        <v>1</v>
      </c>
      <c r="L54">
        <v>1</v>
      </c>
      <c r="M54">
        <v>94</v>
      </c>
      <c r="N54" t="s">
        <v>578</v>
      </c>
      <c r="O54" s="28">
        <f t="shared" si="0"/>
        <v>78.230674109795842</v>
      </c>
      <c r="P54" t="s">
        <v>20</v>
      </c>
      <c r="Q54">
        <v>16</v>
      </c>
      <c r="R54">
        <v>98</v>
      </c>
      <c r="S54">
        <f>MATCH(N54,mens_RPI_2024!J:J,)</f>
        <v>64</v>
      </c>
      <c r="T54" cm="1">
        <f t="array" ref="T54">INDEX(mens_RPI_2024!D:D,fivethirtyeight_ncaa_forecasts!S54)</f>
        <v>0.5746</v>
      </c>
      <c r="U54">
        <f t="shared" si="1"/>
        <v>16</v>
      </c>
      <c r="V54">
        <f>T54*mens_RPI_regression_v2!$D$1+mens_RPI_regression_v2!$E$1+U54*mens_RPI_regression_v2!$F$1+mens_RPI_regression_v2!$G$1</f>
        <v>78.230674109795842</v>
      </c>
    </row>
    <row r="55" spans="1:22" x14ac:dyDescent="0.25">
      <c r="A55" t="s">
        <v>18</v>
      </c>
      <c r="B55" s="1">
        <v>44997</v>
      </c>
      <c r="C55">
        <v>0</v>
      </c>
      <c r="D55">
        <v>1</v>
      </c>
      <c r="E55">
        <v>0.41907720300000001</v>
      </c>
      <c r="F55">
        <v>9.5680581000000001E-2</v>
      </c>
      <c r="G55">
        <v>5.7980838999999999E-2</v>
      </c>
      <c r="H55">
        <v>2.8663102999999999E-2</v>
      </c>
      <c r="I55">
        <v>1.2365691999999999E-2</v>
      </c>
      <c r="J55">
        <v>5.1059410000000001E-3</v>
      </c>
      <c r="K55">
        <v>1</v>
      </c>
      <c r="L55">
        <v>1</v>
      </c>
      <c r="M55">
        <v>2294</v>
      </c>
      <c r="N55" t="s">
        <v>551</v>
      </c>
      <c r="O55" s="28">
        <f t="shared" si="0"/>
        <v>85.200777329354025</v>
      </c>
      <c r="P55" t="s">
        <v>20</v>
      </c>
      <c r="Q55">
        <v>8</v>
      </c>
      <c r="R55">
        <v>100</v>
      </c>
      <c r="S55">
        <f>MATCH(N55,mens_RPI_2024!J:J,)</f>
        <v>32</v>
      </c>
      <c r="T55" cm="1">
        <f t="array" ref="T55">INDEX(mens_RPI_2024!D:D,fivethirtyeight_ncaa_forecasts!S55)</f>
        <v>0.60040000000000004</v>
      </c>
      <c r="U55">
        <f t="shared" si="1"/>
        <v>8</v>
      </c>
      <c r="V55">
        <f>T55*mens_RPI_regression_v2!$D$1+mens_RPI_regression_v2!$E$1+U55*mens_RPI_regression_v2!$F$1+mens_RPI_regression_v2!$G$1</f>
        <v>85.200777329354025</v>
      </c>
    </row>
    <row r="56" spans="1:22" x14ac:dyDescent="0.25">
      <c r="A56" t="s">
        <v>18</v>
      </c>
      <c r="B56" s="1">
        <v>44997</v>
      </c>
      <c r="C56">
        <v>0</v>
      </c>
      <c r="D56">
        <v>1</v>
      </c>
      <c r="E56">
        <v>0.58092279700000005</v>
      </c>
      <c r="F56">
        <v>0.15919177800000001</v>
      </c>
      <c r="G56">
        <v>8.9796665999999997E-2</v>
      </c>
      <c r="H56">
        <v>4.0943299000000002E-2</v>
      </c>
      <c r="I56">
        <v>1.8508499000000001E-2</v>
      </c>
      <c r="J56">
        <v>7.9785050000000003E-3</v>
      </c>
      <c r="K56">
        <v>1</v>
      </c>
      <c r="L56">
        <v>1</v>
      </c>
      <c r="M56">
        <v>2</v>
      </c>
      <c r="N56" t="s">
        <v>78</v>
      </c>
      <c r="O56" s="28">
        <f t="shared" si="0"/>
        <v>84.49334562690926</v>
      </c>
      <c r="P56" t="s">
        <v>20</v>
      </c>
      <c r="Q56">
        <v>9</v>
      </c>
      <c r="R56">
        <v>102</v>
      </c>
      <c r="S56">
        <f>MATCH(N56,mens_RPI_2024!J:J,)</f>
        <v>34</v>
      </c>
      <c r="T56" cm="1">
        <f t="array" ref="T56">INDEX(mens_RPI_2024!D:D,fivethirtyeight_ncaa_forecasts!S56)</f>
        <v>0.59940000000000004</v>
      </c>
      <c r="U56">
        <f t="shared" si="1"/>
        <v>9</v>
      </c>
      <c r="V56">
        <f>T56*mens_RPI_regression_v2!$D$1+mens_RPI_regression_v2!$E$1+U56*mens_RPI_regression_v2!$F$1+mens_RPI_regression_v2!$G$1</f>
        <v>84.49334562690926</v>
      </c>
    </row>
    <row r="57" spans="1:22" x14ac:dyDescent="0.25">
      <c r="A57" t="s">
        <v>18</v>
      </c>
      <c r="B57" s="1">
        <v>44997</v>
      </c>
      <c r="C57">
        <v>0</v>
      </c>
      <c r="D57">
        <v>1</v>
      </c>
      <c r="E57">
        <v>0.59444759599999997</v>
      </c>
      <c r="F57">
        <v>0.26426745499999998</v>
      </c>
      <c r="G57">
        <v>6.1067412000000001E-2</v>
      </c>
      <c r="H57">
        <v>2.3692745000000001E-2</v>
      </c>
      <c r="I57">
        <v>9.4425719999999998E-3</v>
      </c>
      <c r="J57">
        <v>3.6256919999999998E-3</v>
      </c>
      <c r="K57">
        <v>1</v>
      </c>
      <c r="L57">
        <v>1</v>
      </c>
      <c r="M57">
        <v>2390</v>
      </c>
      <c r="N57" t="s">
        <v>81</v>
      </c>
      <c r="O57" s="28">
        <f t="shared" si="0"/>
        <v>87.86058603668836</v>
      </c>
      <c r="P57" t="s">
        <v>20</v>
      </c>
      <c r="Q57">
        <v>5</v>
      </c>
      <c r="R57">
        <v>104</v>
      </c>
      <c r="S57">
        <f>MATCH(N57,mens_RPI_2024!J:J,)</f>
        <v>21</v>
      </c>
      <c r="T57" cm="1">
        <f t="array" ref="T57">INDEX(mens_RPI_2024!D:D,fivethirtyeight_ncaa_forecasts!S57)</f>
        <v>0.61070000000000002</v>
      </c>
      <c r="U57">
        <f t="shared" si="1"/>
        <v>5</v>
      </c>
      <c r="V57">
        <f>T57*mens_RPI_regression_v2!$D$1+mens_RPI_regression_v2!$E$1+U57*mens_RPI_regression_v2!$F$1+mens_RPI_regression_v2!$G$1</f>
        <v>87.86058603668836</v>
      </c>
    </row>
    <row r="58" spans="1:22" x14ac:dyDescent="0.25">
      <c r="A58" t="s">
        <v>18</v>
      </c>
      <c r="B58" s="1">
        <v>44997</v>
      </c>
      <c r="C58">
        <v>0</v>
      </c>
      <c r="D58">
        <v>1</v>
      </c>
      <c r="E58">
        <v>0.40555240399999998</v>
      </c>
      <c r="F58">
        <v>0.151522138</v>
      </c>
      <c r="G58">
        <v>3.5333420999999997E-2</v>
      </c>
      <c r="H58">
        <v>1.3802719E-2</v>
      </c>
      <c r="I58">
        <v>4.6006550000000004E-3</v>
      </c>
      <c r="J58">
        <v>1.5008160000000001E-3</v>
      </c>
      <c r="K58">
        <v>1</v>
      </c>
      <c r="L58">
        <v>1</v>
      </c>
      <c r="M58">
        <v>2181</v>
      </c>
      <c r="N58" t="s">
        <v>48</v>
      </c>
      <c r="O58" s="28">
        <f t="shared" si="0"/>
        <v>81.583188119574942</v>
      </c>
      <c r="P58" t="s">
        <v>20</v>
      </c>
      <c r="Q58">
        <v>12</v>
      </c>
      <c r="R58">
        <v>106</v>
      </c>
      <c r="S58">
        <f>MATCH(N58,mens_RPI_2024!J:J,)</f>
        <v>48</v>
      </c>
      <c r="T58" cm="1">
        <f t="array" ref="T58">INDEX(mens_RPI_2024!D:D,fivethirtyeight_ncaa_forecasts!S58)</f>
        <v>0.5857</v>
      </c>
      <c r="U58">
        <f t="shared" si="1"/>
        <v>12</v>
      </c>
      <c r="V58">
        <f>T58*mens_RPI_regression_v2!$D$1+mens_RPI_regression_v2!$E$1+U58*mens_RPI_regression_v2!$F$1+mens_RPI_regression_v2!$G$1</f>
        <v>81.583188119574942</v>
      </c>
    </row>
    <row r="59" spans="1:22" x14ac:dyDescent="0.25">
      <c r="A59" t="s">
        <v>18</v>
      </c>
      <c r="B59" s="1">
        <v>44997</v>
      </c>
      <c r="C59">
        <v>0</v>
      </c>
      <c r="D59">
        <v>1</v>
      </c>
      <c r="E59">
        <v>0.73731653799999997</v>
      </c>
      <c r="F59">
        <v>0.47020801400000001</v>
      </c>
      <c r="G59">
        <v>0.14871807000000001</v>
      </c>
      <c r="H59">
        <v>7.2521076000000004E-2</v>
      </c>
      <c r="I59">
        <v>3.2506922000000001E-2</v>
      </c>
      <c r="J59">
        <v>1.3903798E-2</v>
      </c>
      <c r="K59">
        <v>1</v>
      </c>
      <c r="L59">
        <v>1</v>
      </c>
      <c r="M59">
        <v>84</v>
      </c>
      <c r="N59" t="s">
        <v>41</v>
      </c>
      <c r="O59" s="28">
        <f t="shared" si="0"/>
        <v>89.039262539133134</v>
      </c>
      <c r="P59" t="s">
        <v>20</v>
      </c>
      <c r="Q59">
        <v>4</v>
      </c>
      <c r="R59">
        <v>108</v>
      </c>
      <c r="S59">
        <f>MATCH(N59,mens_RPI_2024!J:J,)</f>
        <v>16</v>
      </c>
      <c r="T59" cm="1">
        <f t="array" ref="T59">INDEX(mens_RPI_2024!D:D,fivethirtyeight_ncaa_forecasts!S59)</f>
        <v>0.61809999999999998</v>
      </c>
      <c r="U59">
        <f t="shared" si="1"/>
        <v>4</v>
      </c>
      <c r="V59">
        <f>T59*mens_RPI_regression_v2!$D$1+mens_RPI_regression_v2!$E$1+U59*mens_RPI_regression_v2!$F$1+mens_RPI_regression_v2!$G$1</f>
        <v>89.039262539133134</v>
      </c>
    </row>
    <row r="60" spans="1:22" x14ac:dyDescent="0.25">
      <c r="A60" t="s">
        <v>18</v>
      </c>
      <c r="B60" s="1">
        <v>44997</v>
      </c>
      <c r="C60">
        <v>0</v>
      </c>
      <c r="D60">
        <v>1</v>
      </c>
      <c r="E60">
        <v>0.26268346199999998</v>
      </c>
      <c r="F60">
        <v>0.11400239400000001</v>
      </c>
      <c r="G60">
        <v>1.8180209999999999E-2</v>
      </c>
      <c r="H60">
        <v>5.2744999999999997E-3</v>
      </c>
      <c r="I60">
        <v>1.455593E-3</v>
      </c>
      <c r="J60">
        <v>3.9978000000000002E-4</v>
      </c>
      <c r="K60">
        <v>1</v>
      </c>
      <c r="L60">
        <v>1</v>
      </c>
      <c r="M60">
        <v>2309</v>
      </c>
      <c r="N60" t="s">
        <v>564</v>
      </c>
      <c r="O60" s="28">
        <f t="shared" si="0"/>
        <v>80.787398017130158</v>
      </c>
      <c r="P60" t="s">
        <v>20</v>
      </c>
      <c r="Q60">
        <v>13</v>
      </c>
      <c r="R60">
        <v>110</v>
      </c>
      <c r="S60">
        <f>MATCH(N60,mens_RPI_2024!J:J,)</f>
        <v>52</v>
      </c>
      <c r="T60" cm="1">
        <f t="array" ref="T60">INDEX(mens_RPI_2024!D:D,fivethirtyeight_ncaa_forecasts!S60)</f>
        <v>0.58350000000000002</v>
      </c>
      <c r="U60">
        <f t="shared" si="1"/>
        <v>13</v>
      </c>
      <c r="V60">
        <f>T60*mens_RPI_regression_v2!$D$1+mens_RPI_regression_v2!$E$1+U60*mens_RPI_regression_v2!$F$1+mens_RPI_regression_v2!$G$1</f>
        <v>80.787398017130158</v>
      </c>
    </row>
    <row r="61" spans="1:22" x14ac:dyDescent="0.25">
      <c r="A61" t="s">
        <v>18</v>
      </c>
      <c r="B61" s="1">
        <v>44997</v>
      </c>
      <c r="C61">
        <v>0</v>
      </c>
      <c r="D61">
        <v>1</v>
      </c>
      <c r="E61">
        <v>0.57566435000000005</v>
      </c>
      <c r="F61">
        <v>0.31055257600000002</v>
      </c>
      <c r="G61">
        <v>0.131102256</v>
      </c>
      <c r="H61">
        <v>5.0010012999999999E-2</v>
      </c>
      <c r="I61">
        <v>2.0871424999999999E-2</v>
      </c>
      <c r="J61">
        <v>8.3596429999999999E-3</v>
      </c>
      <c r="K61">
        <v>1</v>
      </c>
      <c r="L61">
        <v>1</v>
      </c>
      <c r="M61">
        <v>66</v>
      </c>
      <c r="N61" t="s">
        <v>72</v>
      </c>
      <c r="O61" s="28">
        <f t="shared" si="0"/>
        <v>86.696635934243588</v>
      </c>
      <c r="P61" t="s">
        <v>20</v>
      </c>
      <c r="Q61">
        <v>6</v>
      </c>
      <c r="R61">
        <v>112</v>
      </c>
      <c r="S61">
        <f>MATCH(N61,mens_RPI_2024!J:J,)</f>
        <v>25</v>
      </c>
      <c r="T61" cm="1">
        <f t="array" ref="T61">INDEX(mens_RPI_2024!D:D,fivethirtyeight_ncaa_forecasts!S61)</f>
        <v>0.60350000000000004</v>
      </c>
      <c r="U61">
        <f t="shared" si="1"/>
        <v>6</v>
      </c>
      <c r="V61">
        <f>T61*mens_RPI_regression_v2!$D$1+mens_RPI_regression_v2!$E$1+U61*mens_RPI_regression_v2!$F$1+mens_RPI_regression_v2!$G$1</f>
        <v>86.696635934243588</v>
      </c>
    </row>
    <row r="62" spans="1:22" x14ac:dyDescent="0.25">
      <c r="A62" t="s">
        <v>18</v>
      </c>
      <c r="B62" s="1">
        <v>44997</v>
      </c>
      <c r="C62">
        <v>1</v>
      </c>
      <c r="D62">
        <v>0.56596971500000004</v>
      </c>
      <c r="E62">
        <v>0.25432863900000002</v>
      </c>
      <c r="F62">
        <v>0.128129987</v>
      </c>
      <c r="G62">
        <v>4.3899924E-2</v>
      </c>
      <c r="H62">
        <v>1.3782159E-2</v>
      </c>
      <c r="I62">
        <v>5.5946449999999997E-3</v>
      </c>
      <c r="J62">
        <v>2.1846209999999999E-3</v>
      </c>
      <c r="K62">
        <v>0</v>
      </c>
      <c r="L62">
        <v>1</v>
      </c>
      <c r="M62">
        <v>344</v>
      </c>
      <c r="N62" t="s">
        <v>559</v>
      </c>
      <c r="O62" s="28">
        <f t="shared" si="0"/>
        <v>82.445247022019714</v>
      </c>
      <c r="P62" t="s">
        <v>20</v>
      </c>
      <c r="Q62" t="s">
        <v>59</v>
      </c>
      <c r="R62">
        <v>114</v>
      </c>
      <c r="S62">
        <f>MATCH(N62,mens_RPI_2024!J:J,)</f>
        <v>44</v>
      </c>
      <c r="T62" cm="1">
        <f t="array" ref="T62">INDEX(mens_RPI_2024!D:D,fivethirtyeight_ncaa_forecasts!S62)</f>
        <v>0.58879999999999999</v>
      </c>
      <c r="U62">
        <f t="shared" si="1"/>
        <v>11</v>
      </c>
      <c r="V62">
        <f>T62*mens_RPI_regression_v2!$D$1+mens_RPI_regression_v2!$E$1+U62*mens_RPI_regression_v2!$F$1+mens_RPI_regression_v2!$G$1</f>
        <v>82.445247022019714</v>
      </c>
    </row>
    <row r="63" spans="1:22" x14ac:dyDescent="0.25">
      <c r="A63" t="s">
        <v>18</v>
      </c>
      <c r="B63" s="1">
        <v>44997</v>
      </c>
      <c r="C63">
        <v>1</v>
      </c>
      <c r="D63">
        <v>0.43403028500000002</v>
      </c>
      <c r="E63">
        <v>0.17000701100000001</v>
      </c>
      <c r="F63">
        <v>7.7139034999999995E-2</v>
      </c>
      <c r="G63">
        <v>2.0722084000000002E-2</v>
      </c>
      <c r="H63">
        <v>5.1920170000000002E-3</v>
      </c>
      <c r="I63">
        <v>1.6346189999999999E-3</v>
      </c>
      <c r="J63">
        <v>5.0624700000000003E-4</v>
      </c>
      <c r="K63">
        <v>0</v>
      </c>
      <c r="L63">
        <v>1</v>
      </c>
      <c r="M63">
        <v>221</v>
      </c>
      <c r="N63" t="s">
        <v>102</v>
      </c>
      <c r="O63" s="28">
        <f t="shared" si="0"/>
        <v>82.27589342201972</v>
      </c>
      <c r="P63" t="s">
        <v>20</v>
      </c>
      <c r="Q63" t="s">
        <v>70</v>
      </c>
      <c r="R63">
        <v>115</v>
      </c>
      <c r="S63">
        <f>MATCH(N63,mens_RPI_2024!J:J,)</f>
        <v>46</v>
      </c>
      <c r="T63" cm="1">
        <f t="array" ref="T63">INDEX(mens_RPI_2024!D:D,fivethirtyeight_ncaa_forecasts!S63)</f>
        <v>0.58650000000000002</v>
      </c>
      <c r="U63">
        <f t="shared" si="1"/>
        <v>11</v>
      </c>
      <c r="V63">
        <f>T63*mens_RPI_regression_v2!$D$1+mens_RPI_regression_v2!$E$1+U63*mens_RPI_regression_v2!$F$1+mens_RPI_regression_v2!$G$1</f>
        <v>82.27589342201972</v>
      </c>
    </row>
    <row r="64" spans="1:22" x14ac:dyDescent="0.25">
      <c r="A64" t="s">
        <v>18</v>
      </c>
      <c r="B64" s="1">
        <v>44997</v>
      </c>
      <c r="C64">
        <v>0</v>
      </c>
      <c r="D64">
        <v>1</v>
      </c>
      <c r="E64">
        <v>0.874221896</v>
      </c>
      <c r="F64">
        <v>0.461439763</v>
      </c>
      <c r="G64">
        <v>0.164394027</v>
      </c>
      <c r="H64">
        <v>5.3516939999999999E-2</v>
      </c>
      <c r="I64">
        <v>2.0982712000000001E-2</v>
      </c>
      <c r="J64">
        <v>7.9371839999999999E-3</v>
      </c>
      <c r="K64">
        <v>1</v>
      </c>
      <c r="L64">
        <v>1</v>
      </c>
      <c r="M64">
        <v>2752</v>
      </c>
      <c r="N64" t="s">
        <v>539</v>
      </c>
      <c r="O64" s="28">
        <f t="shared" si="0"/>
        <v>90.240028641577894</v>
      </c>
      <c r="P64" t="s">
        <v>20</v>
      </c>
      <c r="Q64">
        <v>3</v>
      </c>
      <c r="R64">
        <v>116</v>
      </c>
      <c r="S64">
        <f>MATCH(N64,mens_RPI_2024!J:J,)</f>
        <v>12</v>
      </c>
      <c r="T64" cm="1">
        <f t="array" ref="T64">INDEX(mens_RPI_2024!D:D,fivethirtyeight_ncaa_forecasts!S64)</f>
        <v>0.62580000000000002</v>
      </c>
      <c r="U64">
        <f t="shared" si="1"/>
        <v>3</v>
      </c>
      <c r="V64">
        <f>T64*mens_RPI_regression_v2!$D$1+mens_RPI_regression_v2!$E$1+U64*mens_RPI_regression_v2!$F$1+mens_RPI_regression_v2!$G$1</f>
        <v>90.240028641577894</v>
      </c>
    </row>
    <row r="65" spans="1:22" x14ac:dyDescent="0.25">
      <c r="A65" t="s">
        <v>18</v>
      </c>
      <c r="B65" s="1">
        <v>44997</v>
      </c>
      <c r="C65">
        <v>0</v>
      </c>
      <c r="D65">
        <v>1</v>
      </c>
      <c r="E65">
        <v>0.125778104</v>
      </c>
      <c r="F65">
        <v>2.2738640000000001E-2</v>
      </c>
      <c r="G65">
        <v>2.4812440000000001E-3</v>
      </c>
      <c r="H65">
        <v>2.6617999999999998E-4</v>
      </c>
      <c r="I65" s="2">
        <v>4.1600000000000002E-5</v>
      </c>
      <c r="J65" s="2">
        <v>6.7499999999999997E-6</v>
      </c>
      <c r="K65">
        <v>1</v>
      </c>
      <c r="L65">
        <v>1</v>
      </c>
      <c r="M65">
        <v>338</v>
      </c>
      <c r="N65" t="s">
        <v>573</v>
      </c>
      <c r="O65" s="28">
        <f t="shared" si="0"/>
        <v>79.814891114685381</v>
      </c>
      <c r="P65" t="s">
        <v>20</v>
      </c>
      <c r="Q65">
        <v>14</v>
      </c>
      <c r="R65">
        <v>118</v>
      </c>
      <c r="S65">
        <f>MATCH(N65,mens_RPI_2024!J:J,)</f>
        <v>59</v>
      </c>
      <c r="T65" cm="1">
        <f t="array" ref="T65">INDEX(mens_RPI_2024!D:D,fivethirtyeight_ncaa_forecasts!S65)</f>
        <v>0.57889999999999997</v>
      </c>
      <c r="U65">
        <f t="shared" si="1"/>
        <v>14</v>
      </c>
      <c r="V65">
        <f>T65*mens_RPI_regression_v2!$D$1+mens_RPI_regression_v2!$E$1+U65*mens_RPI_regression_v2!$F$1+mens_RPI_regression_v2!$G$1</f>
        <v>79.814891114685381</v>
      </c>
    </row>
    <row r="66" spans="1:22" x14ac:dyDescent="0.25">
      <c r="A66" t="s">
        <v>18</v>
      </c>
      <c r="B66" s="1">
        <v>44997</v>
      </c>
      <c r="C66">
        <v>0</v>
      </c>
      <c r="D66">
        <v>1</v>
      </c>
      <c r="E66">
        <v>0.60401245000000003</v>
      </c>
      <c r="F66">
        <v>0.21929161</v>
      </c>
      <c r="G66">
        <v>0.12453695100000001</v>
      </c>
      <c r="H66">
        <v>4.6087028000000002E-2</v>
      </c>
      <c r="I66">
        <v>2.4235249E-2</v>
      </c>
      <c r="J66">
        <v>1.2028489E-2</v>
      </c>
      <c r="K66">
        <v>1</v>
      </c>
      <c r="L66">
        <v>1</v>
      </c>
      <c r="M66">
        <v>245</v>
      </c>
      <c r="N66" t="s">
        <v>60</v>
      </c>
      <c r="O66" s="28">
        <f t="shared" si="0"/>
        <v>86.01865703179881</v>
      </c>
      <c r="P66" t="s">
        <v>20</v>
      </c>
      <c r="Q66">
        <v>7</v>
      </c>
      <c r="R66">
        <v>120</v>
      </c>
      <c r="S66">
        <f>MATCH(N66,mens_RPI_2024!J:J,)</f>
        <v>26</v>
      </c>
      <c r="T66" cm="1">
        <f t="array" ref="T66">INDEX(mens_RPI_2024!D:D,fivethirtyeight_ncaa_forecasts!S66)</f>
        <v>0.60289999999999999</v>
      </c>
      <c r="U66">
        <f t="shared" si="1"/>
        <v>7</v>
      </c>
      <c r="V66">
        <f>T66*mens_RPI_regression_v2!$D$1+mens_RPI_regression_v2!$E$1+U66*mens_RPI_regression_v2!$F$1+mens_RPI_regression_v2!$G$1</f>
        <v>86.01865703179881</v>
      </c>
    </row>
    <row r="67" spans="1:22" x14ac:dyDescent="0.25">
      <c r="A67" t="s">
        <v>18</v>
      </c>
      <c r="B67" s="1">
        <v>44997</v>
      </c>
      <c r="C67">
        <v>0</v>
      </c>
      <c r="D67">
        <v>1</v>
      </c>
      <c r="E67">
        <v>0.39598755000000002</v>
      </c>
      <c r="F67">
        <v>0.116699701</v>
      </c>
      <c r="G67">
        <v>5.5609080999999998E-2</v>
      </c>
      <c r="H67">
        <v>1.6690660999999999E-2</v>
      </c>
      <c r="I67">
        <v>6.1855679999999998E-3</v>
      </c>
      <c r="J67">
        <v>2.222538E-3</v>
      </c>
      <c r="K67">
        <v>1</v>
      </c>
      <c r="L67">
        <v>1</v>
      </c>
      <c r="M67">
        <v>213</v>
      </c>
      <c r="N67" t="s">
        <v>37</v>
      </c>
      <c r="O67" s="28">
        <f t="shared" ref="O67:O130" si="2">V67</f>
        <v>83.299942724464486</v>
      </c>
      <c r="P67" t="s">
        <v>20</v>
      </c>
      <c r="Q67">
        <v>10</v>
      </c>
      <c r="R67">
        <v>122</v>
      </c>
      <c r="S67">
        <f>MATCH(N67,mens_RPI_2024!J:J,)</f>
        <v>39</v>
      </c>
      <c r="T67" cm="1">
        <f t="array" ref="T67">INDEX(mens_RPI_2024!D:D,fivethirtyeight_ncaa_forecasts!S67)</f>
        <v>0.59179999999999999</v>
      </c>
      <c r="U67">
        <f t="shared" ref="U67:U130" si="3">_xlfn.NUMBERVALUE(LEFT(Q67,2))</f>
        <v>10</v>
      </c>
      <c r="V67">
        <f>T67*mens_RPI_regression_v2!$D$1+mens_RPI_regression_v2!$E$1+U67*mens_RPI_regression_v2!$F$1+mens_RPI_regression_v2!$G$1</f>
        <v>83.299942724464486</v>
      </c>
    </row>
    <row r="68" spans="1:22" x14ac:dyDescent="0.25">
      <c r="A68" t="s">
        <v>18</v>
      </c>
      <c r="B68" s="1">
        <v>44997</v>
      </c>
      <c r="C68">
        <v>0</v>
      </c>
      <c r="D68">
        <v>1</v>
      </c>
      <c r="E68">
        <v>0.92139165899999997</v>
      </c>
      <c r="F68">
        <v>0.64643155299999999</v>
      </c>
      <c r="G68">
        <v>0.452847483</v>
      </c>
      <c r="H68">
        <v>0.22223448200000001</v>
      </c>
      <c r="I68">
        <v>0.14000751</v>
      </c>
      <c r="J68">
        <v>8.2699133999999994E-2</v>
      </c>
      <c r="K68">
        <v>1</v>
      </c>
      <c r="L68">
        <v>1</v>
      </c>
      <c r="M68">
        <v>251</v>
      </c>
      <c r="N68" t="s">
        <v>36</v>
      </c>
      <c r="O68" s="28">
        <f t="shared" si="2"/>
        <v>92.044577144022668</v>
      </c>
      <c r="P68" t="s">
        <v>20</v>
      </c>
      <c r="Q68">
        <v>2</v>
      </c>
      <c r="R68">
        <v>124</v>
      </c>
      <c r="S68">
        <f>MATCH(N68,mens_RPI_2024!J:J,)</f>
        <v>6</v>
      </c>
      <c r="T68" cm="1">
        <f t="array" ref="T68">INDEX(mens_RPI_2024!D:D,fivethirtyeight_ncaa_forecasts!S68)</f>
        <v>0.64170000000000005</v>
      </c>
      <c r="U68">
        <f t="shared" si="3"/>
        <v>2</v>
      </c>
      <c r="V68">
        <f>T68*mens_RPI_regression_v2!$D$1+mens_RPI_regression_v2!$E$1+U68*mens_RPI_regression_v2!$F$1+mens_RPI_regression_v2!$G$1</f>
        <v>92.044577144022668</v>
      </c>
    </row>
    <row r="69" spans="1:22" x14ac:dyDescent="0.25">
      <c r="A69" t="s">
        <v>18</v>
      </c>
      <c r="B69" s="1">
        <v>44997</v>
      </c>
      <c r="C69">
        <v>0</v>
      </c>
      <c r="D69">
        <v>1</v>
      </c>
      <c r="E69">
        <v>7.8608340999999998E-2</v>
      </c>
      <c r="F69">
        <v>1.7577136E-2</v>
      </c>
      <c r="G69">
        <v>4.4069499999999998E-3</v>
      </c>
      <c r="H69">
        <v>6.6510400000000002E-4</v>
      </c>
      <c r="I69">
        <v>1.3268399999999999E-4</v>
      </c>
      <c r="J69" s="2">
        <v>2.7100000000000001E-5</v>
      </c>
      <c r="K69">
        <v>1</v>
      </c>
      <c r="L69">
        <v>1</v>
      </c>
      <c r="M69">
        <v>2142</v>
      </c>
      <c r="N69" t="s">
        <v>575</v>
      </c>
      <c r="O69" s="28">
        <f t="shared" si="2"/>
        <v>79.048553812240613</v>
      </c>
      <c r="P69" t="s">
        <v>20</v>
      </c>
      <c r="Q69">
        <v>15</v>
      </c>
      <c r="R69">
        <v>126</v>
      </c>
      <c r="S69">
        <f>MATCH(N69,mens_RPI_2024!J:J,)</f>
        <v>61</v>
      </c>
      <c r="T69" cm="1">
        <f t="array" ref="T69">INDEX(mens_RPI_2024!D:D,fivethirtyeight_ncaa_forecasts!S69)</f>
        <v>0.57709999999999995</v>
      </c>
      <c r="U69">
        <f t="shared" si="3"/>
        <v>15</v>
      </c>
      <c r="V69">
        <f>T69*mens_RPI_regression_v2!$D$1+mens_RPI_regression_v2!$E$1+U69*mens_RPI_regression_v2!$F$1+mens_RPI_regression_v2!$G$1</f>
        <v>79.048553812240613</v>
      </c>
    </row>
    <row r="70" spans="1:22" x14ac:dyDescent="0.25">
      <c r="A70" t="s">
        <v>90</v>
      </c>
      <c r="B70" s="1">
        <v>44997</v>
      </c>
      <c r="C70">
        <v>0</v>
      </c>
      <c r="D70">
        <v>1</v>
      </c>
      <c r="E70">
        <v>0.99965596800000001</v>
      </c>
      <c r="F70">
        <v>0.9909538</v>
      </c>
      <c r="G70">
        <v>0.97003051699999998</v>
      </c>
      <c r="H70">
        <v>0.90663561299999995</v>
      </c>
      <c r="I70">
        <v>0.75805302399999996</v>
      </c>
      <c r="J70">
        <v>0.64485583400000002</v>
      </c>
      <c r="K70">
        <v>1</v>
      </c>
      <c r="L70">
        <v>1</v>
      </c>
      <c r="M70">
        <v>2579</v>
      </c>
      <c r="N70" t="s">
        <v>91</v>
      </c>
      <c r="O70" s="28">
        <f t="shared" si="2"/>
        <v>105.05201776653746</v>
      </c>
      <c r="P70" t="s">
        <v>972</v>
      </c>
      <c r="Q70">
        <v>1</v>
      </c>
      <c r="R70">
        <v>0</v>
      </c>
      <c r="S70">
        <f>MATCH(N70,womens_RPI_2024!K:K,)</f>
        <v>3</v>
      </c>
      <c r="T70" cm="1">
        <f t="array" ref="T70">_xlfn.NUMBERVALUE(RIGHT(INDEX(womens_RPI_2024!F:F,fivethirtyeight_ncaa_forecasts!S70),6))</f>
        <v>0.7046</v>
      </c>
      <c r="U70">
        <f t="shared" si="3"/>
        <v>1</v>
      </c>
      <c r="V70">
        <f>T70*womens_RPI_regression_v2!$D$1+womens_RPI_regression_v2!$E$1+U70*womens_RPI_regression_v2!$F$1+womens_RPI_regression_v2!$G$1</f>
        <v>105.05201776653746</v>
      </c>
    </row>
    <row r="71" spans="1:22" x14ac:dyDescent="0.25">
      <c r="A71" t="s">
        <v>90</v>
      </c>
      <c r="B71" s="1">
        <v>44997</v>
      </c>
      <c r="C71">
        <v>0</v>
      </c>
      <c r="D71">
        <v>1</v>
      </c>
      <c r="E71">
        <v>3.4403199999999997E-4</v>
      </c>
      <c r="F71" s="2">
        <v>4.0899999999999998E-5</v>
      </c>
      <c r="G71" s="2">
        <v>4.1999999999999996E-6</v>
      </c>
      <c r="H71" s="2">
        <v>1.92E-7</v>
      </c>
      <c r="I71" s="2">
        <v>4.8799999999999997E-9</v>
      </c>
      <c r="J71" s="2">
        <v>1.96E-10</v>
      </c>
      <c r="K71">
        <v>1</v>
      </c>
      <c r="L71">
        <v>1</v>
      </c>
      <c r="M71">
        <v>2450</v>
      </c>
      <c r="N71" t="s">
        <v>660</v>
      </c>
      <c r="O71" s="28">
        <f t="shared" si="2"/>
        <v>71.872643319886024</v>
      </c>
      <c r="P71" t="s">
        <v>972</v>
      </c>
      <c r="Q71">
        <v>16</v>
      </c>
      <c r="R71">
        <v>2</v>
      </c>
      <c r="S71">
        <f>MATCH(N71,womens_RPI_2024!K:K,)</f>
        <v>69</v>
      </c>
      <c r="T71" cm="1">
        <f t="array" ref="T71">_xlfn.NUMBERVALUE(RIGHT(INDEX(womens_RPI_2024!F:F,fivethirtyeight_ncaa_forecasts!S71),6))</f>
        <v>0.57699999999999996</v>
      </c>
      <c r="U71">
        <f t="shared" si="3"/>
        <v>16</v>
      </c>
      <c r="V71">
        <f>T71*womens_RPI_regression_v2!$D$1+womens_RPI_regression_v2!$E$1+U71*womens_RPI_regression_v2!$F$1+womens_RPI_regression_v2!$G$1</f>
        <v>71.872643319886024</v>
      </c>
    </row>
    <row r="72" spans="1:22" x14ac:dyDescent="0.25">
      <c r="A72" t="s">
        <v>90</v>
      </c>
      <c r="B72" s="1">
        <v>44997</v>
      </c>
      <c r="C72">
        <v>0</v>
      </c>
      <c r="D72">
        <v>1</v>
      </c>
      <c r="E72">
        <v>0.57200064299999998</v>
      </c>
      <c r="F72">
        <v>5.7858620000000001E-3</v>
      </c>
      <c r="G72">
        <v>2.9001970000000002E-3</v>
      </c>
      <c r="H72">
        <v>8.1828800000000002E-4</v>
      </c>
      <c r="I72">
        <v>1.47474E-4</v>
      </c>
      <c r="J72" s="2">
        <v>3.3399999999999999E-5</v>
      </c>
      <c r="K72">
        <v>1</v>
      </c>
      <c r="L72">
        <v>1</v>
      </c>
      <c r="M72">
        <v>58</v>
      </c>
      <c r="N72" t="s">
        <v>112</v>
      </c>
      <c r="O72" s="28">
        <f t="shared" si="2"/>
        <v>82.283908891433455</v>
      </c>
      <c r="P72" t="s">
        <v>972</v>
      </c>
      <c r="Q72">
        <v>8</v>
      </c>
      <c r="R72">
        <v>4</v>
      </c>
      <c r="S72">
        <f>MATCH(N72,womens_RPI_2024!K:K,)</f>
        <v>36</v>
      </c>
      <c r="T72" cm="1">
        <f t="array" ref="T72">_xlfn.NUMBERVALUE(RIGHT(INDEX(womens_RPI_2024!F:F,fivethirtyeight_ncaa_forecasts!S72),6))</f>
        <v>0.60529999999999995</v>
      </c>
      <c r="U72">
        <f t="shared" si="3"/>
        <v>8</v>
      </c>
      <c r="V72">
        <f>T72*womens_RPI_regression_v2!$D$1+womens_RPI_regression_v2!$E$1+U72*womens_RPI_regression_v2!$F$1+womens_RPI_regression_v2!$G$1</f>
        <v>82.283908891433455</v>
      </c>
    </row>
    <row r="73" spans="1:22" x14ac:dyDescent="0.25">
      <c r="A73" t="s">
        <v>90</v>
      </c>
      <c r="B73" s="1">
        <v>44997</v>
      </c>
      <c r="C73">
        <v>0</v>
      </c>
      <c r="D73">
        <v>1</v>
      </c>
      <c r="E73">
        <v>0.42799935700000002</v>
      </c>
      <c r="F73">
        <v>3.2194569999999998E-3</v>
      </c>
      <c r="G73">
        <v>1.457861E-3</v>
      </c>
      <c r="H73">
        <v>3.6117400000000002E-4</v>
      </c>
      <c r="I73" s="2">
        <v>6.0399999999999998E-5</v>
      </c>
      <c r="J73" s="2">
        <v>1.2799999999999999E-5</v>
      </c>
      <c r="K73">
        <v>1</v>
      </c>
      <c r="L73">
        <v>1</v>
      </c>
      <c r="M73">
        <v>269</v>
      </c>
      <c r="N73" t="s">
        <v>97</v>
      </c>
      <c r="O73" s="28">
        <f t="shared" si="2"/>
        <v>80.806132194990028</v>
      </c>
      <c r="P73" t="s">
        <v>972</v>
      </c>
      <c r="Q73">
        <v>9</v>
      </c>
      <c r="R73">
        <v>6</v>
      </c>
      <c r="S73">
        <f>MATCH(N73,womens_RPI_2024!K:K,)</f>
        <v>40</v>
      </c>
      <c r="T73" cm="1">
        <f t="array" ref="T73">_xlfn.NUMBERVALUE(RIGHT(INDEX(womens_RPI_2024!F:F,fivethirtyeight_ncaa_forecasts!S73),6))</f>
        <v>0.6008</v>
      </c>
      <c r="U73">
        <f t="shared" si="3"/>
        <v>9</v>
      </c>
      <c r="V73">
        <f>T73*womens_RPI_regression_v2!$D$1+womens_RPI_regression_v2!$E$1+U73*womens_RPI_regression_v2!$F$1+womens_RPI_regression_v2!$G$1</f>
        <v>80.806132194990028</v>
      </c>
    </row>
    <row r="74" spans="1:22" x14ac:dyDescent="0.25">
      <c r="A74" t="s">
        <v>90</v>
      </c>
      <c r="B74" s="1">
        <v>44997</v>
      </c>
      <c r="C74">
        <v>0</v>
      </c>
      <c r="D74">
        <v>1</v>
      </c>
      <c r="E74">
        <v>0.80067189100000002</v>
      </c>
      <c r="F74">
        <v>0.26308852900000002</v>
      </c>
      <c r="G74">
        <v>8.1484569999999996E-3</v>
      </c>
      <c r="H74">
        <v>2.9185169999999998E-3</v>
      </c>
      <c r="I74">
        <v>9.1462399999999995E-4</v>
      </c>
      <c r="J74">
        <v>3.3555400000000001E-4</v>
      </c>
      <c r="K74">
        <v>1</v>
      </c>
      <c r="L74">
        <v>1</v>
      </c>
      <c r="M74">
        <v>201</v>
      </c>
      <c r="N74" t="s">
        <v>33</v>
      </c>
      <c r="O74" s="28">
        <f t="shared" si="2"/>
        <v>89.392542980763736</v>
      </c>
      <c r="P74" t="s">
        <v>972</v>
      </c>
      <c r="Q74">
        <v>5</v>
      </c>
      <c r="R74">
        <v>8</v>
      </c>
      <c r="S74">
        <f>MATCH(N74,womens_RPI_2024!K:K,)</f>
        <v>21</v>
      </c>
      <c r="T74" cm="1">
        <f t="array" ref="T74">_xlfn.NUMBERVALUE(RIGHT(INDEX(womens_RPI_2024!F:F,fivethirtyeight_ncaa_forecasts!S74),6))</f>
        <v>0.63339999999999996</v>
      </c>
      <c r="U74">
        <f t="shared" si="3"/>
        <v>5</v>
      </c>
      <c r="V74">
        <f>T74*womens_RPI_regression_v2!$D$1+womens_RPI_regression_v2!$E$1+U74*womens_RPI_regression_v2!$F$1+womens_RPI_regression_v2!$G$1</f>
        <v>89.392542980763736</v>
      </c>
    </row>
    <row r="75" spans="1:22" x14ac:dyDescent="0.25">
      <c r="A75" t="s">
        <v>90</v>
      </c>
      <c r="B75" s="1">
        <v>44997</v>
      </c>
      <c r="C75">
        <v>0</v>
      </c>
      <c r="D75">
        <v>1</v>
      </c>
      <c r="E75">
        <v>0.199328109</v>
      </c>
      <c r="F75">
        <v>2.7038231999999999E-2</v>
      </c>
      <c r="G75">
        <v>1.68956E-4</v>
      </c>
      <c r="H75" s="2">
        <v>1.9599999999999999E-5</v>
      </c>
      <c r="I75" s="2">
        <v>1.7400000000000001E-6</v>
      </c>
      <c r="J75" s="2">
        <v>2.11E-7</v>
      </c>
      <c r="K75">
        <v>1</v>
      </c>
      <c r="L75">
        <v>1</v>
      </c>
      <c r="M75">
        <v>2501</v>
      </c>
      <c r="N75" t="s">
        <v>963</v>
      </c>
      <c r="O75" s="28">
        <f t="shared" si="2"/>
        <v>76.592690105659742</v>
      </c>
      <c r="P75" t="s">
        <v>972</v>
      </c>
      <c r="Q75">
        <v>12</v>
      </c>
      <c r="R75">
        <v>10</v>
      </c>
      <c r="S75">
        <f>MATCH(N75,womens_RPI_2024!K:K,)</f>
        <v>54</v>
      </c>
      <c r="T75" cm="1">
        <f t="array" ref="T75">_xlfn.NUMBERVALUE(RIGHT(INDEX(womens_RPI_2024!F:F,fivethirtyeight_ncaa_forecasts!S75),6))</f>
        <v>0.58850000000000002</v>
      </c>
      <c r="U75">
        <f t="shared" si="3"/>
        <v>12</v>
      </c>
      <c r="V75">
        <f>T75*womens_RPI_regression_v2!$D$1+womens_RPI_regression_v2!$E$1+U75*womens_RPI_regression_v2!$F$1+womens_RPI_regression_v2!$G$1</f>
        <v>76.592690105659742</v>
      </c>
    </row>
    <row r="76" spans="1:22" x14ac:dyDescent="0.25">
      <c r="A76" t="s">
        <v>90</v>
      </c>
      <c r="B76" s="1">
        <v>44997</v>
      </c>
      <c r="C76">
        <v>0</v>
      </c>
      <c r="D76">
        <v>1</v>
      </c>
      <c r="E76">
        <v>0.94916927299999998</v>
      </c>
      <c r="F76">
        <v>0.70023911999999999</v>
      </c>
      <c r="G76">
        <v>1.7261787000000001E-2</v>
      </c>
      <c r="H76">
        <v>5.3363940000000004E-3</v>
      </c>
      <c r="I76">
        <v>1.2959950000000001E-3</v>
      </c>
      <c r="J76">
        <v>3.78184E-4</v>
      </c>
      <c r="K76">
        <v>1</v>
      </c>
      <c r="L76">
        <v>1</v>
      </c>
      <c r="M76">
        <v>26</v>
      </c>
      <c r="N76" t="s">
        <v>93</v>
      </c>
      <c r="O76" s="28">
        <f t="shared" si="2"/>
        <v>91.694899677207161</v>
      </c>
      <c r="P76" t="s">
        <v>972</v>
      </c>
      <c r="Q76">
        <v>4</v>
      </c>
      <c r="R76">
        <v>12</v>
      </c>
      <c r="S76">
        <f>MATCH(N76,womens_RPI_2024!K:K,)</f>
        <v>18</v>
      </c>
      <c r="T76" cm="1">
        <f t="array" ref="T76">_xlfn.NUMBERVALUE(RIGHT(INDEX(womens_RPI_2024!F:F,fivethirtyeight_ncaa_forecasts!S76),6))</f>
        <v>0.64239999999999997</v>
      </c>
      <c r="U76">
        <f t="shared" si="3"/>
        <v>4</v>
      </c>
      <c r="V76">
        <f>T76*womens_RPI_regression_v2!$D$1+womens_RPI_regression_v2!$E$1+U76*womens_RPI_regression_v2!$F$1+womens_RPI_regression_v2!$G$1</f>
        <v>91.694899677207161</v>
      </c>
    </row>
    <row r="77" spans="1:22" x14ac:dyDescent="0.25">
      <c r="A77" t="s">
        <v>90</v>
      </c>
      <c r="B77" s="1">
        <v>44997</v>
      </c>
      <c r="C77">
        <v>0</v>
      </c>
      <c r="D77">
        <v>1</v>
      </c>
      <c r="E77">
        <v>5.0830726999999999E-2</v>
      </c>
      <c r="F77">
        <v>9.6341180000000005E-3</v>
      </c>
      <c r="G77" s="2">
        <v>2.8E-5</v>
      </c>
      <c r="H77" s="2">
        <v>1.7400000000000001E-6</v>
      </c>
      <c r="I77" s="2">
        <v>8.6999999999999998E-8</v>
      </c>
      <c r="J77" s="2">
        <v>6.3600000000000004E-9</v>
      </c>
      <c r="K77">
        <v>1</v>
      </c>
      <c r="L77">
        <v>1</v>
      </c>
      <c r="M77">
        <v>16</v>
      </c>
      <c r="N77" t="s">
        <v>667</v>
      </c>
      <c r="O77" s="28">
        <f t="shared" si="2"/>
        <v>75.261505409216312</v>
      </c>
      <c r="P77" t="s">
        <v>972</v>
      </c>
      <c r="Q77">
        <v>13</v>
      </c>
      <c r="R77">
        <v>14</v>
      </c>
      <c r="S77">
        <f>MATCH(N77,womens_RPI_2024!K:K,)</f>
        <v>60</v>
      </c>
      <c r="T77" cm="1">
        <f t="array" ref="T77">_xlfn.NUMBERVALUE(RIGHT(INDEX(womens_RPI_2024!F:F,fivethirtyeight_ncaa_forecasts!S77),6))</f>
        <v>0.58479999999999999</v>
      </c>
      <c r="U77">
        <f t="shared" si="3"/>
        <v>13</v>
      </c>
      <c r="V77">
        <f>T77*womens_RPI_regression_v2!$D$1+womens_RPI_regression_v2!$E$1+U77*womens_RPI_regression_v2!$F$1+womens_RPI_regression_v2!$G$1</f>
        <v>75.261505409216312</v>
      </c>
    </row>
    <row r="78" spans="1:22" x14ac:dyDescent="0.25">
      <c r="A78" t="s">
        <v>90</v>
      </c>
      <c r="B78" s="1">
        <v>44997</v>
      </c>
      <c r="C78">
        <v>0</v>
      </c>
      <c r="D78">
        <v>1</v>
      </c>
      <c r="E78">
        <v>0.721302534</v>
      </c>
      <c r="F78">
        <v>0.160112483</v>
      </c>
      <c r="G78">
        <v>6.0089228000000001E-2</v>
      </c>
      <c r="H78">
        <v>3.0787589999999999E-3</v>
      </c>
      <c r="I78">
        <v>9.0927599999999999E-4</v>
      </c>
      <c r="J78">
        <v>3.1661599999999998E-4</v>
      </c>
      <c r="K78">
        <v>1</v>
      </c>
      <c r="L78">
        <v>1</v>
      </c>
      <c r="M78">
        <v>156</v>
      </c>
      <c r="N78" t="s">
        <v>958</v>
      </c>
      <c r="O78" s="28">
        <f t="shared" si="2"/>
        <v>88.336218284320324</v>
      </c>
      <c r="P78" t="s">
        <v>972</v>
      </c>
      <c r="Q78">
        <v>6</v>
      </c>
      <c r="R78">
        <v>16</v>
      </c>
      <c r="S78">
        <f>MATCH(N78,womens_RPI_2024!K:K,)</f>
        <v>25</v>
      </c>
      <c r="T78" cm="1">
        <f t="array" ref="T78">_xlfn.NUMBERVALUE(RIGHT(INDEX(womens_RPI_2024!F:F,fivethirtyeight_ncaa_forecasts!S78),6))</f>
        <v>0.63119999999999998</v>
      </c>
      <c r="U78">
        <f t="shared" si="3"/>
        <v>6</v>
      </c>
      <c r="V78">
        <f>T78*womens_RPI_regression_v2!$D$1+womens_RPI_regression_v2!$E$1+U78*womens_RPI_regression_v2!$F$1+womens_RPI_regression_v2!$G$1</f>
        <v>88.336218284320324</v>
      </c>
    </row>
    <row r="79" spans="1:22" x14ac:dyDescent="0.25">
      <c r="A79" t="s">
        <v>90</v>
      </c>
      <c r="B79" s="1">
        <v>44997</v>
      </c>
      <c r="C79">
        <v>1</v>
      </c>
      <c r="D79">
        <v>0.45495604299999998</v>
      </c>
      <c r="E79">
        <v>0.119033049</v>
      </c>
      <c r="F79">
        <v>1.2414447E-2</v>
      </c>
      <c r="G79">
        <v>2.4606720000000001E-3</v>
      </c>
      <c r="H79" s="2">
        <v>5.7299999999999997E-5</v>
      </c>
      <c r="I79" s="2">
        <v>7.9200000000000004E-6</v>
      </c>
      <c r="J79" s="2">
        <v>1.4300000000000001E-6</v>
      </c>
      <c r="K79">
        <v>0</v>
      </c>
      <c r="L79">
        <v>1</v>
      </c>
      <c r="M79">
        <v>356</v>
      </c>
      <c r="N79" t="s">
        <v>585</v>
      </c>
      <c r="O79" s="28">
        <f t="shared" si="2"/>
        <v>77.887226802103172</v>
      </c>
      <c r="P79" t="s">
        <v>972</v>
      </c>
      <c r="Q79" t="s">
        <v>59</v>
      </c>
      <c r="R79">
        <v>18</v>
      </c>
      <c r="S79">
        <f>MATCH(N79,womens_RPI_2024!K:K,)</f>
        <v>48</v>
      </c>
      <c r="T79" cm="1">
        <f t="array" ref="T79">_xlfn.NUMBERVALUE(RIGHT(INDEX(womens_RPI_2024!F:F,fivethirtyeight_ncaa_forecasts!S79),6))</f>
        <v>0.59199999999999997</v>
      </c>
      <c r="U79">
        <f t="shared" si="3"/>
        <v>11</v>
      </c>
      <c r="V79">
        <f>T79*womens_RPI_regression_v2!$D$1+womens_RPI_regression_v2!$E$1+U79*womens_RPI_regression_v2!$F$1+womens_RPI_regression_v2!$G$1</f>
        <v>77.887226802103172</v>
      </c>
    </row>
    <row r="80" spans="1:22" x14ac:dyDescent="0.25">
      <c r="A80" t="s">
        <v>90</v>
      </c>
      <c r="B80" s="1">
        <v>44997</v>
      </c>
      <c r="C80">
        <v>1</v>
      </c>
      <c r="D80">
        <v>0.54504395699999997</v>
      </c>
      <c r="E80">
        <v>0.159664417</v>
      </c>
      <c r="F80">
        <v>1.893191E-2</v>
      </c>
      <c r="G80">
        <v>5.0325109999999999E-3</v>
      </c>
      <c r="H80">
        <v>1.65997E-4</v>
      </c>
      <c r="I80" s="2">
        <v>3.1900000000000003E-5</v>
      </c>
      <c r="J80" s="2">
        <v>7.6899999999999992E-6</v>
      </c>
      <c r="K80">
        <v>0</v>
      </c>
      <c r="L80">
        <v>1</v>
      </c>
      <c r="M80">
        <v>344</v>
      </c>
      <c r="N80" t="s">
        <v>962</v>
      </c>
      <c r="O80" s="28">
        <f t="shared" si="2"/>
        <v>77.703986802103159</v>
      </c>
      <c r="P80" t="s">
        <v>972</v>
      </c>
      <c r="Q80" t="s">
        <v>70</v>
      </c>
      <c r="R80">
        <v>19</v>
      </c>
      <c r="S80">
        <f>MATCH(N80,womens_RPI_2024!K:K,)</f>
        <v>49</v>
      </c>
      <c r="T80" cm="1">
        <f t="array" ref="T80">_xlfn.NUMBERVALUE(RIGHT(INDEX(womens_RPI_2024!F:F,fivethirtyeight_ncaa_forecasts!S80),6))</f>
        <v>0.59099999999999997</v>
      </c>
      <c r="U80">
        <f t="shared" si="3"/>
        <v>11</v>
      </c>
      <c r="V80">
        <f>T80*womens_RPI_regression_v2!$D$1+womens_RPI_regression_v2!$E$1+U80*womens_RPI_regression_v2!$F$1+womens_RPI_regression_v2!$G$1</f>
        <v>77.703986802103159</v>
      </c>
    </row>
    <row r="81" spans="1:22" x14ac:dyDescent="0.25">
      <c r="A81" t="s">
        <v>90</v>
      </c>
      <c r="B81" s="1">
        <v>44997</v>
      </c>
      <c r="C81">
        <v>0</v>
      </c>
      <c r="D81">
        <v>1</v>
      </c>
      <c r="E81">
        <v>0.990884557</v>
      </c>
      <c r="F81">
        <v>0.80785068100000001</v>
      </c>
      <c r="G81">
        <v>0.43589457999999998</v>
      </c>
      <c r="H81">
        <v>3.8696343000000001E-2</v>
      </c>
      <c r="I81">
        <v>1.5124518E-2</v>
      </c>
      <c r="J81">
        <v>6.6808099999999997E-3</v>
      </c>
      <c r="K81">
        <v>1</v>
      </c>
      <c r="L81">
        <v>1</v>
      </c>
      <c r="M81">
        <v>87</v>
      </c>
      <c r="N81" t="s">
        <v>81</v>
      </c>
      <c r="O81" s="28">
        <f t="shared" si="2"/>
        <v>94.345412373650603</v>
      </c>
      <c r="P81" t="s">
        <v>972</v>
      </c>
      <c r="Q81">
        <v>3</v>
      </c>
      <c r="R81">
        <v>20</v>
      </c>
      <c r="S81">
        <f>MATCH(N81,womens_RPI_2024!K:K,)</f>
        <v>12</v>
      </c>
      <c r="T81" cm="1">
        <f t="array" ref="T81">_xlfn.NUMBERVALUE(RIGHT(INDEX(womens_RPI_2024!F:F,fivethirtyeight_ncaa_forecasts!S81),6))</f>
        <v>0.65329999999999999</v>
      </c>
      <c r="U81">
        <f t="shared" si="3"/>
        <v>3</v>
      </c>
      <c r="V81">
        <f>T81*womens_RPI_regression_v2!$D$1+womens_RPI_regression_v2!$E$1+U81*womens_RPI_regression_v2!$F$1+womens_RPI_regression_v2!$G$1</f>
        <v>94.345412373650603</v>
      </c>
    </row>
    <row r="82" spans="1:22" x14ac:dyDescent="0.25">
      <c r="A82" t="s">
        <v>90</v>
      </c>
      <c r="B82" s="1">
        <v>44997</v>
      </c>
      <c r="C82">
        <v>0</v>
      </c>
      <c r="D82">
        <v>1</v>
      </c>
      <c r="E82">
        <v>9.1154430000000009E-3</v>
      </c>
      <c r="F82">
        <v>6.9047800000000001E-4</v>
      </c>
      <c r="G82" s="2">
        <v>2.9899999999999998E-5</v>
      </c>
      <c r="H82" s="2">
        <v>1.4000000000000001E-7</v>
      </c>
      <c r="I82" s="2">
        <v>5.4999999999999996E-9</v>
      </c>
      <c r="J82" s="2">
        <v>3.2700000000000001E-10</v>
      </c>
      <c r="K82">
        <v>1</v>
      </c>
      <c r="L82">
        <v>1</v>
      </c>
      <c r="M82">
        <v>253</v>
      </c>
      <c r="N82" t="s">
        <v>591</v>
      </c>
      <c r="O82" s="28">
        <f t="shared" si="2"/>
        <v>74.333448712772892</v>
      </c>
      <c r="P82" t="s">
        <v>972</v>
      </c>
      <c r="Q82">
        <v>14</v>
      </c>
      <c r="R82">
        <v>22</v>
      </c>
      <c r="S82">
        <f>MATCH(N82,womens_RPI_2024!K:K,)</f>
        <v>63</v>
      </c>
      <c r="T82" cm="1">
        <f t="array" ref="T82">_xlfn.NUMBERVALUE(RIGHT(INDEX(womens_RPI_2024!F:F,fivethirtyeight_ncaa_forecasts!S82),6))</f>
        <v>0.58330000000000004</v>
      </c>
      <c r="U82">
        <f t="shared" si="3"/>
        <v>14</v>
      </c>
      <c r="V82">
        <f>T82*womens_RPI_regression_v2!$D$1+womens_RPI_regression_v2!$E$1+U82*womens_RPI_regression_v2!$F$1+womens_RPI_regression_v2!$G$1</f>
        <v>74.333448712772892</v>
      </c>
    </row>
    <row r="83" spans="1:22" x14ac:dyDescent="0.25">
      <c r="A83" t="s">
        <v>90</v>
      </c>
      <c r="B83" s="1">
        <v>44997</v>
      </c>
      <c r="C83">
        <v>0</v>
      </c>
      <c r="D83">
        <v>1</v>
      </c>
      <c r="E83">
        <v>0.57202044699999999</v>
      </c>
      <c r="F83">
        <v>8.7875631999999995E-2</v>
      </c>
      <c r="G83">
        <v>2.5931846000000001E-2</v>
      </c>
      <c r="H83">
        <v>9.9697700000000002E-4</v>
      </c>
      <c r="I83">
        <v>2.5221800000000002E-4</v>
      </c>
      <c r="J83" s="2">
        <v>7.6899999999999999E-5</v>
      </c>
      <c r="K83">
        <v>1</v>
      </c>
      <c r="L83">
        <v>1</v>
      </c>
      <c r="M83">
        <v>12</v>
      </c>
      <c r="N83" t="s">
        <v>94</v>
      </c>
      <c r="O83" s="28">
        <f t="shared" si="2"/>
        <v>85.337549587876879</v>
      </c>
      <c r="P83" t="s">
        <v>972</v>
      </c>
      <c r="Q83">
        <v>7</v>
      </c>
      <c r="R83">
        <v>24</v>
      </c>
      <c r="S83">
        <f>MATCH(N83,womens_RPI_2024!K:K,)</f>
        <v>32</v>
      </c>
      <c r="T83" cm="1">
        <f t="array" ref="T83">_xlfn.NUMBERVALUE(RIGHT(INDEX(womens_RPI_2024!F:F,fivethirtyeight_ncaa_forecasts!S83),6))</f>
        <v>0.61839999999999995</v>
      </c>
      <c r="U83">
        <f t="shared" si="3"/>
        <v>7</v>
      </c>
      <c r="V83">
        <f>T83*womens_RPI_regression_v2!$D$1+womens_RPI_regression_v2!$E$1+U83*womens_RPI_regression_v2!$F$1+womens_RPI_regression_v2!$G$1</f>
        <v>85.337549587876879</v>
      </c>
    </row>
    <row r="84" spans="1:22" x14ac:dyDescent="0.25">
      <c r="A84" t="s">
        <v>90</v>
      </c>
      <c r="B84" s="1">
        <v>44997</v>
      </c>
      <c r="C84">
        <v>0</v>
      </c>
      <c r="D84">
        <v>1</v>
      </c>
      <c r="E84">
        <v>0.42797955300000001</v>
      </c>
      <c r="F84">
        <v>5.3331247999999998E-2</v>
      </c>
      <c r="G84">
        <v>1.1778077E-2</v>
      </c>
      <c r="H84">
        <v>3.2061299999999997E-4</v>
      </c>
      <c r="I84" s="2">
        <v>4.46E-5</v>
      </c>
      <c r="J84" s="2">
        <v>8.0199999999999994E-6</v>
      </c>
      <c r="K84">
        <v>1</v>
      </c>
      <c r="L84">
        <v>1</v>
      </c>
      <c r="M84">
        <v>277</v>
      </c>
      <c r="N84" t="s">
        <v>960</v>
      </c>
      <c r="O84" s="28">
        <f t="shared" si="2"/>
        <v>79.621539498546596</v>
      </c>
      <c r="P84" t="s">
        <v>972</v>
      </c>
      <c r="Q84">
        <v>10</v>
      </c>
      <c r="R84">
        <v>26</v>
      </c>
      <c r="S84">
        <f>MATCH(N84,womens_RPI_2024!K:K,)</f>
        <v>44</v>
      </c>
      <c r="T84" cm="1">
        <f t="array" ref="T84">_xlfn.NUMBERVALUE(RIGHT(INDEX(womens_RPI_2024!F:F,fivethirtyeight_ncaa_forecasts!S84),6))</f>
        <v>0.59789999999999999</v>
      </c>
      <c r="U84">
        <f t="shared" si="3"/>
        <v>10</v>
      </c>
      <c r="V84">
        <f>T84*womens_RPI_regression_v2!$D$1+womens_RPI_regression_v2!$E$1+U84*womens_RPI_regression_v2!$F$1+womens_RPI_regression_v2!$G$1</f>
        <v>79.621539498546596</v>
      </c>
    </row>
    <row r="85" spans="1:22" x14ac:dyDescent="0.25">
      <c r="A85" t="s">
        <v>90</v>
      </c>
      <c r="B85" s="1">
        <v>44997</v>
      </c>
      <c r="C85">
        <v>0</v>
      </c>
      <c r="D85">
        <v>1</v>
      </c>
      <c r="E85">
        <v>0.98516024499999999</v>
      </c>
      <c r="F85">
        <v>0.85663742300000001</v>
      </c>
      <c r="G85">
        <v>0.45870000300000002</v>
      </c>
      <c r="H85">
        <v>4.0592046999999999E-2</v>
      </c>
      <c r="I85">
        <v>1.4703321E-2</v>
      </c>
      <c r="J85">
        <v>6.072549E-3</v>
      </c>
      <c r="K85">
        <v>1</v>
      </c>
      <c r="L85">
        <v>1</v>
      </c>
      <c r="M85">
        <v>120</v>
      </c>
      <c r="N85" t="s">
        <v>955</v>
      </c>
      <c r="O85" s="28">
        <f t="shared" si="2"/>
        <v>97.74720907009403</v>
      </c>
      <c r="P85" t="s">
        <v>972</v>
      </c>
      <c r="Q85">
        <v>2</v>
      </c>
      <c r="R85">
        <v>28</v>
      </c>
      <c r="S85">
        <f>MATCH(N85,womens_RPI_2024!K:K,)</f>
        <v>9</v>
      </c>
      <c r="T85" cm="1">
        <f t="array" ref="T85">_xlfn.NUMBERVALUE(RIGHT(INDEX(womens_RPI_2024!F:F,fivethirtyeight_ncaa_forecasts!S85),6))</f>
        <v>0.66830000000000001</v>
      </c>
      <c r="U85">
        <f t="shared" si="3"/>
        <v>2</v>
      </c>
      <c r="V85">
        <f>T85*womens_RPI_regression_v2!$D$1+womens_RPI_regression_v2!$E$1+U85*womens_RPI_regression_v2!$F$1+womens_RPI_regression_v2!$G$1</f>
        <v>97.74720907009403</v>
      </c>
    </row>
    <row r="86" spans="1:22" x14ac:dyDescent="0.25">
      <c r="A86" t="s">
        <v>90</v>
      </c>
      <c r="B86" s="1">
        <v>44997</v>
      </c>
      <c r="C86">
        <v>0</v>
      </c>
      <c r="D86">
        <v>1</v>
      </c>
      <c r="E86">
        <v>1.4839755E-2</v>
      </c>
      <c r="F86">
        <v>2.1556969999999998E-3</v>
      </c>
      <c r="G86" s="2">
        <v>8.3200000000000003E-5</v>
      </c>
      <c r="H86" s="2">
        <v>3.7500000000000001E-7</v>
      </c>
      <c r="I86" s="2">
        <v>9.6099999999999997E-9</v>
      </c>
      <c r="J86" s="2">
        <v>3.8600000000000001E-10</v>
      </c>
      <c r="K86">
        <v>1</v>
      </c>
      <c r="L86">
        <v>1</v>
      </c>
      <c r="M86">
        <v>107</v>
      </c>
      <c r="N86" t="s">
        <v>967</v>
      </c>
      <c r="O86" s="28">
        <f t="shared" si="2"/>
        <v>73.258800016329459</v>
      </c>
      <c r="P86" t="s">
        <v>972</v>
      </c>
      <c r="Q86">
        <v>15</v>
      </c>
      <c r="R86">
        <v>30</v>
      </c>
      <c r="S86">
        <f>MATCH(N86,womens_RPI_2024!K:K,)</f>
        <v>66</v>
      </c>
      <c r="T86" cm="1">
        <f t="array" ref="T86">_xlfn.NUMBERVALUE(RIGHT(INDEX(womens_RPI_2024!F:F,fivethirtyeight_ncaa_forecasts!S86),6))</f>
        <v>0.58099999999999996</v>
      </c>
      <c r="U86">
        <f t="shared" si="3"/>
        <v>15</v>
      </c>
      <c r="V86">
        <f>T86*womens_RPI_regression_v2!$D$1+womens_RPI_regression_v2!$E$1+U86*womens_RPI_regression_v2!$F$1+womens_RPI_regression_v2!$G$1</f>
        <v>73.258800016329459</v>
      </c>
    </row>
    <row r="87" spans="1:22" x14ac:dyDescent="0.25">
      <c r="A87" t="s">
        <v>90</v>
      </c>
      <c r="B87" s="1">
        <v>44997</v>
      </c>
      <c r="C87">
        <v>0</v>
      </c>
      <c r="D87">
        <v>1</v>
      </c>
      <c r="E87">
        <v>0.99954083299999996</v>
      </c>
      <c r="F87">
        <v>0.94633374100000001</v>
      </c>
      <c r="G87">
        <v>0.72306300999999995</v>
      </c>
      <c r="H87">
        <v>0.52471683400000002</v>
      </c>
      <c r="I87">
        <v>0.123623371</v>
      </c>
      <c r="J87">
        <v>7.4848767999999996E-2</v>
      </c>
      <c r="K87">
        <v>1</v>
      </c>
      <c r="L87">
        <v>1</v>
      </c>
      <c r="M87">
        <v>24</v>
      </c>
      <c r="N87" t="s">
        <v>31</v>
      </c>
      <c r="O87" s="28">
        <f t="shared" si="2"/>
        <v>101.90028976653747</v>
      </c>
      <c r="P87" t="s">
        <v>973</v>
      </c>
      <c r="Q87">
        <v>1</v>
      </c>
      <c r="R87">
        <v>32</v>
      </c>
      <c r="S87">
        <f>MATCH(N87,womens_RPI_2024!K:K,)</f>
        <v>5</v>
      </c>
      <c r="T87" cm="1">
        <f t="array" ref="T87">_xlfn.NUMBERVALUE(RIGHT(INDEX(womens_RPI_2024!F:F,fivethirtyeight_ncaa_forecasts!S87),6))</f>
        <v>0.68740000000000001</v>
      </c>
      <c r="U87">
        <f t="shared" si="3"/>
        <v>1</v>
      </c>
      <c r="V87">
        <f>T87*womens_RPI_regression_v2!$D$1+womens_RPI_regression_v2!$E$1+U87*womens_RPI_regression_v2!$F$1+womens_RPI_regression_v2!$G$1</f>
        <v>101.90028976653747</v>
      </c>
    </row>
    <row r="88" spans="1:22" x14ac:dyDescent="0.25">
      <c r="A88" t="s">
        <v>90</v>
      </c>
      <c r="B88" s="1">
        <v>44997</v>
      </c>
      <c r="C88">
        <v>1</v>
      </c>
      <c r="D88">
        <v>0.62491105999999996</v>
      </c>
      <c r="E88">
        <v>3.4557300000000001E-4</v>
      </c>
      <c r="F88" s="2">
        <v>1.13E-5</v>
      </c>
      <c r="G88" s="2">
        <v>1.7499999999999999E-7</v>
      </c>
      <c r="H88" s="2">
        <v>3.6300000000000001E-9</v>
      </c>
      <c r="I88" s="2">
        <v>1.9999999999999999E-11</v>
      </c>
      <c r="J88" s="2">
        <v>9.9999999999999998E-13</v>
      </c>
      <c r="K88">
        <v>0</v>
      </c>
      <c r="L88">
        <v>1</v>
      </c>
      <c r="M88">
        <v>2582</v>
      </c>
      <c r="N88" t="s">
        <v>970</v>
      </c>
      <c r="O88" s="28">
        <f t="shared" si="2"/>
        <v>70.938119319886027</v>
      </c>
      <c r="P88" t="s">
        <v>973</v>
      </c>
      <c r="Q88" t="s">
        <v>84</v>
      </c>
      <c r="R88">
        <v>34</v>
      </c>
      <c r="S88">
        <f>MATCH(N88,womens_RPI_2024!K:K,)</f>
        <v>72</v>
      </c>
      <c r="T88" cm="1">
        <f t="array" ref="T88">_xlfn.NUMBERVALUE(RIGHT(INDEX(womens_RPI_2024!F:F,fivethirtyeight_ncaa_forecasts!S88),6))</f>
        <v>0.57189999999999996</v>
      </c>
      <c r="U88">
        <f t="shared" si="3"/>
        <v>16</v>
      </c>
      <c r="V88">
        <f>T88*womens_RPI_regression_v2!$D$1+womens_RPI_regression_v2!$E$1+U88*womens_RPI_regression_v2!$F$1+womens_RPI_regression_v2!$G$1</f>
        <v>70.938119319886027</v>
      </c>
    </row>
    <row r="89" spans="1:22" x14ac:dyDescent="0.25">
      <c r="A89" t="s">
        <v>90</v>
      </c>
      <c r="B89" s="1">
        <v>44997</v>
      </c>
      <c r="C89">
        <v>1</v>
      </c>
      <c r="D89">
        <v>0.37508893999999998</v>
      </c>
      <c r="E89">
        <v>1.13594E-4</v>
      </c>
      <c r="F89" s="2">
        <v>2.3499999999999999E-6</v>
      </c>
      <c r="G89" s="2">
        <v>2.4599999999999999E-8</v>
      </c>
      <c r="H89" s="2">
        <v>3.6099999999999999E-10</v>
      </c>
      <c r="I89" s="2">
        <v>9.9999999999999998E-13</v>
      </c>
      <c r="J89">
        <v>0</v>
      </c>
      <c r="K89">
        <v>0</v>
      </c>
      <c r="L89">
        <v>1</v>
      </c>
      <c r="M89">
        <v>2529</v>
      </c>
      <c r="N89" t="s">
        <v>115</v>
      </c>
      <c r="O89" s="28">
        <f t="shared" si="2"/>
        <v>70.71823131988603</v>
      </c>
      <c r="P89" t="s">
        <v>973</v>
      </c>
      <c r="Q89" t="s">
        <v>86</v>
      </c>
      <c r="R89">
        <v>35</v>
      </c>
      <c r="S89">
        <f>MATCH(N89,womens_RPI_2024!K:K,)</f>
        <v>74</v>
      </c>
      <c r="T89" cm="1">
        <f t="array" ref="T89">_xlfn.NUMBERVALUE(RIGHT(INDEX(womens_RPI_2024!F:F,fivethirtyeight_ncaa_forecasts!S89),6))</f>
        <v>0.57069999999999999</v>
      </c>
      <c r="U89">
        <f t="shared" si="3"/>
        <v>16</v>
      </c>
      <c r="V89">
        <f>T89*womens_RPI_regression_v2!$D$1+womens_RPI_regression_v2!$E$1+U89*womens_RPI_regression_v2!$F$1+womens_RPI_regression_v2!$G$1</f>
        <v>70.71823131988603</v>
      </c>
    </row>
    <row r="90" spans="1:22" x14ac:dyDescent="0.25">
      <c r="A90" t="s">
        <v>90</v>
      </c>
      <c r="B90" s="1">
        <v>44997</v>
      </c>
      <c r="C90">
        <v>0</v>
      </c>
      <c r="D90">
        <v>1</v>
      </c>
      <c r="E90">
        <v>0.54377283300000001</v>
      </c>
      <c r="F90">
        <v>3.1235505E-2</v>
      </c>
      <c r="G90">
        <v>1.0379991E-2</v>
      </c>
      <c r="H90">
        <v>3.4188069999999998E-3</v>
      </c>
      <c r="I90">
        <v>3.3644700000000003E-4</v>
      </c>
      <c r="J90">
        <v>1.1647299999999999E-4</v>
      </c>
      <c r="K90">
        <v>1</v>
      </c>
      <c r="L90">
        <v>1</v>
      </c>
      <c r="M90">
        <v>145</v>
      </c>
      <c r="N90" t="s">
        <v>52</v>
      </c>
      <c r="O90" s="28">
        <f t="shared" si="2"/>
        <v>84.079660891433463</v>
      </c>
      <c r="P90" t="s">
        <v>973</v>
      </c>
      <c r="Q90">
        <v>8</v>
      </c>
      <c r="R90">
        <v>36</v>
      </c>
      <c r="S90">
        <f>MATCH(N90,womens_RPI_2024!K:K,)</f>
        <v>33</v>
      </c>
      <c r="T90" cm="1">
        <f t="array" ref="T90">_xlfn.NUMBERVALUE(RIGHT(INDEX(womens_RPI_2024!F:F,fivethirtyeight_ncaa_forecasts!S90),6))</f>
        <v>0.61509999999999998</v>
      </c>
      <c r="U90">
        <f t="shared" si="3"/>
        <v>8</v>
      </c>
      <c r="V90">
        <f>T90*womens_RPI_regression_v2!$D$1+womens_RPI_regression_v2!$E$1+U90*womens_RPI_regression_v2!$F$1+womens_RPI_regression_v2!$G$1</f>
        <v>84.079660891433463</v>
      </c>
    </row>
    <row r="91" spans="1:22" x14ac:dyDescent="0.25">
      <c r="A91" t="s">
        <v>90</v>
      </c>
      <c r="B91" s="1">
        <v>44997</v>
      </c>
      <c r="C91">
        <v>0</v>
      </c>
      <c r="D91">
        <v>1</v>
      </c>
      <c r="E91">
        <v>0.45622716699999999</v>
      </c>
      <c r="F91">
        <v>2.2417091E-2</v>
      </c>
      <c r="G91">
        <v>7.8444980000000001E-3</v>
      </c>
      <c r="H91">
        <v>2.7108179999999998E-3</v>
      </c>
      <c r="I91">
        <v>1.5096900000000001E-4</v>
      </c>
      <c r="J91" s="2">
        <v>3.3899999999999997E-5</v>
      </c>
      <c r="K91">
        <v>1</v>
      </c>
      <c r="L91">
        <v>1</v>
      </c>
      <c r="M91">
        <v>2250</v>
      </c>
      <c r="N91" t="s">
        <v>26</v>
      </c>
      <c r="O91" s="28">
        <f t="shared" si="2"/>
        <v>80.95272419499004</v>
      </c>
      <c r="P91" t="s">
        <v>973</v>
      </c>
      <c r="Q91">
        <v>9</v>
      </c>
      <c r="R91">
        <v>38</v>
      </c>
      <c r="S91">
        <f>MATCH(N91,womens_RPI_2024!K:K,)</f>
        <v>39</v>
      </c>
      <c r="T91" cm="1">
        <f t="array" ref="T91">_xlfn.NUMBERVALUE(RIGHT(INDEX(womens_RPI_2024!F:F,fivethirtyeight_ncaa_forecasts!S91),6))</f>
        <v>0.60160000000000002</v>
      </c>
      <c r="U91">
        <f t="shared" si="3"/>
        <v>9</v>
      </c>
      <c r="V91">
        <f>T91*womens_RPI_regression_v2!$D$1+womens_RPI_regression_v2!$E$1+U91*womens_RPI_regression_v2!$F$1+womens_RPI_regression_v2!$G$1</f>
        <v>80.95272419499004</v>
      </c>
    </row>
    <row r="92" spans="1:22" x14ac:dyDescent="0.25">
      <c r="A92" t="s">
        <v>90</v>
      </c>
      <c r="B92" s="1">
        <v>44997</v>
      </c>
      <c r="C92">
        <v>0</v>
      </c>
      <c r="D92">
        <v>1</v>
      </c>
      <c r="E92">
        <v>0.83942721200000003</v>
      </c>
      <c r="F92">
        <v>0.21657876000000001</v>
      </c>
      <c r="G92">
        <v>4.6037483999999997E-2</v>
      </c>
      <c r="H92">
        <v>1.9832658E-2</v>
      </c>
      <c r="I92">
        <v>2.5604450000000002E-3</v>
      </c>
      <c r="J92">
        <v>1.068779E-3</v>
      </c>
      <c r="K92">
        <v>1</v>
      </c>
      <c r="L92">
        <v>1</v>
      </c>
      <c r="M92">
        <v>97</v>
      </c>
      <c r="N92" t="s">
        <v>95</v>
      </c>
      <c r="O92" s="28">
        <f t="shared" si="2"/>
        <v>89.942262980763743</v>
      </c>
      <c r="P92" t="s">
        <v>973</v>
      </c>
      <c r="Q92">
        <v>5</v>
      </c>
      <c r="R92">
        <v>40</v>
      </c>
      <c r="S92">
        <f>MATCH(N92,womens_RPI_2024!K:K,)</f>
        <v>20</v>
      </c>
      <c r="T92" cm="1">
        <f t="array" ref="T92">_xlfn.NUMBERVALUE(RIGHT(INDEX(womens_RPI_2024!F:F,fivethirtyeight_ncaa_forecasts!S92),6))</f>
        <v>0.63639999999999997</v>
      </c>
      <c r="U92">
        <f t="shared" si="3"/>
        <v>5</v>
      </c>
      <c r="V92">
        <f>T92*womens_RPI_regression_v2!$D$1+womens_RPI_regression_v2!$E$1+U92*womens_RPI_regression_v2!$F$1+womens_RPI_regression_v2!$G$1</f>
        <v>89.942262980763743</v>
      </c>
    </row>
    <row r="93" spans="1:22" x14ac:dyDescent="0.25">
      <c r="A93" t="s">
        <v>90</v>
      </c>
      <c r="B93" s="1">
        <v>44997</v>
      </c>
      <c r="C93">
        <v>0</v>
      </c>
      <c r="D93">
        <v>1</v>
      </c>
      <c r="E93">
        <v>0.16057278799999999</v>
      </c>
      <c r="F93">
        <v>1.2716669999999999E-2</v>
      </c>
      <c r="G93">
        <v>8.4786400000000004E-4</v>
      </c>
      <c r="H93">
        <v>1.5761599999999999E-4</v>
      </c>
      <c r="I93" s="2">
        <v>6.8900000000000001E-6</v>
      </c>
      <c r="J93" s="2">
        <v>1.28E-6</v>
      </c>
      <c r="K93">
        <v>1</v>
      </c>
      <c r="L93">
        <v>1</v>
      </c>
      <c r="M93">
        <v>2181</v>
      </c>
      <c r="N93" t="s">
        <v>584</v>
      </c>
      <c r="O93" s="28">
        <f t="shared" si="2"/>
        <v>76.647662105659734</v>
      </c>
      <c r="P93" t="s">
        <v>973</v>
      </c>
      <c r="Q93">
        <v>12</v>
      </c>
      <c r="R93">
        <v>42</v>
      </c>
      <c r="S93">
        <f>MATCH(N93,womens_RPI_2024!K:K,)</f>
        <v>53</v>
      </c>
      <c r="T93" cm="1">
        <f t="array" ref="T93">_xlfn.NUMBERVALUE(RIGHT(INDEX(womens_RPI_2024!F:F,fivethirtyeight_ncaa_forecasts!S93),6))</f>
        <v>0.58879999999999999</v>
      </c>
      <c r="U93">
        <f t="shared" si="3"/>
        <v>12</v>
      </c>
      <c r="V93">
        <f>T93*womens_RPI_regression_v2!$D$1+womens_RPI_regression_v2!$E$1+U93*womens_RPI_regression_v2!$F$1+womens_RPI_regression_v2!$G$1</f>
        <v>76.647662105659734</v>
      </c>
    </row>
    <row r="94" spans="1:22" x14ac:dyDescent="0.25">
      <c r="A94" t="s">
        <v>90</v>
      </c>
      <c r="B94" s="1">
        <v>44997</v>
      </c>
      <c r="C94">
        <v>0</v>
      </c>
      <c r="D94">
        <v>1</v>
      </c>
      <c r="E94">
        <v>0.97764097299999997</v>
      </c>
      <c r="F94">
        <v>0.76768107399999996</v>
      </c>
      <c r="G94">
        <v>0.21173483300000001</v>
      </c>
      <c r="H94">
        <v>0.107845265</v>
      </c>
      <c r="I94">
        <v>2.0641104E-2</v>
      </c>
      <c r="J94">
        <v>1.1105752999999999E-2</v>
      </c>
      <c r="K94">
        <v>1</v>
      </c>
      <c r="L94">
        <v>1</v>
      </c>
      <c r="M94">
        <v>251</v>
      </c>
      <c r="N94" t="s">
        <v>102</v>
      </c>
      <c r="O94" s="28">
        <f t="shared" si="2"/>
        <v>92.281267677207168</v>
      </c>
      <c r="P94" t="s">
        <v>973</v>
      </c>
      <c r="Q94">
        <v>4</v>
      </c>
      <c r="R94">
        <v>44</v>
      </c>
      <c r="S94">
        <f>MATCH(N94,womens_RPI_2024!K:K,)</f>
        <v>15</v>
      </c>
      <c r="T94" cm="1">
        <f t="array" ref="T94">_xlfn.NUMBERVALUE(RIGHT(INDEX(womens_RPI_2024!F:F,fivethirtyeight_ncaa_forecasts!S94),6))</f>
        <v>0.64559999999999995</v>
      </c>
      <c r="U94">
        <f t="shared" si="3"/>
        <v>4</v>
      </c>
      <c r="V94">
        <f>T94*womens_RPI_regression_v2!$D$1+womens_RPI_regression_v2!$E$1+U94*womens_RPI_regression_v2!$F$1+womens_RPI_regression_v2!$G$1</f>
        <v>92.281267677207168</v>
      </c>
    </row>
    <row r="95" spans="1:22" x14ac:dyDescent="0.25">
      <c r="A95" t="s">
        <v>90</v>
      </c>
      <c r="B95" s="1">
        <v>44997</v>
      </c>
      <c r="C95">
        <v>0</v>
      </c>
      <c r="D95">
        <v>1</v>
      </c>
      <c r="E95">
        <v>2.2359027E-2</v>
      </c>
      <c r="F95">
        <v>3.0234960000000001E-3</v>
      </c>
      <c r="G95" s="2">
        <v>9.2100000000000003E-5</v>
      </c>
      <c r="H95" s="2">
        <v>9.2199999999999998E-6</v>
      </c>
      <c r="I95" s="2">
        <v>2.0800000000000001E-7</v>
      </c>
      <c r="J95" s="2">
        <v>2.2700000000000001E-8</v>
      </c>
      <c r="K95">
        <v>1</v>
      </c>
      <c r="L95">
        <v>1</v>
      </c>
      <c r="M95">
        <v>151</v>
      </c>
      <c r="N95" t="s">
        <v>964</v>
      </c>
      <c r="O95" s="28">
        <f t="shared" si="2"/>
        <v>75.627985409216308</v>
      </c>
      <c r="P95" t="s">
        <v>973</v>
      </c>
      <c r="Q95">
        <v>13</v>
      </c>
      <c r="R95">
        <v>46</v>
      </c>
      <c r="S95">
        <f>MATCH(N95,womens_RPI_2024!K:K,)</f>
        <v>58</v>
      </c>
      <c r="T95" cm="1">
        <f t="array" ref="T95">_xlfn.NUMBERVALUE(RIGHT(INDEX(womens_RPI_2024!F:F,fivethirtyeight_ncaa_forecasts!S95),6))</f>
        <v>0.58679999999999999</v>
      </c>
      <c r="U95">
        <f t="shared" si="3"/>
        <v>13</v>
      </c>
      <c r="V95">
        <f>T95*womens_RPI_regression_v2!$D$1+womens_RPI_regression_v2!$E$1+U95*womens_RPI_regression_v2!$F$1+womens_RPI_regression_v2!$G$1</f>
        <v>75.627985409216308</v>
      </c>
    </row>
    <row r="96" spans="1:22" x14ac:dyDescent="0.25">
      <c r="A96" t="s">
        <v>90</v>
      </c>
      <c r="B96" s="1">
        <v>44997</v>
      </c>
      <c r="C96">
        <v>0</v>
      </c>
      <c r="D96">
        <v>1</v>
      </c>
      <c r="E96">
        <v>0.59378873799999998</v>
      </c>
      <c r="F96">
        <v>0.14782693199999999</v>
      </c>
      <c r="G96">
        <v>4.0505880000000001E-2</v>
      </c>
      <c r="H96">
        <v>8.3232310000000004E-3</v>
      </c>
      <c r="I96">
        <v>7.0564399999999995E-4</v>
      </c>
      <c r="J96">
        <v>2.1818599999999999E-4</v>
      </c>
      <c r="K96">
        <v>1</v>
      </c>
      <c r="L96">
        <v>1</v>
      </c>
      <c r="M96">
        <v>38</v>
      </c>
      <c r="N96" t="s">
        <v>577</v>
      </c>
      <c r="O96" s="28">
        <f t="shared" si="2"/>
        <v>88.006386284320314</v>
      </c>
      <c r="P96" t="s">
        <v>973</v>
      </c>
      <c r="Q96">
        <v>6</v>
      </c>
      <c r="R96">
        <v>48</v>
      </c>
      <c r="S96">
        <f>MATCH(N96,womens_RPI_2024!K:K,)</f>
        <v>26</v>
      </c>
      <c r="T96" cm="1">
        <f t="array" ref="T96">_xlfn.NUMBERVALUE(RIGHT(INDEX(womens_RPI_2024!F:F,fivethirtyeight_ncaa_forecasts!S96),6))</f>
        <v>0.62939999999999996</v>
      </c>
      <c r="U96">
        <f t="shared" si="3"/>
        <v>6</v>
      </c>
      <c r="V96">
        <f>T96*womens_RPI_regression_v2!$D$1+womens_RPI_regression_v2!$E$1+U96*womens_RPI_regression_v2!$F$1+womens_RPI_regression_v2!$G$1</f>
        <v>88.006386284320314</v>
      </c>
    </row>
    <row r="97" spans="1:22" x14ac:dyDescent="0.25">
      <c r="A97" t="s">
        <v>90</v>
      </c>
      <c r="B97" s="1">
        <v>44997</v>
      </c>
      <c r="C97">
        <v>0</v>
      </c>
      <c r="D97">
        <v>1</v>
      </c>
      <c r="E97">
        <v>0.40621126200000002</v>
      </c>
      <c r="F97">
        <v>7.8940079999999996E-2</v>
      </c>
      <c r="G97">
        <v>1.2033858E-2</v>
      </c>
      <c r="H97">
        <v>1.355069E-3</v>
      </c>
      <c r="I97" s="2">
        <v>7.4599999999999997E-5</v>
      </c>
      <c r="J97" s="2">
        <v>1.66E-5</v>
      </c>
      <c r="K97">
        <v>1</v>
      </c>
      <c r="L97">
        <v>1</v>
      </c>
      <c r="M97">
        <v>2393</v>
      </c>
      <c r="N97" t="s">
        <v>21</v>
      </c>
      <c r="O97" s="28">
        <f t="shared" si="2"/>
        <v>78.510242802103178</v>
      </c>
      <c r="P97" t="s">
        <v>973</v>
      </c>
      <c r="Q97">
        <v>11</v>
      </c>
      <c r="R97">
        <v>50</v>
      </c>
      <c r="S97">
        <f>MATCH(N97,womens_RPI_2024!K:K,)</f>
        <v>45</v>
      </c>
      <c r="T97" cm="1">
        <f t="array" ref="T97">_xlfn.NUMBERVALUE(RIGHT(INDEX(womens_RPI_2024!F:F,fivethirtyeight_ncaa_forecasts!S97),6))</f>
        <v>0.59540000000000004</v>
      </c>
      <c r="U97">
        <f t="shared" si="3"/>
        <v>11</v>
      </c>
      <c r="V97">
        <f>T97*womens_RPI_regression_v2!$D$1+womens_RPI_regression_v2!$E$1+U97*womens_RPI_regression_v2!$F$1+womens_RPI_regression_v2!$G$1</f>
        <v>78.510242802103178</v>
      </c>
    </row>
    <row r="98" spans="1:22" x14ac:dyDescent="0.25">
      <c r="A98" t="s">
        <v>90</v>
      </c>
      <c r="B98" s="1">
        <v>44997</v>
      </c>
      <c r="C98">
        <v>0</v>
      </c>
      <c r="D98">
        <v>1</v>
      </c>
      <c r="E98">
        <v>0.98389722599999996</v>
      </c>
      <c r="F98">
        <v>0.77178557800000003</v>
      </c>
      <c r="G98">
        <v>0.21139271000000001</v>
      </c>
      <c r="H98">
        <v>4.3058761000000001E-2</v>
      </c>
      <c r="I98">
        <v>4.0356369999999999E-3</v>
      </c>
      <c r="J98">
        <v>1.333758E-3</v>
      </c>
      <c r="K98">
        <v>1</v>
      </c>
      <c r="L98">
        <v>1</v>
      </c>
      <c r="M98">
        <v>150</v>
      </c>
      <c r="N98" t="s">
        <v>957</v>
      </c>
      <c r="O98" s="28">
        <f t="shared" si="2"/>
        <v>93.814016373650603</v>
      </c>
      <c r="P98" t="s">
        <v>973</v>
      </c>
      <c r="Q98">
        <v>3</v>
      </c>
      <c r="R98">
        <v>52</v>
      </c>
      <c r="S98">
        <f>MATCH(N98,womens_RPI_2024!K:K,)</f>
        <v>14</v>
      </c>
      <c r="T98" cm="1">
        <f t="array" ref="T98">_xlfn.NUMBERVALUE(RIGHT(INDEX(womens_RPI_2024!F:F,fivethirtyeight_ncaa_forecasts!S98),6))</f>
        <v>0.65039999999999998</v>
      </c>
      <c r="U98">
        <f t="shared" si="3"/>
        <v>3</v>
      </c>
      <c r="V98">
        <f>T98*womens_RPI_regression_v2!$D$1+womens_RPI_regression_v2!$E$1+U98*womens_RPI_regression_v2!$F$1+womens_RPI_regression_v2!$G$1</f>
        <v>93.814016373650603</v>
      </c>
    </row>
    <row r="99" spans="1:22" x14ac:dyDescent="0.25">
      <c r="A99" t="s">
        <v>90</v>
      </c>
      <c r="B99" s="1">
        <v>44997</v>
      </c>
      <c r="C99">
        <v>0</v>
      </c>
      <c r="D99">
        <v>1</v>
      </c>
      <c r="E99">
        <v>1.6102774E-2</v>
      </c>
      <c r="F99">
        <v>1.4474100000000001E-3</v>
      </c>
      <c r="G99" s="2">
        <v>2.9099999999999999E-5</v>
      </c>
      <c r="H99" s="2">
        <v>4.46E-7</v>
      </c>
      <c r="I99" s="2">
        <v>3.2500000000000002E-9</v>
      </c>
      <c r="J99" s="2">
        <v>1.35E-10</v>
      </c>
      <c r="K99">
        <v>1</v>
      </c>
      <c r="L99">
        <v>1</v>
      </c>
      <c r="M99">
        <v>314</v>
      </c>
      <c r="N99" t="s">
        <v>100</v>
      </c>
      <c r="O99" s="28">
        <f t="shared" si="2"/>
        <v>74.095236712772873</v>
      </c>
      <c r="P99" t="s">
        <v>973</v>
      </c>
      <c r="Q99">
        <v>14</v>
      </c>
      <c r="R99">
        <v>54</v>
      </c>
      <c r="S99">
        <f>MATCH(N99,womens_RPI_2024!K:K,)</f>
        <v>64</v>
      </c>
      <c r="T99" cm="1">
        <f t="array" ref="T99">_xlfn.NUMBERVALUE(RIGHT(INDEX(womens_RPI_2024!F:F,fivethirtyeight_ncaa_forecasts!S99),6))</f>
        <v>0.58199999999999996</v>
      </c>
      <c r="U99">
        <f t="shared" si="3"/>
        <v>14</v>
      </c>
      <c r="V99">
        <f>T99*womens_RPI_regression_v2!$D$1+womens_RPI_regression_v2!$E$1+U99*womens_RPI_regression_v2!$F$1+womens_RPI_regression_v2!$G$1</f>
        <v>74.095236712772873</v>
      </c>
    </row>
    <row r="100" spans="1:22" x14ac:dyDescent="0.25">
      <c r="A100" t="s">
        <v>90</v>
      </c>
      <c r="B100" s="1">
        <v>44997</v>
      </c>
      <c r="C100">
        <v>0</v>
      </c>
      <c r="D100">
        <v>1</v>
      </c>
      <c r="E100">
        <v>0.51849257400000004</v>
      </c>
      <c r="F100">
        <v>5.1076515000000003E-2</v>
      </c>
      <c r="G100">
        <v>2.2413861E-2</v>
      </c>
      <c r="H100">
        <v>3.52856E-3</v>
      </c>
      <c r="I100">
        <v>2.7307500000000001E-4</v>
      </c>
      <c r="J100" s="2">
        <v>7.8999999999999996E-5</v>
      </c>
      <c r="K100">
        <v>1</v>
      </c>
      <c r="L100">
        <v>1</v>
      </c>
      <c r="M100">
        <v>52</v>
      </c>
      <c r="N100" t="s">
        <v>53</v>
      </c>
      <c r="O100" s="28">
        <f t="shared" si="2"/>
        <v>85.3558735878769</v>
      </c>
      <c r="P100" t="s">
        <v>973</v>
      </c>
      <c r="Q100">
        <v>7</v>
      </c>
      <c r="R100">
        <v>56</v>
      </c>
      <c r="S100">
        <f>MATCH(N100,womens_RPI_2024!K:K,)</f>
        <v>31</v>
      </c>
      <c r="T100" cm="1">
        <f t="array" ref="T100">_xlfn.NUMBERVALUE(RIGHT(INDEX(womens_RPI_2024!F:F,fivethirtyeight_ncaa_forecasts!S100),6))</f>
        <v>0.61850000000000005</v>
      </c>
      <c r="U100">
        <f t="shared" si="3"/>
        <v>7</v>
      </c>
      <c r="V100">
        <f>T100*womens_RPI_regression_v2!$D$1+womens_RPI_regression_v2!$E$1+U100*womens_RPI_regression_v2!$F$1+womens_RPI_regression_v2!$G$1</f>
        <v>85.3558735878769</v>
      </c>
    </row>
    <row r="101" spans="1:22" x14ac:dyDescent="0.25">
      <c r="A101" t="s">
        <v>90</v>
      </c>
      <c r="B101" s="1">
        <v>44997</v>
      </c>
      <c r="C101">
        <v>0</v>
      </c>
      <c r="D101">
        <v>1</v>
      </c>
      <c r="E101">
        <v>0.48150742600000002</v>
      </c>
      <c r="F101">
        <v>4.4710971000000002E-2</v>
      </c>
      <c r="G101">
        <v>1.8582101E-2</v>
      </c>
      <c r="H101">
        <v>2.7171029999999998E-3</v>
      </c>
      <c r="I101">
        <v>1.91478E-4</v>
      </c>
      <c r="J101" s="2">
        <v>5.1600000000000001E-5</v>
      </c>
      <c r="K101">
        <v>1</v>
      </c>
      <c r="L101">
        <v>1</v>
      </c>
      <c r="M101">
        <v>61</v>
      </c>
      <c r="N101" t="s">
        <v>959</v>
      </c>
      <c r="O101" s="28">
        <f t="shared" si="2"/>
        <v>80.061315498546591</v>
      </c>
      <c r="P101" t="s">
        <v>973</v>
      </c>
      <c r="Q101">
        <v>10</v>
      </c>
      <c r="R101">
        <v>58</v>
      </c>
      <c r="S101">
        <f>MATCH(N101,womens_RPI_2024!K:K,)</f>
        <v>41</v>
      </c>
      <c r="T101" cm="1">
        <f t="array" ref="T101">_xlfn.NUMBERVALUE(RIGHT(INDEX(womens_RPI_2024!F:F,fivethirtyeight_ncaa_forecasts!S101),6))</f>
        <v>0.60029999999999994</v>
      </c>
      <c r="U101">
        <f t="shared" si="3"/>
        <v>10</v>
      </c>
      <c r="V101">
        <f>T101*womens_RPI_regression_v2!$D$1+womens_RPI_regression_v2!$E$1+U101*womens_RPI_regression_v2!$F$1+womens_RPI_regression_v2!$G$1</f>
        <v>80.061315498546591</v>
      </c>
    </row>
    <row r="102" spans="1:22" x14ac:dyDescent="0.25">
      <c r="A102" t="s">
        <v>90</v>
      </c>
      <c r="B102" s="1">
        <v>44997</v>
      </c>
      <c r="C102">
        <v>0</v>
      </c>
      <c r="D102">
        <v>1</v>
      </c>
      <c r="E102">
        <v>0.99685186699999995</v>
      </c>
      <c r="F102">
        <v>0.90400526299999995</v>
      </c>
      <c r="G102">
        <v>0.69503123700000002</v>
      </c>
      <c r="H102">
        <v>0.28232544199999998</v>
      </c>
      <c r="I102">
        <v>5.5853132E-2</v>
      </c>
      <c r="J102">
        <v>3.0580829E-2</v>
      </c>
      <c r="K102">
        <v>1</v>
      </c>
      <c r="L102">
        <v>1</v>
      </c>
      <c r="M102">
        <v>2294</v>
      </c>
      <c r="N102" t="s">
        <v>30</v>
      </c>
      <c r="O102" s="28">
        <f t="shared" si="2"/>
        <v>100.01938507009403</v>
      </c>
      <c r="P102" t="s">
        <v>973</v>
      </c>
      <c r="Q102">
        <v>2</v>
      </c>
      <c r="R102">
        <v>60</v>
      </c>
      <c r="S102">
        <f>MATCH(N102,womens_RPI_2024!K:K,)</f>
        <v>8</v>
      </c>
      <c r="T102" cm="1">
        <f t="array" ref="T102">_xlfn.NUMBERVALUE(RIGHT(INDEX(womens_RPI_2024!F:F,fivethirtyeight_ncaa_forecasts!S102),6))</f>
        <v>0.68069999999999997</v>
      </c>
      <c r="U102">
        <f t="shared" si="3"/>
        <v>2</v>
      </c>
      <c r="V102">
        <f>T102*womens_RPI_regression_v2!$D$1+womens_RPI_regression_v2!$E$1+U102*womens_RPI_regression_v2!$F$1+womens_RPI_regression_v2!$G$1</f>
        <v>100.01938507009403</v>
      </c>
    </row>
    <row r="103" spans="1:22" x14ac:dyDescent="0.25">
      <c r="A103" t="s">
        <v>90</v>
      </c>
      <c r="B103" s="1">
        <v>44997</v>
      </c>
      <c r="C103">
        <v>0</v>
      </c>
      <c r="D103">
        <v>1</v>
      </c>
      <c r="E103">
        <v>3.148133E-3</v>
      </c>
      <c r="F103">
        <v>2.07252E-4</v>
      </c>
      <c r="G103" s="2">
        <v>1.13E-5</v>
      </c>
      <c r="H103" s="2">
        <v>1.6E-7</v>
      </c>
      <c r="I103" s="2">
        <v>1.39E-9</v>
      </c>
      <c r="J103" s="2">
        <v>6.7999999999999998E-11</v>
      </c>
      <c r="K103">
        <v>1</v>
      </c>
      <c r="L103">
        <v>1</v>
      </c>
      <c r="M103">
        <v>2545</v>
      </c>
      <c r="N103" t="s">
        <v>969</v>
      </c>
      <c r="O103" s="28">
        <f t="shared" si="2"/>
        <v>72.617460016329446</v>
      </c>
      <c r="P103" t="s">
        <v>973</v>
      </c>
      <c r="Q103">
        <v>15</v>
      </c>
      <c r="R103">
        <v>62</v>
      </c>
      <c r="S103">
        <f>MATCH(N103,womens_RPI_2024!K:K,)</f>
        <v>68</v>
      </c>
      <c r="T103" cm="1">
        <f t="array" ref="T103">_xlfn.NUMBERVALUE(RIGHT(INDEX(womens_RPI_2024!F:F,fivethirtyeight_ncaa_forecasts!S103),6))</f>
        <v>0.57750000000000001</v>
      </c>
      <c r="U103">
        <f t="shared" si="3"/>
        <v>15</v>
      </c>
      <c r="V103">
        <f>T103*womens_RPI_regression_v2!$D$1+womens_RPI_regression_v2!$E$1+U103*womens_RPI_regression_v2!$F$1+womens_RPI_regression_v2!$G$1</f>
        <v>72.617460016329446</v>
      </c>
    </row>
    <row r="104" spans="1:22" x14ac:dyDescent="0.25">
      <c r="A104" t="s">
        <v>90</v>
      </c>
      <c r="B104" s="1">
        <v>44997</v>
      </c>
      <c r="C104">
        <v>0</v>
      </c>
      <c r="D104">
        <v>1</v>
      </c>
      <c r="E104">
        <v>0.99605301300000004</v>
      </c>
      <c r="F104">
        <v>0.90268656300000005</v>
      </c>
      <c r="G104">
        <v>0.52550512699999996</v>
      </c>
      <c r="H104">
        <v>0.25424291999999998</v>
      </c>
      <c r="I104">
        <v>0.116929835</v>
      </c>
      <c r="J104">
        <v>2.3107618E-2</v>
      </c>
      <c r="K104">
        <v>1</v>
      </c>
      <c r="L104">
        <v>1</v>
      </c>
      <c r="M104">
        <v>259</v>
      </c>
      <c r="N104" t="s">
        <v>50</v>
      </c>
      <c r="O104" s="28">
        <f t="shared" si="2"/>
        <v>101.68040176653747</v>
      </c>
      <c r="P104" t="s">
        <v>974</v>
      </c>
      <c r="Q104">
        <v>1</v>
      </c>
      <c r="R104">
        <v>64</v>
      </c>
      <c r="S104">
        <f>MATCH(N104,womens_RPI_2024!K:K,)</f>
        <v>6</v>
      </c>
      <c r="T104" cm="1">
        <f t="array" ref="T104">_xlfn.NUMBERVALUE(RIGHT(INDEX(womens_RPI_2024!F:F,fivethirtyeight_ncaa_forecasts!S104),6))</f>
        <v>0.68620000000000003</v>
      </c>
      <c r="U104">
        <f t="shared" si="3"/>
        <v>1</v>
      </c>
      <c r="V104">
        <f>T104*womens_RPI_regression_v2!$D$1+womens_RPI_regression_v2!$E$1+U104*womens_RPI_regression_v2!$F$1+womens_RPI_regression_v2!$G$1</f>
        <v>101.68040176653747</v>
      </c>
    </row>
    <row r="105" spans="1:22" x14ac:dyDescent="0.25">
      <c r="A105" t="s">
        <v>90</v>
      </c>
      <c r="B105" s="1">
        <v>44997</v>
      </c>
      <c r="C105">
        <v>0</v>
      </c>
      <c r="D105">
        <v>1</v>
      </c>
      <c r="E105">
        <v>3.9469869999999999E-3</v>
      </c>
      <c r="F105">
        <v>3.1182399999999999E-4</v>
      </c>
      <c r="G105" s="2">
        <v>7.3699999999999997E-6</v>
      </c>
      <c r="H105" s="2">
        <v>1.6400000000000001E-7</v>
      </c>
      <c r="I105" s="2">
        <v>4.5699999999999997E-9</v>
      </c>
      <c r="J105" s="2">
        <v>4.3E-11</v>
      </c>
      <c r="K105">
        <v>1</v>
      </c>
      <c r="L105">
        <v>1</v>
      </c>
      <c r="M105">
        <v>236</v>
      </c>
      <c r="N105" t="s">
        <v>39</v>
      </c>
      <c r="O105" s="28">
        <f t="shared" si="2"/>
        <v>71.616107319886027</v>
      </c>
      <c r="P105" t="s">
        <v>974</v>
      </c>
      <c r="Q105">
        <v>16</v>
      </c>
      <c r="R105">
        <v>66</v>
      </c>
      <c r="S105">
        <f>MATCH(N105,womens_RPI_2024!K:K,)</f>
        <v>70</v>
      </c>
      <c r="T105" cm="1">
        <f t="array" ref="T105">_xlfn.NUMBERVALUE(RIGHT(INDEX(womens_RPI_2024!F:F,fivethirtyeight_ncaa_forecasts!S105),6))</f>
        <v>0.5756</v>
      </c>
      <c r="U105">
        <f t="shared" si="3"/>
        <v>16</v>
      </c>
      <c r="V105">
        <f>T105*womens_RPI_regression_v2!$D$1+womens_RPI_regression_v2!$E$1+U105*womens_RPI_regression_v2!$F$1+womens_RPI_regression_v2!$G$1</f>
        <v>71.616107319886027</v>
      </c>
    </row>
    <row r="106" spans="1:22" x14ac:dyDescent="0.25">
      <c r="A106" t="s">
        <v>90</v>
      </c>
      <c r="B106" s="1">
        <v>44997</v>
      </c>
      <c r="C106">
        <v>0</v>
      </c>
      <c r="D106">
        <v>1</v>
      </c>
      <c r="E106">
        <v>0.40191523600000001</v>
      </c>
      <c r="F106">
        <v>3.1791819999999998E-2</v>
      </c>
      <c r="G106">
        <v>1.0025996000000001E-2</v>
      </c>
      <c r="H106">
        <v>2.6174610000000002E-3</v>
      </c>
      <c r="I106">
        <v>5.4431399999999995E-4</v>
      </c>
      <c r="J106" s="2">
        <v>4.18E-5</v>
      </c>
      <c r="K106">
        <v>1</v>
      </c>
      <c r="L106">
        <v>1</v>
      </c>
      <c r="M106">
        <v>30</v>
      </c>
      <c r="N106" t="s">
        <v>62</v>
      </c>
      <c r="O106" s="28">
        <f t="shared" si="2"/>
        <v>82.650388891433451</v>
      </c>
      <c r="P106" t="s">
        <v>974</v>
      </c>
      <c r="Q106">
        <v>8</v>
      </c>
      <c r="R106">
        <v>68</v>
      </c>
      <c r="S106">
        <f>MATCH(N106,womens_RPI_2024!K:K,)</f>
        <v>35</v>
      </c>
      <c r="T106" cm="1">
        <f t="array" ref="T106">_xlfn.NUMBERVALUE(RIGHT(INDEX(womens_RPI_2024!F:F,fivethirtyeight_ncaa_forecasts!S106),6))</f>
        <v>0.60729999999999995</v>
      </c>
      <c r="U106">
        <f t="shared" si="3"/>
        <v>8</v>
      </c>
      <c r="V106">
        <f>T106*womens_RPI_regression_v2!$D$1+womens_RPI_regression_v2!$E$1+U106*womens_RPI_regression_v2!$F$1+womens_RPI_regression_v2!$G$1</f>
        <v>82.650388891433451</v>
      </c>
    </row>
    <row r="107" spans="1:22" x14ac:dyDescent="0.25">
      <c r="A107" t="s">
        <v>90</v>
      </c>
      <c r="B107" s="1">
        <v>44997</v>
      </c>
      <c r="C107">
        <v>0</v>
      </c>
      <c r="D107">
        <v>1</v>
      </c>
      <c r="E107">
        <v>0.59808476399999999</v>
      </c>
      <c r="F107">
        <v>6.5209793000000002E-2</v>
      </c>
      <c r="G107">
        <v>2.1426898999999999E-2</v>
      </c>
      <c r="H107">
        <v>5.8126580000000001E-3</v>
      </c>
      <c r="I107">
        <v>1.4179990000000001E-3</v>
      </c>
      <c r="J107">
        <v>1.30171E-4</v>
      </c>
      <c r="K107">
        <v>1</v>
      </c>
      <c r="L107">
        <v>1</v>
      </c>
      <c r="M107">
        <v>2571</v>
      </c>
      <c r="N107" t="s">
        <v>105</v>
      </c>
      <c r="O107" s="28">
        <f t="shared" si="2"/>
        <v>81.282556194990036</v>
      </c>
      <c r="P107" t="s">
        <v>974</v>
      </c>
      <c r="Q107">
        <v>9</v>
      </c>
      <c r="R107">
        <v>70</v>
      </c>
      <c r="S107">
        <f>MATCH(N107,womens_RPI_2024!K:K,)</f>
        <v>37</v>
      </c>
      <c r="T107" cm="1">
        <f t="array" ref="T107">_xlfn.NUMBERVALUE(RIGHT(INDEX(womens_RPI_2024!F:F,fivethirtyeight_ncaa_forecasts!S107),6))</f>
        <v>0.60340000000000005</v>
      </c>
      <c r="U107">
        <f t="shared" si="3"/>
        <v>9</v>
      </c>
      <c r="V107">
        <f>T107*womens_RPI_regression_v2!$D$1+womens_RPI_regression_v2!$E$1+U107*womens_RPI_regression_v2!$F$1+womens_RPI_regression_v2!$G$1</f>
        <v>81.282556194990036</v>
      </c>
    </row>
    <row r="108" spans="1:22" x14ac:dyDescent="0.25">
      <c r="A108" t="s">
        <v>90</v>
      </c>
      <c r="B108" s="1">
        <v>44997</v>
      </c>
      <c r="C108">
        <v>0</v>
      </c>
      <c r="D108">
        <v>1</v>
      </c>
      <c r="E108">
        <v>0.83619959600000004</v>
      </c>
      <c r="F108">
        <v>0.25513538299999999</v>
      </c>
      <c r="G108">
        <v>0.111958321</v>
      </c>
      <c r="H108">
        <v>4.6159944000000001E-2</v>
      </c>
      <c r="I108">
        <v>1.7820401E-2</v>
      </c>
      <c r="J108">
        <v>2.823674E-3</v>
      </c>
      <c r="K108">
        <v>1</v>
      </c>
      <c r="L108">
        <v>1</v>
      </c>
      <c r="M108">
        <v>66</v>
      </c>
      <c r="N108" t="s">
        <v>28</v>
      </c>
      <c r="O108" s="28">
        <f t="shared" si="2"/>
        <v>90.821814980763733</v>
      </c>
      <c r="P108" t="s">
        <v>974</v>
      </c>
      <c r="Q108">
        <v>5</v>
      </c>
      <c r="R108">
        <v>72</v>
      </c>
      <c r="S108">
        <f>MATCH(N108,womens_RPI_2024!K:K,)</f>
        <v>19</v>
      </c>
      <c r="T108" cm="1">
        <f t="array" ref="T108">_xlfn.NUMBERVALUE(RIGHT(INDEX(womens_RPI_2024!F:F,fivethirtyeight_ncaa_forecasts!S108),6))</f>
        <v>0.64119999999999999</v>
      </c>
      <c r="U108">
        <f t="shared" si="3"/>
        <v>5</v>
      </c>
      <c r="V108">
        <f>T108*womens_RPI_regression_v2!$D$1+womens_RPI_regression_v2!$E$1+U108*womens_RPI_regression_v2!$F$1+womens_RPI_regression_v2!$G$1</f>
        <v>90.821814980763733</v>
      </c>
    </row>
    <row r="109" spans="1:22" x14ac:dyDescent="0.25">
      <c r="A109" t="s">
        <v>90</v>
      </c>
      <c r="B109" s="1">
        <v>44997</v>
      </c>
      <c r="C109">
        <v>0</v>
      </c>
      <c r="D109">
        <v>1</v>
      </c>
      <c r="E109">
        <v>0.16380040400000001</v>
      </c>
      <c r="F109">
        <v>1.6233732000000001E-2</v>
      </c>
      <c r="G109">
        <v>2.3417360000000001E-3</v>
      </c>
      <c r="H109">
        <v>3.42904E-4</v>
      </c>
      <c r="I109" s="2">
        <v>4.9599999999999999E-5</v>
      </c>
      <c r="J109" s="2">
        <v>2.5600000000000001E-6</v>
      </c>
      <c r="K109">
        <v>1</v>
      </c>
      <c r="L109">
        <v>1</v>
      </c>
      <c r="M109">
        <v>2649</v>
      </c>
      <c r="N109" t="s">
        <v>29</v>
      </c>
      <c r="O109" s="28">
        <f t="shared" si="2"/>
        <v>76.739282105659754</v>
      </c>
      <c r="P109" t="s">
        <v>974</v>
      </c>
      <c r="Q109">
        <v>12</v>
      </c>
      <c r="R109">
        <v>74</v>
      </c>
      <c r="S109">
        <f>MATCH(N109,womens_RPI_2024!K:K,)</f>
        <v>52</v>
      </c>
      <c r="T109" cm="1">
        <f t="array" ref="T109">_xlfn.NUMBERVALUE(RIGHT(INDEX(womens_RPI_2024!F:F,fivethirtyeight_ncaa_forecasts!S109),6))</f>
        <v>0.58930000000000005</v>
      </c>
      <c r="U109">
        <f t="shared" si="3"/>
        <v>12</v>
      </c>
      <c r="V109">
        <f>T109*womens_RPI_regression_v2!$D$1+womens_RPI_regression_v2!$E$1+U109*womens_RPI_regression_v2!$F$1+womens_RPI_regression_v2!$G$1</f>
        <v>76.739282105659754</v>
      </c>
    </row>
    <row r="110" spans="1:22" x14ac:dyDescent="0.25">
      <c r="A110" t="s">
        <v>90</v>
      </c>
      <c r="B110" s="1">
        <v>44997</v>
      </c>
      <c r="C110">
        <v>0</v>
      </c>
      <c r="D110">
        <v>1</v>
      </c>
      <c r="E110">
        <v>0.97989041200000004</v>
      </c>
      <c r="F110">
        <v>0.72660351999999995</v>
      </c>
      <c r="G110">
        <v>0.328622941</v>
      </c>
      <c r="H110">
        <v>0.13898316699999999</v>
      </c>
      <c r="I110">
        <v>5.7242129000000003E-2</v>
      </c>
      <c r="J110">
        <v>9.8033459999999992E-3</v>
      </c>
      <c r="K110">
        <v>1</v>
      </c>
      <c r="L110">
        <v>1</v>
      </c>
      <c r="M110">
        <v>2633</v>
      </c>
      <c r="N110" t="s">
        <v>34</v>
      </c>
      <c r="O110" s="28">
        <f t="shared" si="2"/>
        <v>92.006407677207164</v>
      </c>
      <c r="P110" t="s">
        <v>974</v>
      </c>
      <c r="Q110">
        <v>4</v>
      </c>
      <c r="R110">
        <v>76</v>
      </c>
      <c r="S110">
        <f>MATCH(N110,womens_RPI_2024!K:K,)</f>
        <v>16</v>
      </c>
      <c r="T110" cm="1">
        <f t="array" ref="T110">_xlfn.NUMBERVALUE(RIGHT(INDEX(womens_RPI_2024!F:F,fivethirtyeight_ncaa_forecasts!S110),6))</f>
        <v>0.64410000000000001</v>
      </c>
      <c r="U110">
        <f t="shared" si="3"/>
        <v>4</v>
      </c>
      <c r="V110">
        <f>T110*womens_RPI_regression_v2!$D$1+womens_RPI_regression_v2!$E$1+U110*womens_RPI_regression_v2!$F$1+womens_RPI_regression_v2!$G$1</f>
        <v>92.006407677207164</v>
      </c>
    </row>
    <row r="111" spans="1:22" x14ac:dyDescent="0.25">
      <c r="A111" t="s">
        <v>90</v>
      </c>
      <c r="B111" s="1">
        <v>44997</v>
      </c>
      <c r="C111">
        <v>0</v>
      </c>
      <c r="D111">
        <v>1</v>
      </c>
      <c r="E111">
        <v>2.0109588000000001E-2</v>
      </c>
      <c r="F111">
        <v>2.0273650000000002E-3</v>
      </c>
      <c r="G111">
        <v>1.11606E-4</v>
      </c>
      <c r="H111" s="2">
        <v>6.7399999999999998E-6</v>
      </c>
      <c r="I111" s="2">
        <v>4.6400000000000003E-7</v>
      </c>
      <c r="J111" s="2">
        <v>1.0999999999999999E-8</v>
      </c>
      <c r="K111">
        <v>1</v>
      </c>
      <c r="L111">
        <v>1</v>
      </c>
      <c r="M111">
        <v>139</v>
      </c>
      <c r="N111" t="s">
        <v>682</v>
      </c>
      <c r="O111" s="28">
        <f t="shared" si="2"/>
        <v>75.279829409216305</v>
      </c>
      <c r="P111" t="s">
        <v>974</v>
      </c>
      <c r="Q111">
        <v>13</v>
      </c>
      <c r="R111">
        <v>78</v>
      </c>
      <c r="S111">
        <f>MATCH(N111,womens_RPI_2024!K:K,)</f>
        <v>59</v>
      </c>
      <c r="T111" cm="1">
        <f t="array" ref="T111">_xlfn.NUMBERVALUE(RIGHT(INDEX(womens_RPI_2024!F:F,fivethirtyeight_ncaa_forecasts!S111),6))</f>
        <v>0.58489999999999998</v>
      </c>
      <c r="U111">
        <f t="shared" si="3"/>
        <v>13</v>
      </c>
      <c r="V111">
        <f>T111*womens_RPI_regression_v2!$D$1+womens_RPI_regression_v2!$E$1+U111*womens_RPI_regression_v2!$F$1+womens_RPI_regression_v2!$G$1</f>
        <v>75.279829409216305</v>
      </c>
    </row>
    <row r="112" spans="1:22" x14ac:dyDescent="0.25">
      <c r="A112" t="s">
        <v>90</v>
      </c>
      <c r="B112" s="1">
        <v>44997</v>
      </c>
      <c r="C112">
        <v>0</v>
      </c>
      <c r="D112">
        <v>1</v>
      </c>
      <c r="E112">
        <v>0.774007797</v>
      </c>
      <c r="F112">
        <v>0.276435025</v>
      </c>
      <c r="G112">
        <v>7.2197106999999996E-2</v>
      </c>
      <c r="H112">
        <v>2.6614552E-2</v>
      </c>
      <c r="I112">
        <v>8.384819E-3</v>
      </c>
      <c r="J112">
        <v>1.0345300000000001E-3</v>
      </c>
      <c r="K112">
        <v>1</v>
      </c>
      <c r="L112">
        <v>1</v>
      </c>
      <c r="M112">
        <v>153</v>
      </c>
      <c r="N112" t="s">
        <v>613</v>
      </c>
      <c r="O112" s="28">
        <f t="shared" si="2"/>
        <v>88.556106284320322</v>
      </c>
      <c r="P112" t="s">
        <v>974</v>
      </c>
      <c r="Q112">
        <v>6</v>
      </c>
      <c r="R112">
        <v>80</v>
      </c>
      <c r="S112">
        <f>MATCH(N112,womens_RPI_2024!K:K,)</f>
        <v>23</v>
      </c>
      <c r="T112" cm="1">
        <f t="array" ref="T112">_xlfn.NUMBERVALUE(RIGHT(INDEX(womens_RPI_2024!F:F,fivethirtyeight_ncaa_forecasts!S112),6))</f>
        <v>0.63239999999999996</v>
      </c>
      <c r="U112">
        <f t="shared" si="3"/>
        <v>6</v>
      </c>
      <c r="V112">
        <f>T112*womens_RPI_regression_v2!$D$1+womens_RPI_regression_v2!$E$1+U112*womens_RPI_regression_v2!$F$1+womens_RPI_regression_v2!$G$1</f>
        <v>88.556106284320322</v>
      </c>
    </row>
    <row r="113" spans="1:22" x14ac:dyDescent="0.25">
      <c r="A113" t="s">
        <v>90</v>
      </c>
      <c r="B113" s="1">
        <v>44997</v>
      </c>
      <c r="C113">
        <v>1</v>
      </c>
      <c r="D113">
        <v>0.66254358499999999</v>
      </c>
      <c r="E113">
        <v>0.17156886399999999</v>
      </c>
      <c r="F113">
        <v>3.2765576999999997E-2</v>
      </c>
      <c r="G113">
        <v>4.2819110000000002E-3</v>
      </c>
      <c r="H113">
        <v>8.79633E-4</v>
      </c>
      <c r="I113">
        <v>1.59297E-4</v>
      </c>
      <c r="J113" s="2">
        <v>1.0499999999999999E-5</v>
      </c>
      <c r="K113">
        <v>0</v>
      </c>
      <c r="L113">
        <v>1</v>
      </c>
      <c r="M113">
        <v>2509</v>
      </c>
      <c r="N113" t="s">
        <v>729</v>
      </c>
      <c r="O113" s="28">
        <f t="shared" si="2"/>
        <v>78.36365080210318</v>
      </c>
      <c r="P113" t="s">
        <v>974</v>
      </c>
      <c r="Q113" t="s">
        <v>59</v>
      </c>
      <c r="R113">
        <v>82</v>
      </c>
      <c r="S113">
        <f>MATCH(N113,womens_RPI_2024!K:K,)</f>
        <v>47</v>
      </c>
      <c r="T113" cm="1">
        <f t="array" ref="T113">_xlfn.NUMBERVALUE(RIGHT(INDEX(womens_RPI_2024!F:F,fivethirtyeight_ncaa_forecasts!S113),6))</f>
        <v>0.59460000000000002</v>
      </c>
      <c r="U113">
        <f t="shared" si="3"/>
        <v>11</v>
      </c>
      <c r="V113">
        <f>T113*womens_RPI_regression_v2!$D$1+womens_RPI_regression_v2!$E$1+U113*womens_RPI_regression_v2!$F$1+womens_RPI_regression_v2!$G$1</f>
        <v>78.36365080210318</v>
      </c>
    </row>
    <row r="114" spans="1:22" x14ac:dyDescent="0.25">
      <c r="A114" t="s">
        <v>90</v>
      </c>
      <c r="B114" s="1">
        <v>44997</v>
      </c>
      <c r="C114">
        <v>1</v>
      </c>
      <c r="D114">
        <v>0.33745641500000001</v>
      </c>
      <c r="E114">
        <v>5.4423340000000001E-2</v>
      </c>
      <c r="F114">
        <v>6.7439570000000001E-3</v>
      </c>
      <c r="G114">
        <v>5.7470399999999999E-4</v>
      </c>
      <c r="H114" s="2">
        <v>8.1500000000000002E-5</v>
      </c>
      <c r="I114" s="2">
        <v>1.0000000000000001E-5</v>
      </c>
      <c r="J114" s="2">
        <v>4.3700000000000001E-7</v>
      </c>
      <c r="K114">
        <v>0</v>
      </c>
      <c r="L114">
        <v>1</v>
      </c>
      <c r="M114">
        <v>2599</v>
      </c>
      <c r="N114" t="s">
        <v>750</v>
      </c>
      <c r="O114" s="28">
        <f t="shared" si="2"/>
        <v>77.703986802103159</v>
      </c>
      <c r="P114" t="s">
        <v>974</v>
      </c>
      <c r="Q114" t="s">
        <v>70</v>
      </c>
      <c r="R114">
        <v>83</v>
      </c>
      <c r="S114">
        <f>MATCH(N114,womens_RPI_2024!K:K,)</f>
        <v>50</v>
      </c>
      <c r="T114" cm="1">
        <f t="array" ref="T114">_xlfn.NUMBERVALUE(RIGHT(INDEX(womens_RPI_2024!F:F,fivethirtyeight_ncaa_forecasts!S114),6))</f>
        <v>0.59099999999999997</v>
      </c>
      <c r="U114">
        <f t="shared" si="3"/>
        <v>11</v>
      </c>
      <c r="V114">
        <f>T114*womens_RPI_regression_v2!$D$1+womens_RPI_regression_v2!$E$1+U114*womens_RPI_regression_v2!$F$1+womens_RPI_regression_v2!$G$1</f>
        <v>77.703986802103159</v>
      </c>
    </row>
    <row r="115" spans="1:22" x14ac:dyDescent="0.25">
      <c r="A115" t="s">
        <v>90</v>
      </c>
      <c r="B115" s="1">
        <v>44997</v>
      </c>
      <c r="C115">
        <v>0</v>
      </c>
      <c r="D115">
        <v>1</v>
      </c>
      <c r="E115">
        <v>0.96058866399999998</v>
      </c>
      <c r="F115">
        <v>0.67871230500000002</v>
      </c>
      <c r="G115">
        <v>0.195571999</v>
      </c>
      <c r="H115">
        <v>7.7998891000000001E-2</v>
      </c>
      <c r="I115">
        <v>2.6176892E-2</v>
      </c>
      <c r="J115">
        <v>3.4681220000000001E-3</v>
      </c>
      <c r="K115">
        <v>1</v>
      </c>
      <c r="L115">
        <v>1</v>
      </c>
      <c r="M115">
        <v>194</v>
      </c>
      <c r="N115" t="s">
        <v>38</v>
      </c>
      <c r="O115" s="28">
        <f t="shared" si="2"/>
        <v>94.033904373650586</v>
      </c>
      <c r="P115" t="s">
        <v>974</v>
      </c>
      <c r="Q115">
        <v>3</v>
      </c>
      <c r="R115">
        <v>84</v>
      </c>
      <c r="S115">
        <f>MATCH(N115,womens_RPI_2024!K:K,)</f>
        <v>13</v>
      </c>
      <c r="T115" cm="1">
        <f t="array" ref="T115">_xlfn.NUMBERVALUE(RIGHT(INDEX(womens_RPI_2024!F:F,fivethirtyeight_ncaa_forecasts!S115),6))</f>
        <v>0.65159999999999996</v>
      </c>
      <c r="U115">
        <f t="shared" si="3"/>
        <v>3</v>
      </c>
      <c r="V115">
        <f>T115*womens_RPI_regression_v2!$D$1+womens_RPI_regression_v2!$E$1+U115*womens_RPI_regression_v2!$F$1+womens_RPI_regression_v2!$G$1</f>
        <v>94.033904373650586</v>
      </c>
    </row>
    <row r="116" spans="1:22" x14ac:dyDescent="0.25">
      <c r="A116" t="s">
        <v>90</v>
      </c>
      <c r="B116" s="1">
        <v>44997</v>
      </c>
      <c r="C116">
        <v>0</v>
      </c>
      <c r="D116">
        <v>1</v>
      </c>
      <c r="E116">
        <v>3.9411335999999998E-2</v>
      </c>
      <c r="F116">
        <v>5.3431360000000001E-3</v>
      </c>
      <c r="G116">
        <v>2.14639E-4</v>
      </c>
      <c r="H116" s="2">
        <v>1.5500000000000001E-5</v>
      </c>
      <c r="I116" s="2">
        <v>1.04E-6</v>
      </c>
      <c r="J116" s="2">
        <v>2.4100000000000001E-8</v>
      </c>
      <c r="K116">
        <v>1</v>
      </c>
      <c r="L116">
        <v>1</v>
      </c>
      <c r="M116">
        <v>256</v>
      </c>
      <c r="N116" t="s">
        <v>558</v>
      </c>
      <c r="O116" s="28">
        <f t="shared" si="2"/>
        <v>74.571660712772882</v>
      </c>
      <c r="P116" t="s">
        <v>974</v>
      </c>
      <c r="Q116">
        <v>14</v>
      </c>
      <c r="R116">
        <v>86</v>
      </c>
      <c r="S116">
        <f>MATCH(N116,womens_RPI_2024!K:K,)</f>
        <v>61</v>
      </c>
      <c r="T116" cm="1">
        <f t="array" ref="T116">_xlfn.NUMBERVALUE(RIGHT(INDEX(womens_RPI_2024!F:F,fivethirtyeight_ncaa_forecasts!S116),6))</f>
        <v>0.58460000000000001</v>
      </c>
      <c r="U116">
        <f t="shared" si="3"/>
        <v>14</v>
      </c>
      <c r="V116">
        <f>T116*womens_RPI_regression_v2!$D$1+womens_RPI_regression_v2!$E$1+U116*womens_RPI_regression_v2!$F$1+womens_RPI_regression_v2!$G$1</f>
        <v>74.571660712772882</v>
      </c>
    </row>
    <row r="117" spans="1:22" x14ac:dyDescent="0.25">
      <c r="A117" t="s">
        <v>90</v>
      </c>
      <c r="B117" s="1">
        <v>44997</v>
      </c>
      <c r="C117">
        <v>0</v>
      </c>
      <c r="D117">
        <v>1</v>
      </c>
      <c r="E117">
        <v>0.61006491699999998</v>
      </c>
      <c r="F117">
        <v>4.538888E-2</v>
      </c>
      <c r="G117">
        <v>1.9599183999999999E-2</v>
      </c>
      <c r="H117">
        <v>6.1264730000000003E-3</v>
      </c>
      <c r="I117">
        <v>2.0301220000000001E-3</v>
      </c>
      <c r="J117">
        <v>2.6804200000000002E-4</v>
      </c>
      <c r="K117">
        <v>1</v>
      </c>
      <c r="L117">
        <v>1</v>
      </c>
      <c r="M117">
        <v>239</v>
      </c>
      <c r="N117" t="s">
        <v>563</v>
      </c>
      <c r="O117" s="28">
        <f t="shared" si="2"/>
        <v>85.447493587876892</v>
      </c>
      <c r="P117" t="s">
        <v>974</v>
      </c>
      <c r="Q117">
        <v>7</v>
      </c>
      <c r="R117">
        <v>88</v>
      </c>
      <c r="S117">
        <f>MATCH(N117,womens_RPI_2024!K:K,)</f>
        <v>30</v>
      </c>
      <c r="T117" cm="1">
        <f t="array" ref="T117">_xlfn.NUMBERVALUE(RIGHT(INDEX(womens_RPI_2024!F:F,fivethirtyeight_ncaa_forecasts!S117),6))</f>
        <v>0.61899999999999999</v>
      </c>
      <c r="U117">
        <f t="shared" si="3"/>
        <v>7</v>
      </c>
      <c r="V117">
        <f>T117*womens_RPI_regression_v2!$D$1+womens_RPI_regression_v2!$E$1+U117*womens_RPI_regression_v2!$F$1+womens_RPI_regression_v2!$G$1</f>
        <v>85.447493587876892</v>
      </c>
    </row>
    <row r="118" spans="1:22" x14ac:dyDescent="0.25">
      <c r="A118" t="s">
        <v>90</v>
      </c>
      <c r="B118" s="1">
        <v>44997</v>
      </c>
      <c r="C118">
        <v>0</v>
      </c>
      <c r="D118">
        <v>1</v>
      </c>
      <c r="E118">
        <v>0.38993508300000002</v>
      </c>
      <c r="F118">
        <v>1.9844351999999999E-2</v>
      </c>
      <c r="G118">
        <v>6.1257280000000004E-3</v>
      </c>
      <c r="H118">
        <v>1.3236439999999999E-3</v>
      </c>
      <c r="I118">
        <v>2.7069099999999999E-4</v>
      </c>
      <c r="J118" s="2">
        <v>2.0400000000000001E-5</v>
      </c>
      <c r="K118">
        <v>1</v>
      </c>
      <c r="L118">
        <v>1</v>
      </c>
      <c r="M118">
        <v>333</v>
      </c>
      <c r="N118" t="s">
        <v>42</v>
      </c>
      <c r="O118" s="28">
        <f t="shared" si="2"/>
        <v>79.621539498546596</v>
      </c>
      <c r="P118" t="s">
        <v>974</v>
      </c>
      <c r="Q118">
        <v>10</v>
      </c>
      <c r="R118">
        <v>90</v>
      </c>
      <c r="S118">
        <f>MATCH(N118,womens_RPI_2024!K:K,)</f>
        <v>43</v>
      </c>
      <c r="T118" cm="1">
        <f t="array" ref="T118">_xlfn.NUMBERVALUE(RIGHT(INDEX(womens_RPI_2024!F:F,fivethirtyeight_ncaa_forecasts!S118),6))</f>
        <v>0.59789999999999999</v>
      </c>
      <c r="U118">
        <f t="shared" si="3"/>
        <v>10</v>
      </c>
      <c r="V118">
        <f>T118*womens_RPI_regression_v2!$D$1+womens_RPI_regression_v2!$E$1+U118*womens_RPI_regression_v2!$F$1+womens_RPI_regression_v2!$G$1</f>
        <v>79.621539498546596</v>
      </c>
    </row>
    <row r="119" spans="1:22" x14ac:dyDescent="0.25">
      <c r="A119" t="s">
        <v>90</v>
      </c>
      <c r="B119" s="1">
        <v>44997</v>
      </c>
      <c r="C119">
        <v>0</v>
      </c>
      <c r="D119">
        <v>1</v>
      </c>
      <c r="E119">
        <v>0.99590194600000004</v>
      </c>
      <c r="F119">
        <v>0.93426898199999997</v>
      </c>
      <c r="G119">
        <v>0.70140945899999996</v>
      </c>
      <c r="H119">
        <v>0.43879299199999999</v>
      </c>
      <c r="I119">
        <v>0.22881478099999999</v>
      </c>
      <c r="J119">
        <v>5.3657550999999998E-2</v>
      </c>
      <c r="K119">
        <v>1</v>
      </c>
      <c r="L119">
        <v>1</v>
      </c>
      <c r="M119">
        <v>41</v>
      </c>
      <c r="N119" t="s">
        <v>659</v>
      </c>
      <c r="O119" s="28">
        <f t="shared" si="2"/>
        <v>100.27592107009404</v>
      </c>
      <c r="P119" t="s">
        <v>974</v>
      </c>
      <c r="Q119">
        <v>2</v>
      </c>
      <c r="R119">
        <v>92</v>
      </c>
      <c r="S119">
        <f>MATCH(N119,womens_RPI_2024!K:K,)</f>
        <v>7</v>
      </c>
      <c r="T119" cm="1">
        <f t="array" ref="T119">_xlfn.NUMBERVALUE(RIGHT(INDEX(womens_RPI_2024!F:F,fivethirtyeight_ncaa_forecasts!S119),6))</f>
        <v>0.68210000000000004</v>
      </c>
      <c r="U119">
        <f t="shared" si="3"/>
        <v>2</v>
      </c>
      <c r="V119">
        <f>T119*womens_RPI_regression_v2!$D$1+womens_RPI_regression_v2!$E$1+U119*womens_RPI_regression_v2!$F$1+womens_RPI_regression_v2!$G$1</f>
        <v>100.27592107009404</v>
      </c>
    </row>
    <row r="120" spans="1:22" x14ac:dyDescent="0.25">
      <c r="A120" t="s">
        <v>90</v>
      </c>
      <c r="B120" s="1">
        <v>44997</v>
      </c>
      <c r="C120">
        <v>0</v>
      </c>
      <c r="D120">
        <v>1</v>
      </c>
      <c r="E120">
        <v>4.0980540000000003E-3</v>
      </c>
      <c r="F120">
        <v>4.9778699999999997E-4</v>
      </c>
      <c r="G120" s="2">
        <v>2.5299999999999998E-5</v>
      </c>
      <c r="H120" s="2">
        <v>8.5799999999999998E-7</v>
      </c>
      <c r="I120" s="2">
        <v>2.6899999999999999E-8</v>
      </c>
      <c r="J120" s="2">
        <v>2.8599999999999999E-10</v>
      </c>
      <c r="K120">
        <v>1</v>
      </c>
      <c r="L120">
        <v>1</v>
      </c>
      <c r="M120">
        <v>261</v>
      </c>
      <c r="N120" t="s">
        <v>968</v>
      </c>
      <c r="O120" s="28">
        <f t="shared" si="2"/>
        <v>73.002264016329448</v>
      </c>
      <c r="P120" t="s">
        <v>974</v>
      </c>
      <c r="Q120">
        <v>15</v>
      </c>
      <c r="R120">
        <v>94</v>
      </c>
      <c r="S120">
        <f>MATCH(N120,womens_RPI_2024!K:K,)</f>
        <v>67</v>
      </c>
      <c r="T120" cm="1">
        <f t="array" ref="T120">_xlfn.NUMBERVALUE(RIGHT(INDEX(womens_RPI_2024!F:F,fivethirtyeight_ncaa_forecasts!S120),6))</f>
        <v>0.5796</v>
      </c>
      <c r="U120">
        <f t="shared" si="3"/>
        <v>15</v>
      </c>
      <c r="V120">
        <f>T120*womens_RPI_regression_v2!$D$1+womens_RPI_regression_v2!$E$1+U120*womens_RPI_regression_v2!$F$1+womens_RPI_regression_v2!$G$1</f>
        <v>73.002264016329448</v>
      </c>
    </row>
    <row r="121" spans="1:22" x14ac:dyDescent="0.25">
      <c r="A121" t="s">
        <v>90</v>
      </c>
      <c r="B121" s="1">
        <v>44997</v>
      </c>
      <c r="C121">
        <v>0</v>
      </c>
      <c r="D121">
        <v>1</v>
      </c>
      <c r="E121">
        <v>0.99687621699999995</v>
      </c>
      <c r="F121">
        <v>0.945533085</v>
      </c>
      <c r="G121">
        <v>0.79813789400000001</v>
      </c>
      <c r="H121">
        <v>0.54443165100000002</v>
      </c>
      <c r="I121">
        <v>0.32752799100000002</v>
      </c>
      <c r="J121">
        <v>8.4333431E-2</v>
      </c>
      <c r="K121">
        <v>1</v>
      </c>
      <c r="L121">
        <v>1</v>
      </c>
      <c r="M121">
        <v>84</v>
      </c>
      <c r="N121" t="s">
        <v>92</v>
      </c>
      <c r="O121" s="28">
        <f t="shared" si="2"/>
        <v>102.63324976653746</v>
      </c>
      <c r="P121" t="s">
        <v>975</v>
      </c>
      <c r="Q121">
        <v>1</v>
      </c>
      <c r="R121">
        <v>96</v>
      </c>
      <c r="S121">
        <f>MATCH(N121,womens_RPI_2024!K:K,)</f>
        <v>4</v>
      </c>
      <c r="T121" cm="1">
        <f t="array" ref="T121">_xlfn.NUMBERVALUE(RIGHT(INDEX(womens_RPI_2024!F:F,fivethirtyeight_ncaa_forecasts!S121),6))</f>
        <v>0.69140000000000001</v>
      </c>
      <c r="U121">
        <f t="shared" si="3"/>
        <v>1</v>
      </c>
      <c r="V121">
        <f>T121*womens_RPI_regression_v2!$D$1+womens_RPI_regression_v2!$E$1+U121*womens_RPI_regression_v2!$F$1+womens_RPI_regression_v2!$G$1</f>
        <v>102.63324976653746</v>
      </c>
    </row>
    <row r="122" spans="1:22" x14ac:dyDescent="0.25">
      <c r="A122" t="s">
        <v>90</v>
      </c>
      <c r="B122" s="1">
        <v>44997</v>
      </c>
      <c r="C122">
        <v>1</v>
      </c>
      <c r="D122">
        <v>0.647403485</v>
      </c>
      <c r="E122">
        <v>2.449629E-3</v>
      </c>
      <c r="F122">
        <v>3.23858E-4</v>
      </c>
      <c r="G122" s="2">
        <v>3.1000000000000001E-5</v>
      </c>
      <c r="H122" s="2">
        <v>1.55E-6</v>
      </c>
      <c r="I122" s="2">
        <v>5.9499999999999997E-8</v>
      </c>
      <c r="J122" s="2">
        <v>7.1400000000000002E-10</v>
      </c>
      <c r="K122">
        <v>0</v>
      </c>
      <c r="L122">
        <v>1</v>
      </c>
      <c r="M122">
        <v>2635</v>
      </c>
      <c r="N122" t="s">
        <v>54</v>
      </c>
      <c r="O122" s="28">
        <f t="shared" si="2"/>
        <v>71.32292331988603</v>
      </c>
      <c r="P122" t="s">
        <v>975</v>
      </c>
      <c r="Q122" t="s">
        <v>84</v>
      </c>
      <c r="R122">
        <v>98</v>
      </c>
      <c r="S122">
        <f>MATCH(N122,womens_RPI_2024!K:K,)</f>
        <v>71</v>
      </c>
      <c r="T122" cm="1">
        <f t="array" ref="T122">_xlfn.NUMBERVALUE(RIGHT(INDEX(womens_RPI_2024!F:F,fivethirtyeight_ncaa_forecasts!S122),6))</f>
        <v>0.57399999999999995</v>
      </c>
      <c r="U122">
        <f t="shared" si="3"/>
        <v>16</v>
      </c>
      <c r="V122">
        <f>T122*womens_RPI_regression_v2!$D$1+womens_RPI_regression_v2!$E$1+U122*womens_RPI_regression_v2!$F$1+womens_RPI_regression_v2!$G$1</f>
        <v>71.32292331988603</v>
      </c>
    </row>
    <row r="123" spans="1:22" x14ac:dyDescent="0.25">
      <c r="A123" t="s">
        <v>90</v>
      </c>
      <c r="B123" s="1">
        <v>44997</v>
      </c>
      <c r="C123">
        <v>1</v>
      </c>
      <c r="D123">
        <v>0.352596515</v>
      </c>
      <c r="E123">
        <v>6.7415400000000005E-4</v>
      </c>
      <c r="F123" s="2">
        <v>5.63E-5</v>
      </c>
      <c r="G123" s="2">
        <v>3.4999999999999999E-6</v>
      </c>
      <c r="H123" s="2">
        <v>1.14E-7</v>
      </c>
      <c r="I123" s="2">
        <v>2.9499999999999999E-9</v>
      </c>
      <c r="J123" s="2">
        <v>2.4000000000000001E-11</v>
      </c>
      <c r="K123">
        <v>0</v>
      </c>
      <c r="L123">
        <v>1</v>
      </c>
      <c r="M123">
        <v>2405</v>
      </c>
      <c r="N123" t="s">
        <v>589</v>
      </c>
      <c r="O123" s="28">
        <f t="shared" si="2"/>
        <v>70.864823319886028</v>
      </c>
      <c r="P123" t="s">
        <v>975</v>
      </c>
      <c r="Q123" t="s">
        <v>86</v>
      </c>
      <c r="R123">
        <v>99</v>
      </c>
      <c r="S123">
        <f>MATCH(N123,womens_RPI_2024!K:K,)</f>
        <v>73</v>
      </c>
      <c r="T123" cm="1">
        <f t="array" ref="T123">_xlfn.NUMBERVALUE(RIGHT(INDEX(womens_RPI_2024!F:F,fivethirtyeight_ncaa_forecasts!S123),6))</f>
        <v>0.57150000000000001</v>
      </c>
      <c r="U123">
        <f t="shared" si="3"/>
        <v>16</v>
      </c>
      <c r="V123">
        <f>T123*womens_RPI_regression_v2!$D$1+womens_RPI_regression_v2!$E$1+U123*womens_RPI_regression_v2!$F$1+womens_RPI_regression_v2!$G$1</f>
        <v>70.864823319886028</v>
      </c>
    </row>
    <row r="124" spans="1:22" x14ac:dyDescent="0.25">
      <c r="A124" t="s">
        <v>90</v>
      </c>
      <c r="B124" s="1">
        <v>44997</v>
      </c>
      <c r="C124">
        <v>0</v>
      </c>
      <c r="D124">
        <v>1</v>
      </c>
      <c r="E124">
        <v>0.515050173</v>
      </c>
      <c r="F124">
        <v>2.8552634E-2</v>
      </c>
      <c r="G124">
        <v>1.1326126000000001E-2</v>
      </c>
      <c r="H124">
        <v>2.6332539999999998E-3</v>
      </c>
      <c r="I124">
        <v>6.51627E-4</v>
      </c>
      <c r="J124" s="2">
        <v>5.4400000000000001E-5</v>
      </c>
      <c r="K124">
        <v>1</v>
      </c>
      <c r="L124">
        <v>1</v>
      </c>
      <c r="M124">
        <v>197</v>
      </c>
      <c r="N124" t="s">
        <v>579</v>
      </c>
      <c r="O124" s="28">
        <f t="shared" si="2"/>
        <v>83.053516891433475</v>
      </c>
      <c r="P124" t="s">
        <v>975</v>
      </c>
      <c r="Q124">
        <v>8</v>
      </c>
      <c r="R124">
        <v>100</v>
      </c>
      <c r="S124">
        <f>MATCH(N124,womens_RPI_2024!K:K,)</f>
        <v>34</v>
      </c>
      <c r="T124" cm="1">
        <f t="array" ref="T124">_xlfn.NUMBERVALUE(RIGHT(INDEX(womens_RPI_2024!F:F,fivethirtyeight_ncaa_forecasts!S124),6))</f>
        <v>0.60950000000000004</v>
      </c>
      <c r="U124">
        <f t="shared" si="3"/>
        <v>8</v>
      </c>
      <c r="V124">
        <f>T124*womens_RPI_regression_v2!$D$1+womens_RPI_regression_v2!$E$1+U124*womens_RPI_regression_v2!$F$1+womens_RPI_regression_v2!$G$1</f>
        <v>83.053516891433475</v>
      </c>
    </row>
    <row r="125" spans="1:22" x14ac:dyDescent="0.25">
      <c r="A125" t="s">
        <v>90</v>
      </c>
      <c r="B125" s="1">
        <v>44997</v>
      </c>
      <c r="C125">
        <v>0</v>
      </c>
      <c r="D125">
        <v>1</v>
      </c>
      <c r="E125">
        <v>0.484949827</v>
      </c>
      <c r="F125">
        <v>2.5534083999999999E-2</v>
      </c>
      <c r="G125">
        <v>1.079988E-2</v>
      </c>
      <c r="H125">
        <v>2.7119050000000001E-3</v>
      </c>
      <c r="I125">
        <v>5.5337400000000003E-4</v>
      </c>
      <c r="J125" s="2">
        <v>3.7100000000000001E-5</v>
      </c>
      <c r="K125">
        <v>1</v>
      </c>
      <c r="L125">
        <v>1</v>
      </c>
      <c r="M125">
        <v>2390</v>
      </c>
      <c r="N125" t="s">
        <v>661</v>
      </c>
      <c r="O125" s="28">
        <f t="shared" si="2"/>
        <v>81.044344194990032</v>
      </c>
      <c r="P125" t="s">
        <v>975</v>
      </c>
      <c r="Q125">
        <v>9</v>
      </c>
      <c r="R125">
        <v>102</v>
      </c>
      <c r="S125">
        <f>MATCH(N125,womens_RPI_2024!K:K,)</f>
        <v>38</v>
      </c>
      <c r="T125" cm="1">
        <f t="array" ref="T125">_xlfn.NUMBERVALUE(RIGHT(INDEX(womens_RPI_2024!F:F,fivethirtyeight_ncaa_forecasts!S125),6))</f>
        <v>0.60209999999999997</v>
      </c>
      <c r="U125">
        <f t="shared" si="3"/>
        <v>9</v>
      </c>
      <c r="V125">
        <f>T125*womens_RPI_regression_v2!$D$1+womens_RPI_regression_v2!$E$1+U125*womens_RPI_regression_v2!$F$1+womens_RPI_regression_v2!$G$1</f>
        <v>81.044344194990032</v>
      </c>
    </row>
    <row r="126" spans="1:22" x14ac:dyDescent="0.25">
      <c r="A126" t="s">
        <v>90</v>
      </c>
      <c r="B126" s="1">
        <v>44997</v>
      </c>
      <c r="C126">
        <v>0</v>
      </c>
      <c r="D126">
        <v>1</v>
      </c>
      <c r="E126">
        <v>0.58531360899999996</v>
      </c>
      <c r="F126">
        <v>0.167876626</v>
      </c>
      <c r="G126">
        <v>2.3924331E-2</v>
      </c>
      <c r="H126">
        <v>6.5123949999999998E-3</v>
      </c>
      <c r="I126">
        <v>1.6837250000000001E-3</v>
      </c>
      <c r="J126">
        <v>1.4725299999999999E-4</v>
      </c>
      <c r="K126">
        <v>1</v>
      </c>
      <c r="L126">
        <v>1</v>
      </c>
      <c r="M126">
        <v>265</v>
      </c>
      <c r="N126" t="s">
        <v>35</v>
      </c>
      <c r="O126" s="28">
        <f t="shared" si="2"/>
        <v>89.337570980763743</v>
      </c>
      <c r="P126" t="s">
        <v>975</v>
      </c>
      <c r="Q126">
        <v>5</v>
      </c>
      <c r="R126">
        <v>104</v>
      </c>
      <c r="S126">
        <f>MATCH(N126,womens_RPI_2024!K:K,)</f>
        <v>22</v>
      </c>
      <c r="T126" cm="1">
        <f t="array" ref="T126">_xlfn.NUMBERVALUE(RIGHT(INDEX(womens_RPI_2024!F:F,fivethirtyeight_ncaa_forecasts!S126),6))</f>
        <v>0.6331</v>
      </c>
      <c r="U126">
        <f t="shared" si="3"/>
        <v>5</v>
      </c>
      <c r="V126">
        <f>T126*womens_RPI_regression_v2!$D$1+womens_RPI_regression_v2!$E$1+U126*womens_RPI_regression_v2!$F$1+womens_RPI_regression_v2!$G$1</f>
        <v>89.337570980763743</v>
      </c>
    </row>
    <row r="127" spans="1:22" x14ac:dyDescent="0.25">
      <c r="A127" t="s">
        <v>90</v>
      </c>
      <c r="B127" s="1">
        <v>44997</v>
      </c>
      <c r="C127">
        <v>0</v>
      </c>
      <c r="D127">
        <v>1</v>
      </c>
      <c r="E127">
        <v>0.41468639099999999</v>
      </c>
      <c r="F127">
        <v>9.7186630999999996E-2</v>
      </c>
      <c r="G127">
        <v>1.1831725E-2</v>
      </c>
      <c r="H127">
        <v>2.835588E-3</v>
      </c>
      <c r="I127">
        <v>5.5311200000000003E-4</v>
      </c>
      <c r="J127" s="2">
        <v>3.5299999999999997E-5</v>
      </c>
      <c r="K127">
        <v>1</v>
      </c>
      <c r="L127">
        <v>1</v>
      </c>
      <c r="M127">
        <v>526</v>
      </c>
      <c r="N127" t="s">
        <v>720</v>
      </c>
      <c r="O127" s="28">
        <f t="shared" si="2"/>
        <v>77.032466105659736</v>
      </c>
      <c r="P127" t="s">
        <v>975</v>
      </c>
      <c r="Q127">
        <v>12</v>
      </c>
      <c r="R127">
        <v>106</v>
      </c>
      <c r="S127">
        <f>MATCH(N127,womens_RPI_2024!K:K,)</f>
        <v>51</v>
      </c>
      <c r="T127" cm="1">
        <f t="array" ref="T127">_xlfn.NUMBERVALUE(RIGHT(INDEX(womens_RPI_2024!F:F,fivethirtyeight_ncaa_forecasts!S127),6))</f>
        <v>0.59089999999999998</v>
      </c>
      <c r="U127">
        <f t="shared" si="3"/>
        <v>12</v>
      </c>
      <c r="V127">
        <f>T127*womens_RPI_regression_v2!$D$1+womens_RPI_regression_v2!$E$1+U127*womens_RPI_regression_v2!$F$1+womens_RPI_regression_v2!$G$1</f>
        <v>77.032466105659736</v>
      </c>
    </row>
    <row r="128" spans="1:22" x14ac:dyDescent="0.25">
      <c r="A128" t="s">
        <v>90</v>
      </c>
      <c r="B128" s="1">
        <v>44997</v>
      </c>
      <c r="C128">
        <v>0</v>
      </c>
      <c r="D128">
        <v>1</v>
      </c>
      <c r="E128">
        <v>0.89847653500000002</v>
      </c>
      <c r="F128">
        <v>0.70103030799999999</v>
      </c>
      <c r="G128">
        <v>0.141720074</v>
      </c>
      <c r="H128">
        <v>5.0785050999999998E-2</v>
      </c>
      <c r="I128">
        <v>1.4055547999999999E-2</v>
      </c>
      <c r="J128">
        <v>1.315098E-3</v>
      </c>
      <c r="K128">
        <v>1</v>
      </c>
      <c r="L128">
        <v>1</v>
      </c>
      <c r="M128">
        <v>222</v>
      </c>
      <c r="N128" t="s">
        <v>101</v>
      </c>
      <c r="O128" s="28">
        <f t="shared" si="2"/>
        <v>91.713223677207168</v>
      </c>
      <c r="P128" t="s">
        <v>975</v>
      </c>
      <c r="Q128">
        <v>4</v>
      </c>
      <c r="R128">
        <v>108</v>
      </c>
      <c r="S128">
        <f>MATCH(N128,womens_RPI_2024!K:K,)</f>
        <v>17</v>
      </c>
      <c r="T128" cm="1">
        <f t="array" ref="T128">_xlfn.NUMBERVALUE(RIGHT(INDEX(womens_RPI_2024!F:F,fivethirtyeight_ncaa_forecasts!S128),6))</f>
        <v>0.64249999999999996</v>
      </c>
      <c r="U128">
        <f t="shared" si="3"/>
        <v>4</v>
      </c>
      <c r="V128">
        <f>T128*womens_RPI_regression_v2!$D$1+womens_RPI_regression_v2!$E$1+U128*womens_RPI_regression_v2!$F$1+womens_RPI_regression_v2!$G$1</f>
        <v>91.713223677207168</v>
      </c>
    </row>
    <row r="129" spans="1:22" x14ac:dyDescent="0.25">
      <c r="A129" t="s">
        <v>90</v>
      </c>
      <c r="B129" s="1">
        <v>44997</v>
      </c>
      <c r="C129">
        <v>0</v>
      </c>
      <c r="D129">
        <v>1</v>
      </c>
      <c r="E129">
        <v>0.10152346499999999</v>
      </c>
      <c r="F129">
        <v>3.3906434999999999E-2</v>
      </c>
      <c r="G129">
        <v>2.2255E-3</v>
      </c>
      <c r="H129">
        <v>3.1768500000000001E-4</v>
      </c>
      <c r="I129" s="2">
        <v>3.5299999999999997E-5</v>
      </c>
      <c r="J129" s="2">
        <v>1.24E-6</v>
      </c>
      <c r="K129">
        <v>1</v>
      </c>
      <c r="L129">
        <v>1</v>
      </c>
      <c r="M129">
        <v>325</v>
      </c>
      <c r="N129" t="s">
        <v>126</v>
      </c>
      <c r="O129" s="28">
        <f t="shared" si="2"/>
        <v>75.719605409216314</v>
      </c>
      <c r="P129" t="s">
        <v>975</v>
      </c>
      <c r="Q129">
        <v>13</v>
      </c>
      <c r="R129">
        <v>110</v>
      </c>
      <c r="S129">
        <f>MATCH(N129,womens_RPI_2024!K:K,)</f>
        <v>57</v>
      </c>
      <c r="T129" cm="1">
        <f t="array" ref="T129">_xlfn.NUMBERVALUE(RIGHT(INDEX(womens_RPI_2024!F:F,fivethirtyeight_ncaa_forecasts!S129),6))</f>
        <v>0.58730000000000004</v>
      </c>
      <c r="U129">
        <f t="shared" si="3"/>
        <v>13</v>
      </c>
      <c r="V129">
        <f>T129*womens_RPI_regression_v2!$D$1+womens_RPI_regression_v2!$E$1+U129*womens_RPI_regression_v2!$F$1+womens_RPI_regression_v2!$G$1</f>
        <v>75.719605409216314</v>
      </c>
    </row>
    <row r="130" spans="1:22" x14ac:dyDescent="0.25">
      <c r="A130" t="s">
        <v>90</v>
      </c>
      <c r="B130" s="1">
        <v>44997</v>
      </c>
      <c r="C130">
        <v>0</v>
      </c>
      <c r="D130">
        <v>1</v>
      </c>
      <c r="E130">
        <v>0.73692774299999997</v>
      </c>
      <c r="F130">
        <v>0.18478855499999999</v>
      </c>
      <c r="G130">
        <v>8.2140958E-2</v>
      </c>
      <c r="H130">
        <v>2.1857949000000002E-2</v>
      </c>
      <c r="I130">
        <v>6.4111760000000002E-3</v>
      </c>
      <c r="J130">
        <v>6.4645800000000004E-4</v>
      </c>
      <c r="K130">
        <v>1</v>
      </c>
      <c r="L130">
        <v>1</v>
      </c>
      <c r="M130">
        <v>130</v>
      </c>
      <c r="N130" t="s">
        <v>36</v>
      </c>
      <c r="O130" s="28">
        <f t="shared" si="2"/>
        <v>88.37286628432031</v>
      </c>
      <c r="P130" t="s">
        <v>975</v>
      </c>
      <c r="Q130">
        <v>6</v>
      </c>
      <c r="R130">
        <v>112</v>
      </c>
      <c r="S130">
        <f>MATCH(N130,womens_RPI_2024!K:K,)</f>
        <v>24</v>
      </c>
      <c r="T130" cm="1">
        <f t="array" ref="T130">_xlfn.NUMBERVALUE(RIGHT(INDEX(womens_RPI_2024!F:F,fivethirtyeight_ncaa_forecasts!S130),6))</f>
        <v>0.63139999999999996</v>
      </c>
      <c r="U130">
        <f t="shared" si="3"/>
        <v>6</v>
      </c>
      <c r="V130">
        <f>T130*womens_RPI_regression_v2!$D$1+womens_RPI_regression_v2!$E$1+U130*womens_RPI_regression_v2!$F$1+womens_RPI_regression_v2!$G$1</f>
        <v>88.37286628432031</v>
      </c>
    </row>
    <row r="131" spans="1:22" x14ac:dyDescent="0.25">
      <c r="A131" t="s">
        <v>90</v>
      </c>
      <c r="B131" s="1">
        <v>44997</v>
      </c>
      <c r="C131">
        <v>0</v>
      </c>
      <c r="D131">
        <v>1</v>
      </c>
      <c r="E131">
        <v>0.26307225699999998</v>
      </c>
      <c r="F131">
        <v>3.2244038000000003E-2</v>
      </c>
      <c r="G131">
        <v>6.4946789999999997E-3</v>
      </c>
      <c r="H131">
        <v>7.5730399999999998E-4</v>
      </c>
      <c r="I131">
        <v>1.2551500000000001E-4</v>
      </c>
      <c r="J131" s="2">
        <v>6.7299999999999999E-6</v>
      </c>
      <c r="K131">
        <v>1</v>
      </c>
      <c r="L131">
        <v>1</v>
      </c>
      <c r="M131">
        <v>2439</v>
      </c>
      <c r="N131" t="s">
        <v>961</v>
      </c>
      <c r="O131" s="28">
        <f t="shared" ref="O131:O137" si="4">V131</f>
        <v>78.436946802103165</v>
      </c>
      <c r="P131" t="s">
        <v>975</v>
      </c>
      <c r="Q131">
        <v>11</v>
      </c>
      <c r="R131">
        <v>114</v>
      </c>
      <c r="S131">
        <f>MATCH(N131,womens_RPI_2024!K:K,)</f>
        <v>46</v>
      </c>
      <c r="T131" cm="1">
        <f t="array" ref="T131">_xlfn.NUMBERVALUE(RIGHT(INDEX(womens_RPI_2024!F:F,fivethirtyeight_ncaa_forecasts!S131),6))</f>
        <v>0.59499999999999997</v>
      </c>
      <c r="U131">
        <f t="shared" ref="U131:U137" si="5">_xlfn.NUMBERVALUE(LEFT(Q131,2))</f>
        <v>11</v>
      </c>
      <c r="V131">
        <f>T131*womens_RPI_regression_v2!$D$1+womens_RPI_regression_v2!$E$1+U131*womens_RPI_regression_v2!$F$1+womens_RPI_regression_v2!$G$1</f>
        <v>78.436946802103165</v>
      </c>
    </row>
    <row r="132" spans="1:22" x14ac:dyDescent="0.25">
      <c r="A132" t="s">
        <v>90</v>
      </c>
      <c r="B132" s="1">
        <v>44997</v>
      </c>
      <c r="C132">
        <v>0</v>
      </c>
      <c r="D132">
        <v>1</v>
      </c>
      <c r="E132">
        <v>0.98270175299999996</v>
      </c>
      <c r="F132">
        <v>0.78106953599999995</v>
      </c>
      <c r="G132">
        <v>0.54186201000000001</v>
      </c>
      <c r="H132">
        <v>0.25270292100000002</v>
      </c>
      <c r="I132">
        <v>0.145033463</v>
      </c>
      <c r="J132">
        <v>3.4789641000000003E-2</v>
      </c>
      <c r="K132">
        <v>1</v>
      </c>
      <c r="L132">
        <v>1</v>
      </c>
      <c r="M132">
        <v>99</v>
      </c>
      <c r="N132" t="s">
        <v>23</v>
      </c>
      <c r="O132" s="28">
        <f t="shared" si="4"/>
        <v>95.646416373650595</v>
      </c>
      <c r="P132" t="s">
        <v>975</v>
      </c>
      <c r="Q132">
        <v>3</v>
      </c>
      <c r="R132">
        <v>116</v>
      </c>
      <c r="S132">
        <f>MATCH(N132,womens_RPI_2024!K:K,)</f>
        <v>11</v>
      </c>
      <c r="T132" cm="1">
        <f t="array" ref="T132">_xlfn.NUMBERVALUE(RIGHT(INDEX(womens_RPI_2024!F:F,fivethirtyeight_ncaa_forecasts!S132),6))</f>
        <v>0.66039999999999999</v>
      </c>
      <c r="U132">
        <f t="shared" si="5"/>
        <v>3</v>
      </c>
      <c r="V132">
        <f>T132*womens_RPI_regression_v2!$D$1+womens_RPI_regression_v2!$E$1+U132*womens_RPI_regression_v2!$F$1+womens_RPI_regression_v2!$G$1</f>
        <v>95.646416373650595</v>
      </c>
    </row>
    <row r="133" spans="1:22" x14ac:dyDescent="0.25">
      <c r="A133" t="s">
        <v>90</v>
      </c>
      <c r="B133" s="1">
        <v>44997</v>
      </c>
      <c r="C133">
        <v>0</v>
      </c>
      <c r="D133">
        <v>1</v>
      </c>
      <c r="E133">
        <v>1.7298246999999999E-2</v>
      </c>
      <c r="F133">
        <v>1.897871E-3</v>
      </c>
      <c r="G133" s="2">
        <v>6.9300000000000004E-5</v>
      </c>
      <c r="H133" s="2">
        <v>1.57E-6</v>
      </c>
      <c r="I133" s="2">
        <v>5.2299999999999998E-8</v>
      </c>
      <c r="J133" s="2">
        <v>5.4299999999999999E-10</v>
      </c>
      <c r="K133">
        <v>1</v>
      </c>
      <c r="L133">
        <v>1</v>
      </c>
      <c r="M133">
        <v>62</v>
      </c>
      <c r="N133" t="s">
        <v>965</v>
      </c>
      <c r="O133" s="28">
        <f t="shared" si="4"/>
        <v>74.535012712772883</v>
      </c>
      <c r="P133" t="s">
        <v>975</v>
      </c>
      <c r="Q133">
        <v>14</v>
      </c>
      <c r="R133">
        <v>118</v>
      </c>
      <c r="S133">
        <f>MATCH(N133,womens_RPI_2024!K:K,)</f>
        <v>62</v>
      </c>
      <c r="T133" cm="1">
        <f t="array" ref="T133">_xlfn.NUMBERVALUE(RIGHT(INDEX(womens_RPI_2024!F:F,fivethirtyeight_ncaa_forecasts!S133),6))</f>
        <v>0.58440000000000003</v>
      </c>
      <c r="U133">
        <f t="shared" si="5"/>
        <v>14</v>
      </c>
      <c r="V133">
        <f>T133*womens_RPI_regression_v2!$D$1+womens_RPI_regression_v2!$E$1+U133*womens_RPI_regression_v2!$F$1+womens_RPI_regression_v2!$G$1</f>
        <v>74.535012712772883</v>
      </c>
    </row>
    <row r="134" spans="1:22" x14ac:dyDescent="0.25">
      <c r="A134" t="s">
        <v>90</v>
      </c>
      <c r="B134" s="1">
        <v>44997</v>
      </c>
      <c r="C134">
        <v>0</v>
      </c>
      <c r="D134">
        <v>1</v>
      </c>
      <c r="E134">
        <v>0.70583828800000004</v>
      </c>
      <c r="F134">
        <v>0.165732406</v>
      </c>
      <c r="G134">
        <v>6.7701145000000004E-2</v>
      </c>
      <c r="H134">
        <v>2.3152602000000001E-2</v>
      </c>
      <c r="I134">
        <v>7.8687529999999992E-3</v>
      </c>
      <c r="J134">
        <v>9.4670099999999999E-4</v>
      </c>
      <c r="K134">
        <v>1</v>
      </c>
      <c r="L134">
        <v>1</v>
      </c>
      <c r="M134">
        <v>152</v>
      </c>
      <c r="N134" t="s">
        <v>98</v>
      </c>
      <c r="O134" s="28">
        <f t="shared" si="4"/>
        <v>86.107157587876898</v>
      </c>
      <c r="P134" t="s">
        <v>975</v>
      </c>
      <c r="Q134">
        <v>7</v>
      </c>
      <c r="R134">
        <v>120</v>
      </c>
      <c r="S134">
        <f>MATCH(N134,womens_RPI_2024!K:K,)</f>
        <v>27</v>
      </c>
      <c r="T134" cm="1">
        <f t="array" ref="T134">_xlfn.NUMBERVALUE(RIGHT(INDEX(womens_RPI_2024!F:F,fivethirtyeight_ncaa_forecasts!S134),6))</f>
        <v>0.62260000000000004</v>
      </c>
      <c r="U134">
        <f t="shared" si="5"/>
        <v>7</v>
      </c>
      <c r="V134">
        <f>T134*womens_RPI_regression_v2!$D$1+womens_RPI_regression_v2!$E$1+U134*womens_RPI_regression_v2!$F$1+womens_RPI_regression_v2!$G$1</f>
        <v>86.107157587876898</v>
      </c>
    </row>
    <row r="135" spans="1:22" x14ac:dyDescent="0.25">
      <c r="A135" t="s">
        <v>90</v>
      </c>
      <c r="B135" s="1">
        <v>44997</v>
      </c>
      <c r="C135">
        <v>0</v>
      </c>
      <c r="D135">
        <v>1</v>
      </c>
      <c r="E135">
        <v>0.29416171200000002</v>
      </c>
      <c r="F135">
        <v>3.7221459999999998E-2</v>
      </c>
      <c r="G135">
        <v>8.7045279999999996E-3</v>
      </c>
      <c r="H135">
        <v>1.7130909999999999E-3</v>
      </c>
      <c r="I135">
        <v>3.5862200000000001E-4</v>
      </c>
      <c r="J135" s="2">
        <v>2.48E-5</v>
      </c>
      <c r="K135">
        <v>1</v>
      </c>
      <c r="L135">
        <v>1</v>
      </c>
      <c r="M135">
        <v>163</v>
      </c>
      <c r="N135" t="s">
        <v>551</v>
      </c>
      <c r="O135" s="28">
        <f t="shared" si="4"/>
        <v>80.006343498546599</v>
      </c>
      <c r="P135" t="s">
        <v>975</v>
      </c>
      <c r="Q135">
        <v>10</v>
      </c>
      <c r="R135">
        <v>122</v>
      </c>
      <c r="S135">
        <f>MATCH(N135,womens_RPI_2024!K:K,)</f>
        <v>42</v>
      </c>
      <c r="T135" cm="1">
        <f t="array" ref="T135">_xlfn.NUMBERVALUE(RIGHT(INDEX(womens_RPI_2024!F:F,fivethirtyeight_ncaa_forecasts!S135),6))</f>
        <v>0.6</v>
      </c>
      <c r="U135">
        <f t="shared" si="5"/>
        <v>10</v>
      </c>
      <c r="V135">
        <f>T135*womens_RPI_regression_v2!$D$1+womens_RPI_regression_v2!$E$1+U135*womens_RPI_regression_v2!$F$1+womens_RPI_regression_v2!$G$1</f>
        <v>80.006343498546599</v>
      </c>
    </row>
    <row r="136" spans="1:22" x14ac:dyDescent="0.25">
      <c r="A136" t="s">
        <v>90</v>
      </c>
      <c r="B136" s="1">
        <v>44997</v>
      </c>
      <c r="C136">
        <v>0</v>
      </c>
      <c r="D136">
        <v>1</v>
      </c>
      <c r="E136">
        <v>0.98792520399999995</v>
      </c>
      <c r="F136">
        <v>0.79599260400000005</v>
      </c>
      <c r="G136">
        <v>0.29295668800000002</v>
      </c>
      <c r="H136">
        <v>8.9581208999999995E-2</v>
      </c>
      <c r="I136">
        <v>3.5289020999999997E-2</v>
      </c>
      <c r="J136">
        <v>5.057995E-3</v>
      </c>
      <c r="K136">
        <v>1</v>
      </c>
      <c r="L136">
        <v>1</v>
      </c>
      <c r="M136">
        <v>254</v>
      </c>
      <c r="N136" t="s">
        <v>956</v>
      </c>
      <c r="O136" s="28">
        <f t="shared" si="4"/>
        <v>97.673913070094045</v>
      </c>
      <c r="P136" t="s">
        <v>975</v>
      </c>
      <c r="Q136">
        <v>2</v>
      </c>
      <c r="R136">
        <v>124</v>
      </c>
      <c r="S136">
        <f>MATCH(N136,womens_RPI_2024!K:K,)</f>
        <v>10</v>
      </c>
      <c r="T136" cm="1">
        <f t="array" ref="T136">_xlfn.NUMBERVALUE(RIGHT(INDEX(womens_RPI_2024!F:F,fivethirtyeight_ncaa_forecasts!S136),6))</f>
        <v>0.66790000000000005</v>
      </c>
      <c r="U136">
        <f t="shared" si="5"/>
        <v>2</v>
      </c>
      <c r="V136">
        <f>T136*womens_RPI_regression_v2!$D$1+womens_RPI_regression_v2!$E$1+U136*womens_RPI_regression_v2!$F$1+womens_RPI_regression_v2!$G$1</f>
        <v>97.673913070094045</v>
      </c>
    </row>
    <row r="137" spans="1:22" x14ac:dyDescent="0.25">
      <c r="A137" t="s">
        <v>90</v>
      </c>
      <c r="B137" s="1">
        <v>44997</v>
      </c>
      <c r="C137">
        <v>0</v>
      </c>
      <c r="D137">
        <v>1</v>
      </c>
      <c r="E137">
        <v>1.2074796E-2</v>
      </c>
      <c r="F137">
        <v>1.0535290000000001E-3</v>
      </c>
      <c r="G137" s="2">
        <v>7.0699999999999997E-5</v>
      </c>
      <c r="H137" s="2">
        <v>4.16E-6</v>
      </c>
      <c r="I137" s="2">
        <v>2.11E-7</v>
      </c>
      <c r="J137" s="2">
        <v>3.34E-9</v>
      </c>
      <c r="K137">
        <v>1</v>
      </c>
      <c r="L137">
        <v>1</v>
      </c>
      <c r="M137">
        <v>2241</v>
      </c>
      <c r="N137" t="s">
        <v>966</v>
      </c>
      <c r="O137" s="28">
        <f t="shared" si="4"/>
        <v>73.350420016329466</v>
      </c>
      <c r="P137" t="s">
        <v>975</v>
      </c>
      <c r="Q137">
        <v>15</v>
      </c>
      <c r="R137">
        <v>126</v>
      </c>
      <c r="S137">
        <f>MATCH(N137,womens_RPI_2024!K:K,)</f>
        <v>65</v>
      </c>
      <c r="T137" cm="1">
        <f t="array" ref="T137">_xlfn.NUMBERVALUE(RIGHT(INDEX(womens_RPI_2024!F:F,fivethirtyeight_ncaa_forecasts!S137),6))</f>
        <v>0.58150000000000002</v>
      </c>
      <c r="U137">
        <f t="shared" si="5"/>
        <v>15</v>
      </c>
      <c r="V137">
        <f>T137*womens_RPI_regression_v2!$D$1+womens_RPI_regression_v2!$E$1+U137*womens_RPI_regression_v2!$F$1+womens_RPI_regression_v2!$G$1</f>
        <v>73.350420016329466</v>
      </c>
    </row>
  </sheetData>
  <sortState xmlns:xlrd2="http://schemas.microsoft.com/office/spreadsheetml/2017/richdata2" ref="A71:R137">
    <sortCondition ref="R71:R1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4"/>
  <sheetViews>
    <sheetView workbookViewId="0">
      <selection activeCell="H11" sqref="H11"/>
    </sheetView>
  </sheetViews>
  <sheetFormatPr defaultRowHeight="15" x14ac:dyDescent="0.25"/>
  <cols>
    <col min="1" max="1" width="21.28515625" customWidth="1"/>
    <col min="3" max="3" width="23" customWidth="1"/>
  </cols>
  <sheetData>
    <row r="1" spans="1:8" x14ac:dyDescent="0.25">
      <c r="B1" t="s">
        <v>130</v>
      </c>
      <c r="D1" t="s">
        <v>460</v>
      </c>
      <c r="G1">
        <v>124.7</v>
      </c>
      <c r="H1">
        <v>9.0299999999999994</v>
      </c>
    </row>
    <row r="2" spans="1:8" x14ac:dyDescent="0.25">
      <c r="A2" t="s">
        <v>21</v>
      </c>
      <c r="B2">
        <v>92.57</v>
      </c>
      <c r="C2" t="s">
        <v>219</v>
      </c>
      <c r="D2" t="s">
        <v>466</v>
      </c>
      <c r="E2">
        <f>_xlfn.NUMBERVALUE(RIGHT(D2,6))</f>
        <v>0.66459999999999997</v>
      </c>
      <c r="F2">
        <f>B2</f>
        <v>92.57</v>
      </c>
    </row>
    <row r="3" spans="1:8" x14ac:dyDescent="0.25">
      <c r="A3" t="s">
        <v>29</v>
      </c>
      <c r="B3">
        <v>89</v>
      </c>
      <c r="C3" t="s">
        <v>194</v>
      </c>
      <c r="D3" t="s">
        <v>486</v>
      </c>
      <c r="E3">
        <f t="shared" ref="E3:E44" si="0">_xlfn.NUMBERVALUE(RIGHT(D3,6))</f>
        <v>0.61829999999999996</v>
      </c>
      <c r="F3">
        <f t="shared" ref="F3:F42" si="1">B3</f>
        <v>89</v>
      </c>
    </row>
    <row r="4" spans="1:8" x14ac:dyDescent="0.25">
      <c r="A4" t="s">
        <v>67</v>
      </c>
      <c r="B4">
        <v>80.34</v>
      </c>
      <c r="C4" t="s">
        <v>394</v>
      </c>
      <c r="D4" t="s">
        <v>524</v>
      </c>
      <c r="E4">
        <f t="shared" si="0"/>
        <v>0.57310000000000005</v>
      </c>
      <c r="F4">
        <f t="shared" si="1"/>
        <v>80.34</v>
      </c>
    </row>
    <row r="5" spans="1:8" x14ac:dyDescent="0.25">
      <c r="A5" t="s">
        <v>47</v>
      </c>
      <c r="B5">
        <v>85.1</v>
      </c>
      <c r="C5" t="s">
        <v>210</v>
      </c>
      <c r="D5" t="s">
        <v>505</v>
      </c>
      <c r="E5">
        <f t="shared" si="0"/>
        <v>0.59460000000000002</v>
      </c>
      <c r="F5">
        <f t="shared" si="1"/>
        <v>85.1</v>
      </c>
    </row>
    <row r="6" spans="1:8" x14ac:dyDescent="0.25">
      <c r="A6" t="s">
        <v>42</v>
      </c>
      <c r="B6">
        <v>84.87</v>
      </c>
      <c r="C6" t="s">
        <v>497</v>
      </c>
      <c r="D6" t="s">
        <v>498</v>
      </c>
      <c r="E6">
        <f t="shared" si="0"/>
        <v>0.60070000000000001</v>
      </c>
      <c r="F6">
        <f t="shared" si="1"/>
        <v>84.87</v>
      </c>
    </row>
    <row r="7" spans="1:8" x14ac:dyDescent="0.25">
      <c r="A7" t="s">
        <v>33</v>
      </c>
      <c r="B7">
        <v>87.13</v>
      </c>
      <c r="C7" t="s">
        <v>222</v>
      </c>
      <c r="D7" t="s">
        <v>494</v>
      </c>
      <c r="E7">
        <f t="shared" si="0"/>
        <v>0.60750000000000004</v>
      </c>
      <c r="F7">
        <f t="shared" si="1"/>
        <v>87.13</v>
      </c>
    </row>
    <row r="8" spans="1:8" x14ac:dyDescent="0.25">
      <c r="A8" t="s">
        <v>60</v>
      </c>
      <c r="B8">
        <v>82.59</v>
      </c>
      <c r="C8" t="s">
        <v>492</v>
      </c>
      <c r="D8" t="s">
        <v>493</v>
      </c>
      <c r="E8">
        <f t="shared" si="0"/>
        <v>0.60819999999999996</v>
      </c>
      <c r="F8">
        <f t="shared" si="1"/>
        <v>82.59</v>
      </c>
    </row>
    <row r="9" spans="1:8" x14ac:dyDescent="0.25">
      <c r="A9" t="s">
        <v>68</v>
      </c>
      <c r="B9">
        <v>79.77</v>
      </c>
      <c r="C9" t="s">
        <v>511</v>
      </c>
      <c r="D9" t="s">
        <v>287</v>
      </c>
      <c r="E9">
        <f t="shared" si="0"/>
        <v>0.58150000000000002</v>
      </c>
      <c r="F9">
        <f t="shared" si="1"/>
        <v>79.77</v>
      </c>
    </row>
    <row r="10" spans="1:8" x14ac:dyDescent="0.25">
      <c r="A10" t="s">
        <v>31</v>
      </c>
      <c r="B10">
        <v>89.24</v>
      </c>
      <c r="C10" t="s">
        <v>134</v>
      </c>
      <c r="D10" t="s">
        <v>480</v>
      </c>
      <c r="E10">
        <f t="shared" si="0"/>
        <v>0.62180000000000002</v>
      </c>
      <c r="F10">
        <f t="shared" si="1"/>
        <v>89.24</v>
      </c>
    </row>
    <row r="11" spans="1:8" x14ac:dyDescent="0.25">
      <c r="A11" t="s">
        <v>34</v>
      </c>
      <c r="B11">
        <v>87.56</v>
      </c>
      <c r="C11" t="s">
        <v>199</v>
      </c>
      <c r="D11" t="s">
        <v>503</v>
      </c>
      <c r="E11">
        <f t="shared" si="0"/>
        <v>0.59540000000000004</v>
      </c>
      <c r="F11">
        <f t="shared" si="1"/>
        <v>87.56</v>
      </c>
    </row>
    <row r="12" spans="1:8" x14ac:dyDescent="0.25">
      <c r="A12" t="s">
        <v>62</v>
      </c>
      <c r="B12">
        <v>81.180000000000007</v>
      </c>
      <c r="C12" t="s">
        <v>504</v>
      </c>
      <c r="D12" t="s">
        <v>503</v>
      </c>
      <c r="E12">
        <f t="shared" si="0"/>
        <v>0.59540000000000004</v>
      </c>
      <c r="F12">
        <f t="shared" si="1"/>
        <v>81.180000000000007</v>
      </c>
    </row>
    <row r="13" spans="1:8" x14ac:dyDescent="0.25">
      <c r="A13" t="s">
        <v>35</v>
      </c>
      <c r="B13">
        <v>87.11</v>
      </c>
      <c r="C13" t="s">
        <v>149</v>
      </c>
      <c r="D13" t="s">
        <v>477</v>
      </c>
      <c r="E13">
        <f t="shared" si="0"/>
        <v>0.62539999999999996</v>
      </c>
      <c r="F13">
        <f t="shared" si="1"/>
        <v>87.11</v>
      </c>
    </row>
    <row r="14" spans="1:8" x14ac:dyDescent="0.25">
      <c r="A14" t="s">
        <v>61</v>
      </c>
      <c r="B14">
        <v>82.57</v>
      </c>
      <c r="C14" t="s">
        <v>483</v>
      </c>
      <c r="D14" t="s">
        <v>484</v>
      </c>
      <c r="E14">
        <f t="shared" si="0"/>
        <v>0.61939999999999995</v>
      </c>
      <c r="F14">
        <f t="shared" si="1"/>
        <v>82.57</v>
      </c>
    </row>
    <row r="15" spans="1:8" x14ac:dyDescent="0.25">
      <c r="A15" t="s">
        <v>28</v>
      </c>
      <c r="B15">
        <v>89.92</v>
      </c>
      <c r="C15" t="s">
        <v>174</v>
      </c>
      <c r="D15" t="s">
        <v>473</v>
      </c>
      <c r="E15">
        <f t="shared" si="0"/>
        <v>0.64270000000000005</v>
      </c>
      <c r="F15">
        <f t="shared" si="1"/>
        <v>89.92</v>
      </c>
    </row>
    <row r="16" spans="1:8" x14ac:dyDescent="0.25">
      <c r="A16" t="s">
        <v>19</v>
      </c>
      <c r="B16">
        <v>93.22</v>
      </c>
      <c r="C16" t="s">
        <v>470</v>
      </c>
      <c r="D16" t="s">
        <v>471</v>
      </c>
      <c r="E16">
        <f t="shared" si="0"/>
        <v>0.64329999999999998</v>
      </c>
      <c r="F16">
        <f t="shared" si="1"/>
        <v>93.22</v>
      </c>
    </row>
    <row r="17" spans="1:6" x14ac:dyDescent="0.25">
      <c r="A17" t="s">
        <v>38</v>
      </c>
      <c r="B17">
        <v>85.81</v>
      </c>
      <c r="C17" t="s">
        <v>137</v>
      </c>
      <c r="D17" t="s">
        <v>155</v>
      </c>
      <c r="E17">
        <f t="shared" si="0"/>
        <v>0.59889999999999999</v>
      </c>
      <c r="F17">
        <f t="shared" si="1"/>
        <v>85.81</v>
      </c>
    </row>
    <row r="18" spans="1:6" x14ac:dyDescent="0.25">
      <c r="A18" t="s">
        <v>26</v>
      </c>
      <c r="B18">
        <v>89.62</v>
      </c>
      <c r="C18" t="s">
        <v>472</v>
      </c>
      <c r="D18" t="s">
        <v>165</v>
      </c>
      <c r="E18">
        <f t="shared" si="0"/>
        <v>0.64319999999999999</v>
      </c>
      <c r="F18">
        <f t="shared" si="1"/>
        <v>89.62</v>
      </c>
    </row>
    <row r="19" spans="1:6" x14ac:dyDescent="0.25">
      <c r="A19" t="s">
        <v>45</v>
      </c>
      <c r="B19">
        <v>84.45</v>
      </c>
      <c r="C19" t="s">
        <v>490</v>
      </c>
      <c r="D19" t="s">
        <v>491</v>
      </c>
      <c r="E19">
        <f t="shared" si="0"/>
        <v>0.60880000000000001</v>
      </c>
      <c r="F19">
        <f t="shared" si="1"/>
        <v>84.45</v>
      </c>
    </row>
    <row r="20" spans="1:6" x14ac:dyDescent="0.25">
      <c r="A20" t="s">
        <v>71</v>
      </c>
      <c r="B20">
        <v>79.37</v>
      </c>
      <c r="C20" t="s">
        <v>519</v>
      </c>
      <c r="D20" t="s">
        <v>520</v>
      </c>
      <c r="E20">
        <f t="shared" si="0"/>
        <v>0.57579999999999998</v>
      </c>
      <c r="F20">
        <f t="shared" si="1"/>
        <v>79.37</v>
      </c>
    </row>
    <row r="21" spans="1:6" x14ac:dyDescent="0.25">
      <c r="A21" t="s">
        <v>37</v>
      </c>
      <c r="B21">
        <v>86.01</v>
      </c>
      <c r="C21" t="s">
        <v>513</v>
      </c>
      <c r="D21" t="s">
        <v>239</v>
      </c>
      <c r="E21">
        <f t="shared" si="0"/>
        <v>0.57889999999999997</v>
      </c>
      <c r="F21">
        <f t="shared" si="1"/>
        <v>86.01</v>
      </c>
    </row>
    <row r="22" spans="1:6" x14ac:dyDescent="0.25">
      <c r="A22" t="s">
        <v>76</v>
      </c>
      <c r="B22">
        <v>76.349999999999994</v>
      </c>
      <c r="C22" t="s">
        <v>514</v>
      </c>
      <c r="D22" t="s">
        <v>515</v>
      </c>
      <c r="E22">
        <f t="shared" si="0"/>
        <v>0.57779999999999998</v>
      </c>
      <c r="F22">
        <f t="shared" si="1"/>
        <v>76.349999999999994</v>
      </c>
    </row>
    <row r="23" spans="1:6" x14ac:dyDescent="0.25">
      <c r="A23" t="s">
        <v>32</v>
      </c>
      <c r="B23">
        <v>87.6</v>
      </c>
      <c r="C23" t="s">
        <v>221</v>
      </c>
      <c r="D23" t="s">
        <v>485</v>
      </c>
      <c r="E23">
        <f t="shared" si="0"/>
        <v>0.61860000000000004</v>
      </c>
      <c r="F23">
        <f t="shared" si="1"/>
        <v>87.6</v>
      </c>
    </row>
    <row r="24" spans="1:6" x14ac:dyDescent="0.25">
      <c r="A24" t="s">
        <v>44</v>
      </c>
      <c r="B24">
        <v>84.93</v>
      </c>
      <c r="C24" t="s">
        <v>481</v>
      </c>
      <c r="D24" t="s">
        <v>482</v>
      </c>
      <c r="E24">
        <f t="shared" si="0"/>
        <v>0.62070000000000003</v>
      </c>
      <c r="F24">
        <f t="shared" si="1"/>
        <v>84.93</v>
      </c>
    </row>
    <row r="25" spans="1:6" x14ac:dyDescent="0.25">
      <c r="A25" t="s">
        <v>54</v>
      </c>
      <c r="B25">
        <v>83.6</v>
      </c>
      <c r="C25" t="s">
        <v>227</v>
      </c>
      <c r="D25" t="s">
        <v>187</v>
      </c>
      <c r="E25">
        <f t="shared" si="0"/>
        <v>0.622</v>
      </c>
      <c r="F25">
        <f t="shared" si="1"/>
        <v>83.6</v>
      </c>
    </row>
    <row r="26" spans="1:6" x14ac:dyDescent="0.25">
      <c r="A26" t="s">
        <v>49</v>
      </c>
      <c r="B26">
        <v>83.82</v>
      </c>
      <c r="C26" t="s">
        <v>253</v>
      </c>
      <c r="D26" t="s">
        <v>239</v>
      </c>
      <c r="E26">
        <f t="shared" si="0"/>
        <v>0.57889999999999997</v>
      </c>
      <c r="F26">
        <f t="shared" si="1"/>
        <v>83.82</v>
      </c>
    </row>
    <row r="27" spans="1:6" x14ac:dyDescent="0.25">
      <c r="A27" t="s">
        <v>58</v>
      </c>
      <c r="B27">
        <v>81.849999999999994</v>
      </c>
      <c r="C27" t="s">
        <v>521</v>
      </c>
      <c r="D27" t="s">
        <v>522</v>
      </c>
      <c r="E27">
        <f t="shared" si="0"/>
        <v>0.57509999999999994</v>
      </c>
      <c r="F27">
        <f t="shared" si="1"/>
        <v>81.849999999999994</v>
      </c>
    </row>
    <row r="28" spans="1:6" x14ac:dyDescent="0.25">
      <c r="A28" t="s">
        <v>64</v>
      </c>
      <c r="B28">
        <v>81.39</v>
      </c>
      <c r="C28" t="s">
        <v>509</v>
      </c>
      <c r="D28" t="s">
        <v>510</v>
      </c>
      <c r="E28">
        <f t="shared" si="0"/>
        <v>0.59050000000000002</v>
      </c>
      <c r="F28">
        <f t="shared" si="1"/>
        <v>81.39</v>
      </c>
    </row>
    <row r="29" spans="1:6" x14ac:dyDescent="0.25">
      <c r="A29" t="s">
        <v>72</v>
      </c>
      <c r="B29">
        <v>79.59</v>
      </c>
      <c r="C29" t="s">
        <v>507</v>
      </c>
      <c r="D29" t="s">
        <v>508</v>
      </c>
      <c r="E29">
        <f t="shared" si="0"/>
        <v>0.59379999999999999</v>
      </c>
      <c r="F29">
        <f t="shared" si="1"/>
        <v>79.59</v>
      </c>
    </row>
    <row r="30" spans="1:6" x14ac:dyDescent="0.25">
      <c r="A30" t="s">
        <v>65</v>
      </c>
      <c r="B30">
        <v>81.44</v>
      </c>
      <c r="C30" t="s">
        <v>181</v>
      </c>
      <c r="D30" t="s">
        <v>523</v>
      </c>
      <c r="E30">
        <f t="shared" si="0"/>
        <v>0.57479999999999998</v>
      </c>
      <c r="F30">
        <f t="shared" si="1"/>
        <v>81.44</v>
      </c>
    </row>
    <row r="31" spans="1:6" x14ac:dyDescent="0.25">
      <c r="A31" t="s">
        <v>73</v>
      </c>
      <c r="B31">
        <v>79.19</v>
      </c>
      <c r="C31" t="s">
        <v>517</v>
      </c>
      <c r="D31" t="s">
        <v>303</v>
      </c>
      <c r="E31">
        <f t="shared" si="0"/>
        <v>0.57699999999999996</v>
      </c>
      <c r="F31">
        <f t="shared" si="1"/>
        <v>79.19</v>
      </c>
    </row>
    <row r="32" spans="1:6" x14ac:dyDescent="0.25">
      <c r="A32" t="s">
        <v>57</v>
      </c>
      <c r="B32">
        <v>82.78</v>
      </c>
      <c r="C32" t="s">
        <v>371</v>
      </c>
      <c r="D32" t="s">
        <v>512</v>
      </c>
      <c r="E32">
        <f t="shared" si="0"/>
        <v>0.57999999999999996</v>
      </c>
      <c r="F32">
        <f t="shared" si="1"/>
        <v>82.78</v>
      </c>
    </row>
    <row r="33" spans="1:6" x14ac:dyDescent="0.25">
      <c r="A33" t="s">
        <v>69</v>
      </c>
      <c r="B33">
        <v>79.66</v>
      </c>
      <c r="C33" t="s">
        <v>516</v>
      </c>
      <c r="D33" t="s">
        <v>304</v>
      </c>
      <c r="E33">
        <f t="shared" si="0"/>
        <v>0.57720000000000005</v>
      </c>
      <c r="F33">
        <f t="shared" si="1"/>
        <v>79.66</v>
      </c>
    </row>
    <row r="34" spans="1:6" x14ac:dyDescent="0.25">
      <c r="A34" t="s">
        <v>24</v>
      </c>
      <c r="B34">
        <v>89.48</v>
      </c>
      <c r="C34" t="s">
        <v>474</v>
      </c>
      <c r="D34" t="s">
        <v>475</v>
      </c>
      <c r="E34">
        <f t="shared" si="0"/>
        <v>0.63539999999999996</v>
      </c>
      <c r="F34">
        <f t="shared" si="1"/>
        <v>89.48</v>
      </c>
    </row>
    <row r="35" spans="1:6" x14ac:dyDescent="0.25">
      <c r="A35" t="s">
        <v>46</v>
      </c>
      <c r="B35">
        <v>85.91</v>
      </c>
      <c r="C35" t="s">
        <v>478</v>
      </c>
      <c r="D35" t="s">
        <v>479</v>
      </c>
      <c r="E35">
        <f t="shared" si="0"/>
        <v>0.62360000000000004</v>
      </c>
      <c r="F35">
        <f t="shared" si="1"/>
        <v>85.91</v>
      </c>
    </row>
    <row r="36" spans="1:6" x14ac:dyDescent="0.25">
      <c r="A36" t="s">
        <v>40</v>
      </c>
      <c r="B36">
        <v>86.04</v>
      </c>
      <c r="C36" t="s">
        <v>467</v>
      </c>
      <c r="D36" t="s">
        <v>468</v>
      </c>
      <c r="E36">
        <f t="shared" si="0"/>
        <v>0.65849999999999997</v>
      </c>
      <c r="F36">
        <f t="shared" si="1"/>
        <v>86.04</v>
      </c>
    </row>
    <row r="37" spans="1:6" x14ac:dyDescent="0.25">
      <c r="A37" t="s">
        <v>36</v>
      </c>
      <c r="B37">
        <v>86.87</v>
      </c>
      <c r="C37" t="s">
        <v>172</v>
      </c>
      <c r="D37" t="s">
        <v>487</v>
      </c>
      <c r="E37">
        <f t="shared" si="0"/>
        <v>0.61580000000000001</v>
      </c>
      <c r="F37">
        <f t="shared" si="1"/>
        <v>86.87</v>
      </c>
    </row>
    <row r="38" spans="1:6" x14ac:dyDescent="0.25">
      <c r="A38" t="s">
        <v>23</v>
      </c>
      <c r="B38">
        <v>90.08</v>
      </c>
      <c r="C38" t="s">
        <v>179</v>
      </c>
      <c r="D38" t="s">
        <v>476</v>
      </c>
      <c r="E38">
        <f t="shared" si="0"/>
        <v>0.63300000000000001</v>
      </c>
      <c r="F38">
        <f t="shared" si="1"/>
        <v>90.08</v>
      </c>
    </row>
    <row r="39" spans="1:6" x14ac:dyDescent="0.25">
      <c r="A39" t="s">
        <v>39</v>
      </c>
      <c r="B39">
        <v>85.13</v>
      </c>
      <c r="C39" t="s">
        <v>306</v>
      </c>
      <c r="D39" t="s">
        <v>496</v>
      </c>
      <c r="E39">
        <f t="shared" si="0"/>
        <v>0.60399999999999998</v>
      </c>
      <c r="F39">
        <f t="shared" si="1"/>
        <v>85.13</v>
      </c>
    </row>
    <row r="40" spans="1:6" x14ac:dyDescent="0.25">
      <c r="A40" t="s">
        <v>30</v>
      </c>
      <c r="B40">
        <v>88.26</v>
      </c>
      <c r="C40" t="s">
        <v>169</v>
      </c>
      <c r="D40" t="s">
        <v>469</v>
      </c>
      <c r="E40">
        <f t="shared" si="0"/>
        <v>0.64380000000000004</v>
      </c>
      <c r="F40">
        <f t="shared" si="1"/>
        <v>88.26</v>
      </c>
    </row>
    <row r="41" spans="1:6" x14ac:dyDescent="0.25">
      <c r="A41" t="s">
        <v>55</v>
      </c>
      <c r="B41">
        <v>83.48</v>
      </c>
      <c r="C41" t="s">
        <v>488</v>
      </c>
      <c r="D41" t="s">
        <v>489</v>
      </c>
      <c r="E41">
        <f t="shared" si="0"/>
        <v>0.61299999999999999</v>
      </c>
      <c r="F41">
        <f t="shared" si="1"/>
        <v>83.48</v>
      </c>
    </row>
    <row r="42" spans="1:6" x14ac:dyDescent="0.25">
      <c r="A42" t="s">
        <v>48</v>
      </c>
      <c r="B42">
        <v>83.81</v>
      </c>
      <c r="C42" t="s">
        <v>390</v>
      </c>
      <c r="D42" t="s">
        <v>495</v>
      </c>
      <c r="E42">
        <f t="shared" si="0"/>
        <v>0.60640000000000005</v>
      </c>
      <c r="F42">
        <f t="shared" si="1"/>
        <v>83.81</v>
      </c>
    </row>
    <row r="43" spans="1:6" x14ac:dyDescent="0.25">
      <c r="A43" t="s">
        <v>66</v>
      </c>
      <c r="B43">
        <v>81.650000000000006</v>
      </c>
      <c r="C43" t="s">
        <v>501</v>
      </c>
      <c r="D43" t="s">
        <v>502</v>
      </c>
      <c r="E43">
        <f t="shared" si="0"/>
        <v>0.59730000000000005</v>
      </c>
      <c r="F43">
        <f t="shared" ref="F43:F44" si="2">B43</f>
        <v>81.650000000000006</v>
      </c>
    </row>
    <row r="44" spans="1:6" x14ac:dyDescent="0.25">
      <c r="A44" t="s">
        <v>43</v>
      </c>
      <c r="B44">
        <v>84.36</v>
      </c>
      <c r="C44" t="s">
        <v>499</v>
      </c>
      <c r="D44" t="s">
        <v>500</v>
      </c>
      <c r="E44">
        <f t="shared" si="0"/>
        <v>0.59950000000000003</v>
      </c>
      <c r="F44">
        <f t="shared" si="2"/>
        <v>84.36</v>
      </c>
    </row>
  </sheetData>
  <sortState xmlns:xlrd2="http://schemas.microsoft.com/office/spreadsheetml/2017/richdata2" ref="C3:D44">
    <sortCondition ref="C2:C4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"/>
  <sheetViews>
    <sheetView topLeftCell="A7" workbookViewId="0">
      <selection activeCell="A2" sqref="A2:B42"/>
    </sheetView>
  </sheetViews>
  <sheetFormatPr defaultRowHeight="15" x14ac:dyDescent="0.25"/>
  <cols>
    <col min="1" max="1" width="22" bestFit="1" customWidth="1"/>
    <col min="2" max="2" width="10" bestFit="1" customWidth="1"/>
    <col min="3" max="3" width="16.42578125" bestFit="1" customWidth="1"/>
  </cols>
  <sheetData>
    <row r="1" spans="1:8" x14ac:dyDescent="0.25">
      <c r="B1" t="s">
        <v>130</v>
      </c>
      <c r="D1" t="s">
        <v>460</v>
      </c>
      <c r="G1">
        <v>183.24</v>
      </c>
      <c r="H1">
        <v>-26.44</v>
      </c>
    </row>
    <row r="2" spans="1:8" x14ac:dyDescent="0.25">
      <c r="A2" t="s">
        <v>21</v>
      </c>
      <c r="B2">
        <v>82.91</v>
      </c>
      <c r="C2" t="s">
        <v>219</v>
      </c>
      <c r="D2" t="s">
        <v>220</v>
      </c>
      <c r="E2">
        <f>_xlfn.NUMBERVALUE(RIGHT(D2,6))</f>
        <v>0.59930000000000005</v>
      </c>
      <c r="F2">
        <f>B2</f>
        <v>82.91</v>
      </c>
    </row>
    <row r="3" spans="1:8" x14ac:dyDescent="0.25">
      <c r="A3" t="s">
        <v>29</v>
      </c>
      <c r="B3">
        <v>87.05</v>
      </c>
      <c r="C3" t="s">
        <v>194</v>
      </c>
      <c r="D3" t="s">
        <v>195</v>
      </c>
      <c r="E3">
        <f t="shared" ref="E3:E42" si="0">_xlfn.NUMBERVALUE(RIGHT(D3,6))</f>
        <v>0.61770000000000003</v>
      </c>
      <c r="F3">
        <f t="shared" ref="F3:F42" si="1">B3</f>
        <v>87.05</v>
      </c>
    </row>
    <row r="4" spans="1:8" x14ac:dyDescent="0.25">
      <c r="A4" t="s">
        <v>33</v>
      </c>
      <c r="B4">
        <v>86.61</v>
      </c>
      <c r="C4" t="s">
        <v>222</v>
      </c>
      <c r="D4" t="s">
        <v>223</v>
      </c>
      <c r="E4">
        <f t="shared" si="0"/>
        <v>0.59809999999999997</v>
      </c>
      <c r="F4">
        <f t="shared" si="1"/>
        <v>86.61</v>
      </c>
    </row>
    <row r="5" spans="1:8" x14ac:dyDescent="0.25">
      <c r="A5" t="s">
        <v>102</v>
      </c>
      <c r="B5">
        <v>87.25</v>
      </c>
      <c r="C5" t="s">
        <v>151</v>
      </c>
      <c r="D5" t="s">
        <v>152</v>
      </c>
      <c r="E5">
        <f t="shared" si="0"/>
        <v>0.65259999999999996</v>
      </c>
      <c r="F5">
        <f t="shared" si="1"/>
        <v>87.25</v>
      </c>
    </row>
    <row r="6" spans="1:8" x14ac:dyDescent="0.25">
      <c r="A6" t="s">
        <v>31</v>
      </c>
      <c r="B6">
        <v>98.59</v>
      </c>
      <c r="C6" t="s">
        <v>134</v>
      </c>
      <c r="D6" t="s">
        <v>135</v>
      </c>
      <c r="E6">
        <f t="shared" si="0"/>
        <v>0.67800000000000005</v>
      </c>
      <c r="F6">
        <f t="shared" si="1"/>
        <v>98.59</v>
      </c>
    </row>
    <row r="7" spans="1:8" x14ac:dyDescent="0.25">
      <c r="A7" t="s">
        <v>34</v>
      </c>
      <c r="B7">
        <v>88.66</v>
      </c>
      <c r="C7" t="s">
        <v>199</v>
      </c>
      <c r="D7" t="s">
        <v>200</v>
      </c>
      <c r="E7">
        <f t="shared" si="0"/>
        <v>0.61599999999999999</v>
      </c>
      <c r="F7">
        <f t="shared" si="1"/>
        <v>88.66</v>
      </c>
    </row>
    <row r="8" spans="1:8" x14ac:dyDescent="0.25">
      <c r="A8" t="s">
        <v>35</v>
      </c>
      <c r="B8">
        <v>90.13</v>
      </c>
      <c r="C8" t="s">
        <v>149</v>
      </c>
      <c r="D8" t="s">
        <v>150</v>
      </c>
      <c r="E8">
        <f t="shared" si="0"/>
        <v>0.65410000000000001</v>
      </c>
      <c r="F8">
        <f t="shared" si="1"/>
        <v>90.13</v>
      </c>
    </row>
    <row r="9" spans="1:8" x14ac:dyDescent="0.25">
      <c r="A9" t="s">
        <v>109</v>
      </c>
      <c r="B9">
        <v>82.94</v>
      </c>
      <c r="C9" t="s">
        <v>215</v>
      </c>
      <c r="D9" t="s">
        <v>216</v>
      </c>
      <c r="E9">
        <f t="shared" si="0"/>
        <v>0.60060000000000002</v>
      </c>
      <c r="F9">
        <f t="shared" si="1"/>
        <v>82.94</v>
      </c>
    </row>
    <row r="10" spans="1:8" x14ac:dyDescent="0.25">
      <c r="A10" t="s">
        <v>106</v>
      </c>
      <c r="B10">
        <v>86.22</v>
      </c>
      <c r="C10" t="s">
        <v>211</v>
      </c>
      <c r="D10" t="s">
        <v>212</v>
      </c>
      <c r="E10">
        <f t="shared" si="0"/>
        <v>0.60429999999999995</v>
      </c>
      <c r="F10">
        <f t="shared" si="1"/>
        <v>86.22</v>
      </c>
    </row>
    <row r="11" spans="1:8" x14ac:dyDescent="0.25">
      <c r="A11" t="s">
        <v>108</v>
      </c>
      <c r="B11">
        <v>85.4</v>
      </c>
      <c r="C11" t="s">
        <v>225</v>
      </c>
      <c r="D11" t="s">
        <v>226</v>
      </c>
      <c r="E11">
        <f t="shared" si="0"/>
        <v>0.59750000000000003</v>
      </c>
      <c r="F11">
        <f t="shared" si="1"/>
        <v>85.4</v>
      </c>
    </row>
    <row r="12" spans="1:8" x14ac:dyDescent="0.25">
      <c r="A12" t="s">
        <v>28</v>
      </c>
      <c r="B12">
        <v>84.68</v>
      </c>
      <c r="C12" t="s">
        <v>174</v>
      </c>
      <c r="D12" t="s">
        <v>175</v>
      </c>
      <c r="E12">
        <f t="shared" si="0"/>
        <v>0.6361</v>
      </c>
      <c r="F12">
        <f t="shared" si="1"/>
        <v>84.68</v>
      </c>
    </row>
    <row r="13" spans="1:8" x14ac:dyDescent="0.25">
      <c r="A13" t="s">
        <v>38</v>
      </c>
      <c r="B13">
        <v>98.7</v>
      </c>
      <c r="C13" t="s">
        <v>137</v>
      </c>
      <c r="D13" t="s">
        <v>138</v>
      </c>
      <c r="E13">
        <f t="shared" si="0"/>
        <v>0.67689999999999995</v>
      </c>
      <c r="F13">
        <f t="shared" si="1"/>
        <v>98.7</v>
      </c>
    </row>
    <row r="14" spans="1:8" x14ac:dyDescent="0.25">
      <c r="A14" t="s">
        <v>50</v>
      </c>
      <c r="B14">
        <v>97.19</v>
      </c>
      <c r="C14" t="s">
        <v>140</v>
      </c>
      <c r="D14" t="s">
        <v>141</v>
      </c>
      <c r="E14">
        <f t="shared" si="0"/>
        <v>0.67669999999999997</v>
      </c>
      <c r="F14">
        <f t="shared" si="1"/>
        <v>97.19</v>
      </c>
    </row>
    <row r="15" spans="1:8" x14ac:dyDescent="0.25">
      <c r="A15" t="s">
        <v>41</v>
      </c>
      <c r="B15">
        <v>91.57</v>
      </c>
      <c r="C15" t="s">
        <v>160</v>
      </c>
      <c r="D15" t="s">
        <v>161</v>
      </c>
      <c r="E15">
        <f t="shared" si="0"/>
        <v>0.64419999999999999</v>
      </c>
      <c r="F15">
        <f t="shared" si="1"/>
        <v>91.57</v>
      </c>
    </row>
    <row r="16" spans="1:8" x14ac:dyDescent="0.25">
      <c r="A16" t="s">
        <v>98</v>
      </c>
      <c r="B16">
        <v>91.45</v>
      </c>
      <c r="C16" t="s">
        <v>182</v>
      </c>
      <c r="D16" t="s">
        <v>183</v>
      </c>
      <c r="E16">
        <f t="shared" si="0"/>
        <v>0.62429999999999997</v>
      </c>
      <c r="F16">
        <f t="shared" si="1"/>
        <v>91.45</v>
      </c>
    </row>
    <row r="17" spans="1:6" x14ac:dyDescent="0.25">
      <c r="A17" t="s">
        <v>32</v>
      </c>
      <c r="B17">
        <v>82.79</v>
      </c>
      <c r="C17" t="s">
        <v>221</v>
      </c>
      <c r="D17" t="s">
        <v>168</v>
      </c>
      <c r="E17">
        <f t="shared" si="0"/>
        <v>0.59870000000000001</v>
      </c>
      <c r="F17">
        <f t="shared" si="1"/>
        <v>82.79</v>
      </c>
    </row>
    <row r="18" spans="1:6" x14ac:dyDescent="0.25">
      <c r="A18" t="s">
        <v>52</v>
      </c>
      <c r="B18">
        <v>93.6</v>
      </c>
      <c r="C18" t="s">
        <v>142</v>
      </c>
      <c r="D18" t="s">
        <v>143</v>
      </c>
      <c r="E18">
        <f t="shared" si="0"/>
        <v>0.67610000000000003</v>
      </c>
      <c r="F18">
        <f t="shared" si="1"/>
        <v>93.6</v>
      </c>
    </row>
    <row r="19" spans="1:6" x14ac:dyDescent="0.25">
      <c r="A19" t="s">
        <v>54</v>
      </c>
      <c r="B19">
        <v>83.49</v>
      </c>
      <c r="C19" t="s">
        <v>227</v>
      </c>
      <c r="D19" t="s">
        <v>228</v>
      </c>
      <c r="E19">
        <f t="shared" si="0"/>
        <v>0.59330000000000005</v>
      </c>
      <c r="F19">
        <f t="shared" si="1"/>
        <v>83.49</v>
      </c>
    </row>
    <row r="20" spans="1:6" x14ac:dyDescent="0.25">
      <c r="A20" t="s">
        <v>100</v>
      </c>
      <c r="B20">
        <v>87.77</v>
      </c>
      <c r="C20" t="s">
        <v>192</v>
      </c>
      <c r="D20" t="s">
        <v>193</v>
      </c>
      <c r="E20">
        <f t="shared" si="0"/>
        <v>0.61839999999999995</v>
      </c>
      <c r="F20">
        <f t="shared" si="1"/>
        <v>87.77</v>
      </c>
    </row>
    <row r="21" spans="1:6" x14ac:dyDescent="0.25">
      <c r="A21" t="s">
        <v>111</v>
      </c>
      <c r="B21">
        <v>82.91</v>
      </c>
      <c r="C21" t="s">
        <v>196</v>
      </c>
      <c r="D21" t="s">
        <v>197</v>
      </c>
      <c r="E21">
        <f t="shared" si="0"/>
        <v>0.61719999999999997</v>
      </c>
      <c r="F21">
        <f t="shared" si="1"/>
        <v>82.91</v>
      </c>
    </row>
    <row r="22" spans="1:6" x14ac:dyDescent="0.25">
      <c r="A22" t="s">
        <v>105</v>
      </c>
      <c r="B22">
        <v>87.34</v>
      </c>
      <c r="C22" t="s">
        <v>208</v>
      </c>
      <c r="D22" t="s">
        <v>209</v>
      </c>
      <c r="E22">
        <f t="shared" si="0"/>
        <v>0.60940000000000005</v>
      </c>
      <c r="F22">
        <f t="shared" si="1"/>
        <v>87.34</v>
      </c>
    </row>
    <row r="23" spans="1:6" x14ac:dyDescent="0.25">
      <c r="A23" t="s">
        <v>99</v>
      </c>
      <c r="B23">
        <v>89.69</v>
      </c>
      <c r="C23" t="s">
        <v>190</v>
      </c>
      <c r="D23" t="s">
        <v>191</v>
      </c>
      <c r="E23">
        <f t="shared" si="0"/>
        <v>0.61850000000000005</v>
      </c>
      <c r="F23">
        <f t="shared" si="1"/>
        <v>89.69</v>
      </c>
    </row>
    <row r="24" spans="1:6" x14ac:dyDescent="0.25">
      <c r="A24" t="s">
        <v>65</v>
      </c>
      <c r="B24">
        <v>89.4</v>
      </c>
      <c r="C24" t="s">
        <v>181</v>
      </c>
      <c r="D24" t="s">
        <v>162</v>
      </c>
      <c r="E24">
        <f t="shared" si="0"/>
        <v>0.626</v>
      </c>
      <c r="F24">
        <f t="shared" si="1"/>
        <v>89.4</v>
      </c>
    </row>
    <row r="25" spans="1:6" x14ac:dyDescent="0.25">
      <c r="A25" t="s">
        <v>94</v>
      </c>
      <c r="B25">
        <v>93.82</v>
      </c>
      <c r="C25" t="s">
        <v>153</v>
      </c>
      <c r="D25" t="s">
        <v>154</v>
      </c>
      <c r="E25">
        <f t="shared" si="0"/>
        <v>0.65010000000000001</v>
      </c>
      <c r="F25">
        <f t="shared" si="1"/>
        <v>93.82</v>
      </c>
    </row>
    <row r="26" spans="1:6" x14ac:dyDescent="0.25">
      <c r="A26" t="s">
        <v>96</v>
      </c>
      <c r="B26">
        <v>91.03</v>
      </c>
      <c r="C26" t="s">
        <v>166</v>
      </c>
      <c r="D26" t="s">
        <v>167</v>
      </c>
      <c r="E26">
        <f t="shared" si="0"/>
        <v>0.64259999999999995</v>
      </c>
      <c r="F26">
        <f t="shared" si="1"/>
        <v>91.03</v>
      </c>
    </row>
    <row r="27" spans="1:6" x14ac:dyDescent="0.25">
      <c r="A27" t="s">
        <v>101</v>
      </c>
      <c r="B27">
        <v>87.9</v>
      </c>
      <c r="C27" t="s">
        <v>177</v>
      </c>
      <c r="D27" t="s">
        <v>178</v>
      </c>
      <c r="E27">
        <f t="shared" si="0"/>
        <v>0.63500000000000001</v>
      </c>
      <c r="F27">
        <f t="shared" si="1"/>
        <v>87.9</v>
      </c>
    </row>
    <row r="28" spans="1:6" x14ac:dyDescent="0.25">
      <c r="A28" t="s">
        <v>107</v>
      </c>
      <c r="B28">
        <v>83.17</v>
      </c>
      <c r="C28" t="s">
        <v>237</v>
      </c>
      <c r="D28" t="s">
        <v>238</v>
      </c>
      <c r="E28">
        <f t="shared" si="0"/>
        <v>0.58789999999999998</v>
      </c>
      <c r="F28">
        <f t="shared" si="1"/>
        <v>83.17</v>
      </c>
    </row>
    <row r="29" spans="1:6" x14ac:dyDescent="0.25">
      <c r="A29" t="s">
        <v>114</v>
      </c>
      <c r="B29">
        <v>77.989999999999995</v>
      </c>
      <c r="C29" t="s">
        <v>235</v>
      </c>
      <c r="D29" t="s">
        <v>236</v>
      </c>
      <c r="E29">
        <f t="shared" si="0"/>
        <v>0.58799999999999997</v>
      </c>
      <c r="F29">
        <f t="shared" si="1"/>
        <v>77.989999999999995</v>
      </c>
    </row>
    <row r="30" spans="1:6" x14ac:dyDescent="0.25">
      <c r="A30" t="s">
        <v>81</v>
      </c>
      <c r="B30">
        <v>83.69</v>
      </c>
      <c r="C30" t="s">
        <v>186</v>
      </c>
      <c r="D30" t="s">
        <v>187</v>
      </c>
      <c r="E30">
        <f t="shared" si="0"/>
        <v>0.622</v>
      </c>
      <c r="F30">
        <f t="shared" si="1"/>
        <v>83.69</v>
      </c>
    </row>
    <row r="31" spans="1:6" x14ac:dyDescent="0.25">
      <c r="A31" t="s">
        <v>91</v>
      </c>
      <c r="B31">
        <v>110.03</v>
      </c>
      <c r="C31" t="s">
        <v>131</v>
      </c>
      <c r="D31" t="s">
        <v>132</v>
      </c>
      <c r="E31">
        <f t="shared" si="0"/>
        <v>0.71870000000000001</v>
      </c>
      <c r="F31">
        <f t="shared" si="1"/>
        <v>110.03</v>
      </c>
    </row>
    <row r="32" spans="1:6" x14ac:dyDescent="0.25">
      <c r="A32" t="s">
        <v>104</v>
      </c>
      <c r="B32">
        <v>85.75</v>
      </c>
      <c r="C32" t="s">
        <v>231</v>
      </c>
      <c r="D32" t="s">
        <v>232</v>
      </c>
      <c r="E32">
        <f t="shared" si="0"/>
        <v>0.5927</v>
      </c>
      <c r="F32">
        <f t="shared" si="1"/>
        <v>85.75</v>
      </c>
    </row>
    <row r="33" spans="1:6" x14ac:dyDescent="0.25">
      <c r="A33" t="s">
        <v>110</v>
      </c>
      <c r="B33">
        <v>83.98</v>
      </c>
      <c r="C33" t="s">
        <v>205</v>
      </c>
      <c r="D33" t="s">
        <v>206</v>
      </c>
      <c r="E33">
        <f t="shared" si="0"/>
        <v>0.60980000000000001</v>
      </c>
      <c r="F33">
        <f t="shared" si="1"/>
        <v>83.98</v>
      </c>
    </row>
    <row r="34" spans="1:6" x14ac:dyDescent="0.25">
      <c r="A34" t="s">
        <v>92</v>
      </c>
      <c r="B34">
        <v>100.55</v>
      </c>
      <c r="C34" t="s">
        <v>144</v>
      </c>
      <c r="D34" t="s">
        <v>143</v>
      </c>
      <c r="E34">
        <f t="shared" si="0"/>
        <v>0.67610000000000003</v>
      </c>
      <c r="F34">
        <f t="shared" si="1"/>
        <v>100.55</v>
      </c>
    </row>
    <row r="35" spans="1:6" x14ac:dyDescent="0.25">
      <c r="A35" t="s">
        <v>36</v>
      </c>
      <c r="B35">
        <v>93.45</v>
      </c>
      <c r="C35" t="s">
        <v>172</v>
      </c>
      <c r="D35" t="s">
        <v>173</v>
      </c>
      <c r="E35">
        <f t="shared" si="0"/>
        <v>0.63749999999999996</v>
      </c>
      <c r="F35">
        <f t="shared" si="1"/>
        <v>93.45</v>
      </c>
    </row>
    <row r="36" spans="1:6" x14ac:dyDescent="0.25">
      <c r="A36" t="s">
        <v>23</v>
      </c>
      <c r="B36">
        <v>94.62</v>
      </c>
      <c r="C36" t="s">
        <v>179</v>
      </c>
      <c r="D36" t="s">
        <v>180</v>
      </c>
      <c r="E36">
        <f t="shared" si="0"/>
        <v>0.63370000000000004</v>
      </c>
      <c r="F36">
        <f t="shared" si="1"/>
        <v>94.62</v>
      </c>
    </row>
    <row r="37" spans="1:6" x14ac:dyDescent="0.25">
      <c r="A37" t="s">
        <v>112</v>
      </c>
      <c r="B37">
        <v>79.989999999999995</v>
      </c>
      <c r="C37" t="s">
        <v>201</v>
      </c>
      <c r="D37" t="s">
        <v>202</v>
      </c>
      <c r="E37">
        <f t="shared" si="0"/>
        <v>0.61519999999999997</v>
      </c>
      <c r="F37">
        <f t="shared" si="1"/>
        <v>79.989999999999995</v>
      </c>
    </row>
    <row r="38" spans="1:6" x14ac:dyDescent="0.25">
      <c r="A38" t="s">
        <v>30</v>
      </c>
      <c r="B38">
        <v>88.67</v>
      </c>
      <c r="C38" t="s">
        <v>169</v>
      </c>
      <c r="D38" t="s">
        <v>170</v>
      </c>
      <c r="E38">
        <f t="shared" si="0"/>
        <v>0.64180000000000004</v>
      </c>
      <c r="F38">
        <f t="shared" si="1"/>
        <v>88.67</v>
      </c>
    </row>
    <row r="39" spans="1:6" x14ac:dyDescent="0.25">
      <c r="A39" t="s">
        <v>95</v>
      </c>
      <c r="B39">
        <v>92.15</v>
      </c>
      <c r="C39" t="s">
        <v>156</v>
      </c>
      <c r="D39" t="s">
        <v>157</v>
      </c>
      <c r="E39">
        <f t="shared" si="0"/>
        <v>0.64880000000000004</v>
      </c>
      <c r="F39">
        <f t="shared" si="1"/>
        <v>92.15</v>
      </c>
    </row>
    <row r="40" spans="1:6" x14ac:dyDescent="0.25">
      <c r="A40" t="s">
        <v>97</v>
      </c>
      <c r="B40">
        <v>88.55</v>
      </c>
      <c r="C40" t="s">
        <v>164</v>
      </c>
      <c r="D40" t="s">
        <v>165</v>
      </c>
      <c r="E40">
        <f t="shared" si="0"/>
        <v>0.64319999999999999</v>
      </c>
      <c r="F40">
        <f t="shared" si="1"/>
        <v>88.55</v>
      </c>
    </row>
    <row r="41" spans="1:6" x14ac:dyDescent="0.25">
      <c r="A41" t="s">
        <v>93</v>
      </c>
      <c r="B41">
        <v>95.72</v>
      </c>
      <c r="C41" t="s">
        <v>146</v>
      </c>
      <c r="D41" t="s">
        <v>147</v>
      </c>
      <c r="E41">
        <f t="shared" si="0"/>
        <v>0.65600000000000003</v>
      </c>
      <c r="F41">
        <f t="shared" si="1"/>
        <v>95.72</v>
      </c>
    </row>
    <row r="42" spans="1:6" x14ac:dyDescent="0.25">
      <c r="A42" t="s">
        <v>103</v>
      </c>
      <c r="B42">
        <v>86.55</v>
      </c>
      <c r="C42" t="s">
        <v>184</v>
      </c>
      <c r="D42" t="s">
        <v>185</v>
      </c>
      <c r="E42">
        <f t="shared" si="0"/>
        <v>0.62309999999999999</v>
      </c>
      <c r="F42">
        <f t="shared" si="1"/>
        <v>86.55</v>
      </c>
    </row>
  </sheetData>
  <sortState xmlns:xlrd2="http://schemas.microsoft.com/office/spreadsheetml/2017/richdata2" ref="C2:D61">
    <sortCondition ref="C2:C6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71AB-6B3F-4DE9-BAFA-9C0D8453ACD1}">
  <dimension ref="A1:T364"/>
  <sheetViews>
    <sheetView workbookViewId="0">
      <selection activeCell="D3" sqref="D3"/>
    </sheetView>
  </sheetViews>
  <sheetFormatPr defaultRowHeight="15" x14ac:dyDescent="0.25"/>
  <cols>
    <col min="1" max="1" width="21.28515625" customWidth="1"/>
    <col min="7" max="7" width="10" bestFit="1" customWidth="1"/>
    <col min="8" max="10" width="10" customWidth="1"/>
    <col min="11" max="11" width="23.85546875" bestFit="1" customWidth="1"/>
    <col min="12" max="12" width="32.5703125" bestFit="1" customWidth="1"/>
  </cols>
  <sheetData>
    <row r="1" spans="1:20" x14ac:dyDescent="0.25">
      <c r="B1" t="s">
        <v>130</v>
      </c>
      <c r="D1">
        <v>73.632000000000005</v>
      </c>
      <c r="E1">
        <v>40.488999999999997</v>
      </c>
      <c r="F1">
        <v>-0.63379970244477368</v>
      </c>
      <c r="G1">
        <v>5.5735221489122191</v>
      </c>
      <c r="I1" s="28">
        <f>SUM(I2:I69)</f>
        <v>699.56631412837203</v>
      </c>
      <c r="J1" s="28"/>
      <c r="M1">
        <v>1</v>
      </c>
      <c r="O1">
        <v>1</v>
      </c>
      <c r="P1">
        <v>1</v>
      </c>
      <c r="Q1">
        <v>1</v>
      </c>
      <c r="R1">
        <v>1</v>
      </c>
      <c r="S1">
        <v>124.7</v>
      </c>
      <c r="T1">
        <v>9.0299999999999994</v>
      </c>
    </row>
    <row r="2" spans="1:20" x14ac:dyDescent="0.25">
      <c r="A2" t="s">
        <v>19</v>
      </c>
      <c r="B2">
        <v>93.22</v>
      </c>
      <c r="C2">
        <f>MATCH(A2,K:K,)</f>
        <v>4</v>
      </c>
      <c r="D2" cm="1">
        <f t="array" ref="D2">INDEX(M:M,C2)</f>
        <v>0.66949999999999998</v>
      </c>
      <c r="E2">
        <f>B2</f>
        <v>93.22</v>
      </c>
      <c r="F2">
        <v>1</v>
      </c>
      <c r="G2" s="28">
        <f>D2*$D$1+$E$1</f>
        <v>89.785623999999999</v>
      </c>
      <c r="H2" s="28">
        <f>G2+F2*$F$1+$G$1</f>
        <v>94.725346446467441</v>
      </c>
      <c r="I2" s="28">
        <f>(E2-H2)^2</f>
        <v>2.2660679238921553</v>
      </c>
      <c r="J2" s="28"/>
      <c r="K2" t="s">
        <v>525</v>
      </c>
      <c r="L2" t="s">
        <v>526</v>
      </c>
      <c r="M2" t="s">
        <v>460</v>
      </c>
      <c r="N2" t="s">
        <v>527</v>
      </c>
      <c r="O2" t="s">
        <v>464</v>
      </c>
      <c r="P2" t="s">
        <v>528</v>
      </c>
      <c r="Q2" t="s">
        <v>529</v>
      </c>
      <c r="R2" t="s">
        <v>530</v>
      </c>
    </row>
    <row r="3" spans="1:20" x14ac:dyDescent="0.25">
      <c r="A3" t="s">
        <v>21</v>
      </c>
      <c r="B3">
        <v>92.57</v>
      </c>
      <c r="C3">
        <f>MATCH(A3,K:K,)</f>
        <v>8</v>
      </c>
      <c r="D3" cm="1">
        <f t="array" ref="D3">INDEX(M:M,C3)</f>
        <v>0.6371</v>
      </c>
      <c r="E3">
        <f t="shared" ref="E3:E66" si="0">B3</f>
        <v>92.57</v>
      </c>
      <c r="F3">
        <v>1</v>
      </c>
      <c r="G3" s="28">
        <f>D3*$D$1+$E$1</f>
        <v>87.3999472</v>
      </c>
      <c r="H3" s="28">
        <f t="shared" ref="H3:H66" si="1">G3+F3*$F$1+$G$1</f>
        <v>92.339669646467442</v>
      </c>
      <c r="I3" s="28">
        <f t="shared" ref="I3:I66" si="2">(E3-H3)^2</f>
        <v>5.3052071758429999E-2</v>
      </c>
      <c r="J3" s="28"/>
      <c r="K3" t="s">
        <v>24</v>
      </c>
      <c r="L3" t="s">
        <v>531</v>
      </c>
      <c r="M3">
        <v>0.68240000000000001</v>
      </c>
      <c r="N3">
        <v>3</v>
      </c>
      <c r="O3">
        <v>0.60129999999999995</v>
      </c>
      <c r="P3">
        <v>0.92559999999999998</v>
      </c>
      <c r="Q3">
        <v>0.62290000000000001</v>
      </c>
      <c r="R3">
        <v>0.55810000000000004</v>
      </c>
      <c r="S3">
        <v>-2.5690138419147194E-2</v>
      </c>
      <c r="T3" t="s">
        <v>531</v>
      </c>
    </row>
    <row r="4" spans="1:20" x14ac:dyDescent="0.25">
      <c r="A4" t="s">
        <v>23</v>
      </c>
      <c r="B4">
        <v>90.08</v>
      </c>
      <c r="C4">
        <f>MATCH(A4,K:K,)</f>
        <v>58</v>
      </c>
      <c r="D4" cm="1">
        <f t="array" ref="D4">INDEX(M:M,C4)</f>
        <v>0.58030000000000004</v>
      </c>
      <c r="E4">
        <f t="shared" si="0"/>
        <v>90.08</v>
      </c>
      <c r="F4">
        <v>2</v>
      </c>
      <c r="G4" s="28">
        <f>D4*$D$1+$E$1</f>
        <v>83.217649600000001</v>
      </c>
      <c r="H4" s="28">
        <f t="shared" si="1"/>
        <v>87.523572344022668</v>
      </c>
      <c r="I4" s="28">
        <f t="shared" si="2"/>
        <v>6.5353223602457486</v>
      </c>
      <c r="J4" s="28"/>
      <c r="K4" t="s">
        <v>19</v>
      </c>
      <c r="L4" t="s">
        <v>532</v>
      </c>
      <c r="M4">
        <v>0.66949999999999998</v>
      </c>
      <c r="N4">
        <v>13</v>
      </c>
      <c r="O4">
        <v>0.58450000000000002</v>
      </c>
      <c r="P4">
        <v>0.9244</v>
      </c>
      <c r="Q4">
        <v>0.60040000000000004</v>
      </c>
      <c r="R4">
        <v>0.55269999999999997</v>
      </c>
      <c r="S4">
        <v>0.6782269700705138</v>
      </c>
      <c r="T4" t="s">
        <v>532</v>
      </c>
    </row>
    <row r="5" spans="1:20" x14ac:dyDescent="0.25">
      <c r="A5" t="s">
        <v>24</v>
      </c>
      <c r="B5">
        <v>89.48</v>
      </c>
      <c r="C5">
        <f>MATCH(A5,K:K,)</f>
        <v>3</v>
      </c>
      <c r="D5" cm="1">
        <f t="array" ref="D5">INDEX(M:M,C5)</f>
        <v>0.68240000000000001</v>
      </c>
      <c r="E5">
        <f t="shared" si="0"/>
        <v>89.48</v>
      </c>
      <c r="F5">
        <v>1</v>
      </c>
      <c r="G5" s="28">
        <f>D5*$D$1+$E$1</f>
        <v>90.735476800000001</v>
      </c>
      <c r="H5" s="28">
        <f t="shared" si="1"/>
        <v>95.675199246467443</v>
      </c>
      <c r="I5" s="28">
        <f t="shared" si="2"/>
        <v>38.380493703430723</v>
      </c>
      <c r="J5" s="28"/>
      <c r="K5" t="s">
        <v>40</v>
      </c>
      <c r="L5" t="s">
        <v>533</v>
      </c>
      <c r="M5">
        <v>0.65180000000000005</v>
      </c>
      <c r="N5">
        <v>4</v>
      </c>
      <c r="O5">
        <v>0.59760000000000002</v>
      </c>
      <c r="P5">
        <v>0.81420000000000003</v>
      </c>
      <c r="Q5">
        <v>0.61870000000000003</v>
      </c>
      <c r="R5">
        <v>0.55559999999999998</v>
      </c>
      <c r="S5">
        <v>1.5052925691354155</v>
      </c>
      <c r="T5" t="s">
        <v>533</v>
      </c>
    </row>
    <row r="6" spans="1:20" x14ac:dyDescent="0.25">
      <c r="A6" t="s">
        <v>26</v>
      </c>
      <c r="B6">
        <v>89.62</v>
      </c>
      <c r="C6">
        <f>MATCH(A6,K:K,)</f>
        <v>12</v>
      </c>
      <c r="D6" cm="1">
        <f t="array" ref="D6">INDEX(M:M,C6)</f>
        <v>0.62870000000000004</v>
      </c>
      <c r="E6">
        <f t="shared" si="0"/>
        <v>89.62</v>
      </c>
      <c r="F6">
        <v>1</v>
      </c>
      <c r="G6" s="28">
        <f>D6*$D$1+$E$1</f>
        <v>86.781438400000013</v>
      </c>
      <c r="H6" s="28">
        <f t="shared" si="1"/>
        <v>91.721160846467455</v>
      </c>
      <c r="I6" s="28">
        <f t="shared" si="2"/>
        <v>4.4148769027278147</v>
      </c>
      <c r="J6" s="28"/>
      <c r="K6" t="s">
        <v>36</v>
      </c>
      <c r="L6" t="s">
        <v>534</v>
      </c>
      <c r="M6">
        <v>0.6452</v>
      </c>
      <c r="N6">
        <v>5</v>
      </c>
      <c r="O6">
        <v>0.59519999999999995</v>
      </c>
      <c r="P6">
        <v>0.79530000000000001</v>
      </c>
      <c r="Q6">
        <v>0.60899999999999999</v>
      </c>
      <c r="R6">
        <v>0.56740000000000002</v>
      </c>
      <c r="S6">
        <v>2.2377172027269161</v>
      </c>
      <c r="T6" t="s">
        <v>534</v>
      </c>
    </row>
    <row r="7" spans="1:20" x14ac:dyDescent="0.25">
      <c r="A7" t="s">
        <v>28</v>
      </c>
      <c r="B7">
        <v>89.92</v>
      </c>
      <c r="C7">
        <f>MATCH(A7,K:K,)</f>
        <v>43</v>
      </c>
      <c r="D7" cm="1">
        <f t="array" ref="D7">INDEX(M:M,C7)</f>
        <v>0.5907</v>
      </c>
      <c r="E7">
        <f t="shared" si="0"/>
        <v>89.92</v>
      </c>
      <c r="F7">
        <v>3</v>
      </c>
      <c r="G7" s="28">
        <f>D7*$D$1+$E$1</f>
        <v>83.983422399999995</v>
      </c>
      <c r="H7" s="28">
        <f t="shared" si="1"/>
        <v>87.655545441577885</v>
      </c>
      <c r="I7" s="28">
        <f t="shared" si="2"/>
        <v>5.1277544471587015</v>
      </c>
      <c r="J7" s="28"/>
      <c r="K7" t="s">
        <v>535</v>
      </c>
      <c r="L7" t="s">
        <v>536</v>
      </c>
      <c r="M7">
        <v>0.64</v>
      </c>
      <c r="N7">
        <v>20</v>
      </c>
      <c r="O7">
        <v>0.57950000000000002</v>
      </c>
      <c r="P7">
        <v>0.82140000000000002</v>
      </c>
      <c r="Q7">
        <v>0.59730000000000005</v>
      </c>
      <c r="R7">
        <v>0.54390000000000005</v>
      </c>
      <c r="S7">
        <v>-2.4705705685897827</v>
      </c>
      <c r="T7" t="s">
        <v>536</v>
      </c>
    </row>
    <row r="8" spans="1:20" x14ac:dyDescent="0.25">
      <c r="A8" t="s">
        <v>29</v>
      </c>
      <c r="B8">
        <v>89</v>
      </c>
      <c r="C8">
        <f>MATCH(A8,K:K,)</f>
        <v>9</v>
      </c>
      <c r="D8" cm="1">
        <f t="array" ref="D8">INDEX(M:M,C8)</f>
        <v>0.63600000000000001</v>
      </c>
      <c r="E8">
        <f t="shared" si="0"/>
        <v>89</v>
      </c>
      <c r="F8">
        <v>2</v>
      </c>
      <c r="G8" s="28">
        <f>D8*$D$1+$E$1</f>
        <v>87.318951999999996</v>
      </c>
      <c r="H8" s="28">
        <f t="shared" si="1"/>
        <v>91.624874744022662</v>
      </c>
      <c r="I8" s="28">
        <f t="shared" si="2"/>
        <v>6.8899674218080369</v>
      </c>
      <c r="J8" s="28"/>
      <c r="K8" t="s">
        <v>21</v>
      </c>
      <c r="L8" t="s">
        <v>534</v>
      </c>
      <c r="M8">
        <v>0.6371</v>
      </c>
      <c r="N8">
        <v>1</v>
      </c>
      <c r="O8">
        <v>0.62370000000000003</v>
      </c>
      <c r="P8">
        <v>0.67720000000000002</v>
      </c>
      <c r="Q8">
        <v>0.65290000000000004</v>
      </c>
      <c r="R8">
        <v>0.5655</v>
      </c>
      <c r="S8">
        <v>-3.1016152042809084</v>
      </c>
      <c r="T8" t="s">
        <v>537</v>
      </c>
    </row>
    <row r="9" spans="1:20" x14ac:dyDescent="0.25">
      <c r="A9" t="s">
        <v>30</v>
      </c>
      <c r="B9">
        <v>88.26</v>
      </c>
      <c r="C9">
        <f>MATCH(A9,K:K,)</f>
        <v>159</v>
      </c>
      <c r="D9" cm="1">
        <f t="array" ref="D9">INDEX(M:M,C9)</f>
        <v>0.51580000000000004</v>
      </c>
      <c r="E9">
        <f t="shared" si="0"/>
        <v>88.26</v>
      </c>
      <c r="F9">
        <v>2</v>
      </c>
      <c r="G9" s="28">
        <f>D9*$D$1+$E$1</f>
        <v>78.468385600000005</v>
      </c>
      <c r="H9" s="28">
        <f t="shared" si="1"/>
        <v>82.774308344022671</v>
      </c>
      <c r="I9" s="28">
        <f t="shared" si="2"/>
        <v>30.092812944459343</v>
      </c>
      <c r="J9" s="28"/>
      <c r="K9" t="s">
        <v>29</v>
      </c>
      <c r="L9" t="s">
        <v>537</v>
      </c>
      <c r="M9">
        <v>0.63600000000000001</v>
      </c>
      <c r="N9">
        <v>11</v>
      </c>
      <c r="O9">
        <v>0.58520000000000005</v>
      </c>
      <c r="P9">
        <v>0.78859999999999997</v>
      </c>
      <c r="Q9">
        <v>0.6018</v>
      </c>
      <c r="R9">
        <v>0.55189999999999995</v>
      </c>
      <c r="S9">
        <v>2.557681065852794</v>
      </c>
      <c r="T9" t="s">
        <v>538</v>
      </c>
    </row>
    <row r="10" spans="1:20" x14ac:dyDescent="0.25">
      <c r="A10" t="s">
        <v>976</v>
      </c>
      <c r="B10">
        <v>89.24</v>
      </c>
      <c r="C10">
        <f>MATCH(A10,K:K,)</f>
        <v>13</v>
      </c>
      <c r="D10" cm="1">
        <f t="array" ref="D10">INDEX(M:M,C10)</f>
        <v>0.62539999999999996</v>
      </c>
      <c r="E10">
        <f t="shared" si="0"/>
        <v>89.24</v>
      </c>
      <c r="F10">
        <v>4</v>
      </c>
      <c r="G10" s="28">
        <f>D10*$D$1+$E$1</f>
        <v>86.538452799999988</v>
      </c>
      <c r="H10" s="28">
        <f t="shared" si="1"/>
        <v>89.576776139133116</v>
      </c>
      <c r="I10" s="28">
        <f t="shared" si="2"/>
        <v>0.11341816788941156</v>
      </c>
      <c r="J10" s="28"/>
      <c r="K10" t="s">
        <v>55</v>
      </c>
      <c r="L10" t="s">
        <v>533</v>
      </c>
      <c r="M10">
        <v>0.63380000000000003</v>
      </c>
      <c r="N10">
        <v>55</v>
      </c>
      <c r="O10">
        <v>0.56159999999999999</v>
      </c>
      <c r="P10">
        <v>0.85040000000000004</v>
      </c>
      <c r="Q10">
        <v>0.56410000000000005</v>
      </c>
      <c r="R10">
        <v>0.55649999999999999</v>
      </c>
      <c r="S10">
        <v>-1.3196726408536117</v>
      </c>
      <c r="T10" t="s">
        <v>540</v>
      </c>
    </row>
    <row r="11" spans="1:20" x14ac:dyDescent="0.25">
      <c r="A11" t="s">
        <v>32</v>
      </c>
      <c r="B11">
        <v>87.6</v>
      </c>
      <c r="C11">
        <f>MATCH(A11,K:K,)</f>
        <v>18</v>
      </c>
      <c r="D11" cm="1">
        <f t="array" ref="D11">INDEX(M:M,C11)</f>
        <v>0.61680000000000001</v>
      </c>
      <c r="E11">
        <f t="shared" si="0"/>
        <v>87.6</v>
      </c>
      <c r="F11">
        <v>2</v>
      </c>
      <c r="G11" s="28">
        <f>D11*$D$1+$E$1</f>
        <v>85.9052176</v>
      </c>
      <c r="H11" s="28">
        <f t="shared" si="1"/>
        <v>90.211140344022667</v>
      </c>
      <c r="I11" s="28">
        <f t="shared" si="2"/>
        <v>6.8180538961828399</v>
      </c>
      <c r="J11" s="28"/>
      <c r="K11" t="s">
        <v>99</v>
      </c>
      <c r="L11" t="s">
        <v>538</v>
      </c>
      <c r="M11">
        <v>0.63200000000000001</v>
      </c>
      <c r="N11">
        <v>17</v>
      </c>
      <c r="O11">
        <v>0.5806</v>
      </c>
      <c r="P11">
        <v>0.7863</v>
      </c>
      <c r="Q11">
        <v>0.59340000000000004</v>
      </c>
      <c r="R11">
        <v>0.55489999999999995</v>
      </c>
      <c r="S11">
        <v>1.9978607986210106</v>
      </c>
      <c r="T11" t="s">
        <v>544</v>
      </c>
    </row>
    <row r="12" spans="1:20" x14ac:dyDescent="0.25">
      <c r="A12" t="s">
        <v>33</v>
      </c>
      <c r="B12">
        <v>87.13</v>
      </c>
      <c r="C12">
        <f>MATCH(A12,K:K,)</f>
        <v>16</v>
      </c>
      <c r="D12" cm="1">
        <f t="array" ref="D12">INDEX(M:M,C12)</f>
        <v>0.61909999999999998</v>
      </c>
      <c r="E12">
        <f t="shared" si="0"/>
        <v>87.13</v>
      </c>
      <c r="F12">
        <v>3</v>
      </c>
      <c r="G12" s="28">
        <f>D12*$D$1+$E$1</f>
        <v>86.074571200000008</v>
      </c>
      <c r="H12" s="28">
        <f t="shared" si="1"/>
        <v>89.746694241577899</v>
      </c>
      <c r="I12" s="28">
        <f t="shared" si="2"/>
        <v>6.8470887539069585</v>
      </c>
      <c r="J12" s="28"/>
      <c r="K12" t="s">
        <v>26</v>
      </c>
      <c r="L12" t="s">
        <v>532</v>
      </c>
      <c r="M12">
        <v>0.62870000000000004</v>
      </c>
      <c r="N12">
        <v>7</v>
      </c>
      <c r="O12">
        <v>0.59340000000000004</v>
      </c>
      <c r="P12">
        <v>0.73450000000000004</v>
      </c>
      <c r="Q12">
        <v>0.60860000000000003</v>
      </c>
      <c r="R12">
        <v>0.56289999999999996</v>
      </c>
      <c r="S12">
        <v>-0.1386640051437758</v>
      </c>
      <c r="T12" t="s">
        <v>542</v>
      </c>
    </row>
    <row r="13" spans="1:20" x14ac:dyDescent="0.25">
      <c r="A13" t="s">
        <v>34</v>
      </c>
      <c r="B13">
        <v>87.56</v>
      </c>
      <c r="C13">
        <f>MATCH(A13,K:K,)</f>
        <v>25</v>
      </c>
      <c r="D13" cm="1">
        <f t="array" ref="D13">INDEX(M:M,C13)</f>
        <v>0.6048</v>
      </c>
      <c r="E13">
        <f t="shared" si="0"/>
        <v>87.56</v>
      </c>
      <c r="F13">
        <v>6</v>
      </c>
      <c r="G13" s="28">
        <f>D13*$D$1+$E$1</f>
        <v>85.021633600000001</v>
      </c>
      <c r="H13" s="28">
        <f t="shared" si="1"/>
        <v>86.792357534243578</v>
      </c>
      <c r="I13" s="28">
        <f t="shared" si="2"/>
        <v>0.58927495523260265</v>
      </c>
      <c r="J13" s="28"/>
      <c r="K13" t="s">
        <v>539</v>
      </c>
      <c r="L13" t="s">
        <v>540</v>
      </c>
      <c r="M13">
        <v>0.62539999999999996</v>
      </c>
      <c r="N13">
        <v>118</v>
      </c>
      <c r="O13">
        <v>0.52729999999999999</v>
      </c>
      <c r="P13">
        <v>0.91959999999999997</v>
      </c>
      <c r="Q13">
        <v>0.52039999999999997</v>
      </c>
      <c r="R13">
        <v>0.5413</v>
      </c>
      <c r="S13">
        <v>-1.5859738723070467</v>
      </c>
      <c r="T13" t="s">
        <v>546</v>
      </c>
    </row>
    <row r="14" spans="1:20" x14ac:dyDescent="0.25">
      <c r="A14" t="s">
        <v>35</v>
      </c>
      <c r="B14">
        <v>87.11</v>
      </c>
      <c r="C14">
        <f>MATCH(A14,K:K,)</f>
        <v>28</v>
      </c>
      <c r="D14" cm="1">
        <f t="array" ref="D14">INDEX(M:M,C14)</f>
        <v>0.60350000000000004</v>
      </c>
      <c r="E14">
        <f t="shared" si="0"/>
        <v>87.11</v>
      </c>
      <c r="F14">
        <v>5</v>
      </c>
      <c r="G14" s="28">
        <f>D14*$D$1+$E$1</f>
        <v>84.925912000000011</v>
      </c>
      <c r="H14" s="28">
        <f t="shared" si="1"/>
        <v>87.330435636688364</v>
      </c>
      <c r="I14" s="28">
        <f t="shared" si="2"/>
        <v>4.8591869922204593E-2</v>
      </c>
      <c r="J14" s="28"/>
      <c r="K14" t="s">
        <v>42</v>
      </c>
      <c r="L14" t="s">
        <v>534</v>
      </c>
      <c r="M14">
        <v>0.62490000000000001</v>
      </c>
      <c r="N14">
        <v>23</v>
      </c>
      <c r="O14">
        <v>0.57679999999999998</v>
      </c>
      <c r="P14">
        <v>0.76919999999999999</v>
      </c>
      <c r="Q14">
        <v>0.58479999999999999</v>
      </c>
      <c r="R14">
        <v>0.56089999999999995</v>
      </c>
      <c r="S14">
        <v>-1.2197008015701327</v>
      </c>
      <c r="T14" t="s">
        <v>552</v>
      </c>
    </row>
    <row r="15" spans="1:20" x14ac:dyDescent="0.25">
      <c r="A15" t="s">
        <v>36</v>
      </c>
      <c r="B15">
        <v>86.87</v>
      </c>
      <c r="C15">
        <f>MATCH(A15,K:K,)</f>
        <v>6</v>
      </c>
      <c r="D15" cm="1">
        <f t="array" ref="D15">INDEX(M:M,C15)</f>
        <v>0.6452</v>
      </c>
      <c r="E15">
        <f t="shared" si="0"/>
        <v>86.87</v>
      </c>
      <c r="F15">
        <v>4</v>
      </c>
      <c r="G15" s="28">
        <f>D15*$D$1+$E$1</f>
        <v>87.996366399999999</v>
      </c>
      <c r="H15" s="28">
        <f t="shared" si="1"/>
        <v>91.034689739133128</v>
      </c>
      <c r="I15" s="28">
        <f t="shared" si="2"/>
        <v>17.344640623240725</v>
      </c>
      <c r="J15" s="28"/>
      <c r="K15" t="s">
        <v>541</v>
      </c>
      <c r="L15" t="s">
        <v>533</v>
      </c>
      <c r="M15">
        <v>0.62080000000000002</v>
      </c>
      <c r="N15">
        <v>6</v>
      </c>
      <c r="O15">
        <v>0.59499999999999997</v>
      </c>
      <c r="P15">
        <v>0.69830000000000003</v>
      </c>
      <c r="Q15">
        <v>0.61309999999999998</v>
      </c>
      <c r="R15">
        <v>0.55889999999999995</v>
      </c>
      <c r="S15">
        <v>-2.8034736040104029</v>
      </c>
      <c r="T15" t="s">
        <v>554</v>
      </c>
    </row>
    <row r="16" spans="1:20" x14ac:dyDescent="0.25">
      <c r="A16" t="s">
        <v>37</v>
      </c>
      <c r="B16">
        <v>86.01</v>
      </c>
      <c r="C16">
        <f>MATCH(A16,K:K,)</f>
        <v>40</v>
      </c>
      <c r="D16" cm="1">
        <f t="array" ref="D16">INDEX(M:M,C16)</f>
        <v>0.59240000000000004</v>
      </c>
      <c r="E16">
        <f t="shared" si="0"/>
        <v>86.01</v>
      </c>
      <c r="F16">
        <v>6</v>
      </c>
      <c r="G16" s="28">
        <f>D16*$D$1+$E$1</f>
        <v>84.108596800000001</v>
      </c>
      <c r="H16" s="28">
        <f t="shared" si="1"/>
        <v>85.879320734243578</v>
      </c>
      <c r="I16" s="28">
        <f t="shared" si="2"/>
        <v>1.7077070498638953E-2</v>
      </c>
      <c r="J16" s="28"/>
      <c r="K16" t="s">
        <v>33</v>
      </c>
      <c r="L16" t="s">
        <v>532</v>
      </c>
      <c r="M16">
        <v>0.61909999999999998</v>
      </c>
      <c r="N16">
        <v>8</v>
      </c>
      <c r="O16">
        <v>0.59130000000000005</v>
      </c>
      <c r="P16">
        <v>0.70250000000000001</v>
      </c>
      <c r="Q16">
        <v>0.60719999999999996</v>
      </c>
      <c r="R16">
        <v>0.55940000000000001</v>
      </c>
      <c r="S16">
        <v>-4.9385247977529341</v>
      </c>
      <c r="T16" t="s">
        <v>560</v>
      </c>
    </row>
    <row r="17" spans="1:20" x14ac:dyDescent="0.25">
      <c r="A17" t="s">
        <v>38</v>
      </c>
      <c r="B17">
        <v>85.81</v>
      </c>
      <c r="C17">
        <f>MATCH(A17,K:K,)</f>
        <v>92</v>
      </c>
      <c r="D17" cm="1">
        <f t="array" ref="D17">INDEX(M:M,C17)</f>
        <v>0.55469999999999997</v>
      </c>
      <c r="E17">
        <f t="shared" si="0"/>
        <v>85.81</v>
      </c>
      <c r="F17">
        <v>4</v>
      </c>
      <c r="G17" s="28">
        <f>D17*$D$1+$E$1</f>
        <v>81.332670399999998</v>
      </c>
      <c r="H17" s="28">
        <f t="shared" si="1"/>
        <v>84.370993739133127</v>
      </c>
      <c r="I17" s="28">
        <f t="shared" si="2"/>
        <v>2.0707390188140664</v>
      </c>
      <c r="J17" s="28"/>
      <c r="K17" t="s">
        <v>41</v>
      </c>
      <c r="L17" t="s">
        <v>532</v>
      </c>
      <c r="M17">
        <v>0.61880000000000002</v>
      </c>
      <c r="N17">
        <v>65</v>
      </c>
      <c r="O17">
        <v>0.55659999999999998</v>
      </c>
      <c r="P17">
        <v>0.80530000000000002</v>
      </c>
      <c r="Q17">
        <v>0.56020000000000003</v>
      </c>
      <c r="R17">
        <v>0.54949999999999999</v>
      </c>
      <c r="S17">
        <v>-1.0006831975971917</v>
      </c>
      <c r="T17" t="s">
        <v>570</v>
      </c>
    </row>
    <row r="18" spans="1:20" x14ac:dyDescent="0.25">
      <c r="A18" t="s">
        <v>39</v>
      </c>
      <c r="B18">
        <v>85.13</v>
      </c>
      <c r="C18">
        <f>MATCH(A18,K:K,)</f>
        <v>90</v>
      </c>
      <c r="D18" cm="1">
        <f t="array" ref="D18">INDEX(M:M,C18)</f>
        <v>0.55549999999999999</v>
      </c>
      <c r="E18">
        <f t="shared" si="0"/>
        <v>85.13</v>
      </c>
      <c r="F18">
        <v>7</v>
      </c>
      <c r="G18" s="28">
        <f>D18*$D$1+$E$1</f>
        <v>81.391576000000001</v>
      </c>
      <c r="H18" s="28">
        <f t="shared" si="1"/>
        <v>82.528500231798802</v>
      </c>
      <c r="I18" s="28">
        <f t="shared" si="2"/>
        <v>6.7678010439508647</v>
      </c>
      <c r="J18" s="28"/>
      <c r="K18" t="s">
        <v>32</v>
      </c>
      <c r="L18" t="s">
        <v>540</v>
      </c>
      <c r="M18">
        <v>0.61680000000000001</v>
      </c>
      <c r="N18">
        <v>47</v>
      </c>
      <c r="O18">
        <v>0.56340000000000001</v>
      </c>
      <c r="P18">
        <v>0.77690000000000003</v>
      </c>
      <c r="Q18">
        <v>0.56940000000000002</v>
      </c>
      <c r="R18">
        <v>0.55159999999999998</v>
      </c>
      <c r="S18">
        <v>0.35479520292995137</v>
      </c>
      <c r="T18" t="s">
        <v>567</v>
      </c>
    </row>
    <row r="19" spans="1:20" x14ac:dyDescent="0.25">
      <c r="A19" t="s">
        <v>584</v>
      </c>
      <c r="B19">
        <v>85.41</v>
      </c>
      <c r="C19">
        <f>MATCH(A19,K:K,)</f>
        <v>76</v>
      </c>
      <c r="D19" cm="1">
        <f t="array" ref="D19">INDEX(M:M,C19)</f>
        <v>0.56789999999999996</v>
      </c>
      <c r="E19">
        <f t="shared" si="0"/>
        <v>85.41</v>
      </c>
      <c r="F19">
        <v>6</v>
      </c>
      <c r="G19" s="28">
        <f>D19*$D$1+$E$1</f>
        <v>82.304612800000001</v>
      </c>
      <c r="H19" s="28">
        <f t="shared" si="1"/>
        <v>84.075336734243578</v>
      </c>
      <c r="I19" s="28">
        <f t="shared" si="2"/>
        <v>1.7813260329595884</v>
      </c>
      <c r="J19" s="28"/>
      <c r="K19" t="s">
        <v>81</v>
      </c>
      <c r="L19" t="s">
        <v>544</v>
      </c>
      <c r="M19">
        <v>0.61599999999999999</v>
      </c>
      <c r="N19">
        <v>154</v>
      </c>
      <c r="O19">
        <v>0.51290000000000002</v>
      </c>
      <c r="P19">
        <v>0.92500000000000004</v>
      </c>
      <c r="Q19">
        <v>0.51160000000000005</v>
      </c>
      <c r="R19">
        <v>0.51570000000000005</v>
      </c>
      <c r="S19">
        <v>-2.0334671969408578</v>
      </c>
      <c r="T19" t="s">
        <v>565</v>
      </c>
    </row>
    <row r="20" spans="1:20" x14ac:dyDescent="0.25">
      <c r="A20" t="s">
        <v>40</v>
      </c>
      <c r="B20">
        <v>86.04</v>
      </c>
      <c r="C20">
        <f>MATCH(A20,K:K,)</f>
        <v>5</v>
      </c>
      <c r="D20" cm="1">
        <f t="array" ref="D20">INDEX(M:M,C20)</f>
        <v>0.65180000000000005</v>
      </c>
      <c r="E20">
        <f t="shared" si="0"/>
        <v>86.04</v>
      </c>
      <c r="F20">
        <v>5</v>
      </c>
      <c r="G20" s="28">
        <f>D20*$D$1+$E$1</f>
        <v>88.482337599999994</v>
      </c>
      <c r="H20" s="28">
        <f t="shared" si="1"/>
        <v>90.886861236688347</v>
      </c>
      <c r="I20" s="28">
        <f t="shared" si="2"/>
        <v>23.492063847712028</v>
      </c>
      <c r="J20" s="28"/>
      <c r="K20" t="s">
        <v>51</v>
      </c>
      <c r="L20" t="s">
        <v>531</v>
      </c>
      <c r="M20">
        <v>0.61529999999999996</v>
      </c>
      <c r="N20">
        <v>36</v>
      </c>
      <c r="O20">
        <v>0.56840000000000002</v>
      </c>
      <c r="P20">
        <v>0.75629999999999997</v>
      </c>
      <c r="Q20">
        <v>0.57530000000000003</v>
      </c>
      <c r="R20">
        <v>0.55449999999999999</v>
      </c>
      <c r="S20">
        <v>3.4147535941642717</v>
      </c>
      <c r="T20" t="s">
        <v>569</v>
      </c>
    </row>
    <row r="21" spans="1:20" x14ac:dyDescent="0.25">
      <c r="A21" t="s">
        <v>41</v>
      </c>
      <c r="B21">
        <v>84.52</v>
      </c>
      <c r="C21">
        <f>MATCH(A21,K:K,)</f>
        <v>17</v>
      </c>
      <c r="D21" cm="1">
        <f t="array" ref="D21">INDEX(M:M,C21)</f>
        <v>0.61880000000000002</v>
      </c>
      <c r="E21">
        <f t="shared" si="0"/>
        <v>84.52</v>
      </c>
      <c r="F21">
        <v>6</v>
      </c>
      <c r="G21" s="28">
        <f>D21*$D$1+$E$1</f>
        <v>86.052481599999993</v>
      </c>
      <c r="H21" s="28">
        <f t="shared" si="1"/>
        <v>87.82320553424357</v>
      </c>
      <c r="I21" s="28">
        <f t="shared" si="2"/>
        <v>10.911166801457375</v>
      </c>
      <c r="J21" s="28"/>
      <c r="K21" t="s">
        <v>62</v>
      </c>
      <c r="L21" t="s">
        <v>542</v>
      </c>
      <c r="M21">
        <v>0.6149</v>
      </c>
      <c r="N21">
        <v>100</v>
      </c>
      <c r="O21">
        <v>0.54120000000000001</v>
      </c>
      <c r="P21">
        <v>0.83609999999999995</v>
      </c>
      <c r="Q21">
        <v>0.54879999999999995</v>
      </c>
      <c r="R21">
        <v>0.52610000000000001</v>
      </c>
      <c r="S21">
        <v>-1.4389295961879749</v>
      </c>
      <c r="T21" t="s">
        <v>572</v>
      </c>
    </row>
    <row r="22" spans="1:20" x14ac:dyDescent="0.25">
      <c r="A22" t="s">
        <v>42</v>
      </c>
      <c r="B22">
        <v>84.87</v>
      </c>
      <c r="C22">
        <f>MATCH(A22,K:K,)</f>
        <v>14</v>
      </c>
      <c r="D22" cm="1">
        <f t="array" ref="D22">INDEX(M:M,C22)</f>
        <v>0.62490000000000001</v>
      </c>
      <c r="E22">
        <f t="shared" si="0"/>
        <v>84.87</v>
      </c>
      <c r="F22">
        <v>9</v>
      </c>
      <c r="G22" s="28">
        <f>D22*$D$1+$E$1</f>
        <v>86.5016368</v>
      </c>
      <c r="H22" s="28">
        <f t="shared" si="1"/>
        <v>86.370961626909249</v>
      </c>
      <c r="I22" s="28">
        <f t="shared" si="2"/>
        <v>2.2528858054540466</v>
      </c>
      <c r="J22" s="28"/>
      <c r="K22" t="s">
        <v>61</v>
      </c>
      <c r="L22" t="s">
        <v>546</v>
      </c>
      <c r="M22">
        <v>0.60840000000000005</v>
      </c>
      <c r="N22">
        <v>73</v>
      </c>
      <c r="O22">
        <v>0.55230000000000001</v>
      </c>
      <c r="P22">
        <v>0.77690000000000003</v>
      </c>
      <c r="Q22">
        <v>0.56010000000000004</v>
      </c>
      <c r="R22">
        <v>0.53659999999999997</v>
      </c>
      <c r="S22">
        <v>-2.0295727961815331</v>
      </c>
      <c r="T22" t="s">
        <v>576</v>
      </c>
    </row>
    <row r="23" spans="1:20" x14ac:dyDescent="0.25">
      <c r="A23" t="s">
        <v>43</v>
      </c>
      <c r="B23">
        <v>84.36</v>
      </c>
      <c r="C23">
        <f>MATCH(A23,K:K,)</f>
        <v>102</v>
      </c>
      <c r="D23" cm="1">
        <f t="array" ref="D23">INDEX(M:M,C23)</f>
        <v>0.54920000000000002</v>
      </c>
      <c r="E23">
        <f t="shared" si="0"/>
        <v>84.36</v>
      </c>
      <c r="F23">
        <v>3</v>
      </c>
      <c r="G23" s="28">
        <f>D23*$D$1+$E$1</f>
        <v>80.927694400000007</v>
      </c>
      <c r="H23" s="28">
        <f t="shared" si="1"/>
        <v>84.599817441577898</v>
      </c>
      <c r="I23" s="28">
        <f t="shared" si="2"/>
        <v>5.7512405284968614E-2</v>
      </c>
      <c r="J23" s="28"/>
      <c r="K23" t="s">
        <v>545</v>
      </c>
      <c r="L23" t="s">
        <v>533</v>
      </c>
      <c r="M23">
        <v>0.60740000000000005</v>
      </c>
      <c r="N23">
        <v>30</v>
      </c>
      <c r="O23">
        <v>0.57099999999999995</v>
      </c>
      <c r="P23">
        <v>0.71650000000000003</v>
      </c>
      <c r="Q23">
        <v>0.57840000000000003</v>
      </c>
      <c r="R23">
        <v>0.55630000000000002</v>
      </c>
      <c r="S23">
        <v>-1</v>
      </c>
      <c r="T23" t="s">
        <v>595</v>
      </c>
    </row>
    <row r="24" spans="1:20" x14ac:dyDescent="0.25">
      <c r="A24" t="s">
        <v>44</v>
      </c>
      <c r="B24">
        <v>84.93</v>
      </c>
      <c r="C24">
        <f>MATCH(A24,K:K,)</f>
        <v>57</v>
      </c>
      <c r="D24" cm="1">
        <f t="array" ref="D24">INDEX(M:M,C24)</f>
        <v>0.58089999999999997</v>
      </c>
      <c r="E24">
        <f t="shared" si="0"/>
        <v>84.93</v>
      </c>
      <c r="F24">
        <v>8</v>
      </c>
      <c r="G24" s="28">
        <f>D24*$D$1+$E$1</f>
        <v>83.261828799999989</v>
      </c>
      <c r="H24" s="28">
        <f t="shared" si="1"/>
        <v>83.764953329354014</v>
      </c>
      <c r="I24" s="28">
        <f t="shared" si="2"/>
        <v>1.3573337447833114</v>
      </c>
      <c r="J24" s="28"/>
      <c r="K24" t="s">
        <v>60</v>
      </c>
      <c r="L24" t="s">
        <v>533</v>
      </c>
      <c r="M24">
        <v>0.60680000000000001</v>
      </c>
      <c r="N24">
        <v>25</v>
      </c>
      <c r="O24">
        <v>0.57389999999999997</v>
      </c>
      <c r="P24">
        <v>0.70540000000000003</v>
      </c>
      <c r="Q24">
        <v>0.57820000000000005</v>
      </c>
      <c r="R24">
        <v>0.56540000000000001</v>
      </c>
      <c r="S24">
        <v>-1.1000000000000001</v>
      </c>
      <c r="T24" t="s">
        <v>601</v>
      </c>
    </row>
    <row r="25" spans="1:20" x14ac:dyDescent="0.25">
      <c r="A25" t="s">
        <v>45</v>
      </c>
      <c r="B25">
        <v>84.45</v>
      </c>
      <c r="C25">
        <f>MATCH(A25,K:K,)</f>
        <v>99</v>
      </c>
      <c r="D25" cm="1">
        <f t="array" ref="D25">INDEX(M:M,C25)</f>
        <v>0.55030000000000001</v>
      </c>
      <c r="E25">
        <f t="shared" si="0"/>
        <v>84.45</v>
      </c>
      <c r="F25">
        <v>3</v>
      </c>
      <c r="G25" s="28">
        <f>D25*$D$1+$E$1</f>
        <v>81.008689599999997</v>
      </c>
      <c r="H25" s="28">
        <f t="shared" si="1"/>
        <v>84.680812641577887</v>
      </c>
      <c r="I25" s="28">
        <f t="shared" si="2"/>
        <v>5.3274475512160926E-2</v>
      </c>
      <c r="J25" s="28"/>
      <c r="K25" t="s">
        <v>34</v>
      </c>
      <c r="L25" t="s">
        <v>540</v>
      </c>
      <c r="M25">
        <v>0.6048</v>
      </c>
      <c r="N25">
        <v>46</v>
      </c>
      <c r="O25">
        <v>0.56399999999999995</v>
      </c>
      <c r="P25">
        <v>0.72729999999999995</v>
      </c>
      <c r="Q25">
        <v>0.5696</v>
      </c>
      <c r="R25">
        <v>0.55289999999999995</v>
      </c>
      <c r="S25">
        <v>1.4228464110537917</v>
      </c>
      <c r="T25" t="s">
        <v>593</v>
      </c>
    </row>
    <row r="26" spans="1:20" x14ac:dyDescent="0.25">
      <c r="A26" t="s">
        <v>559</v>
      </c>
      <c r="B26">
        <v>85.91</v>
      </c>
      <c r="C26">
        <f>MATCH(A26,K:K,)</f>
        <v>52</v>
      </c>
      <c r="D26" cm="1">
        <f t="array" ref="D26">INDEX(M:M,C26)</f>
        <v>0.58540000000000003</v>
      </c>
      <c r="E26">
        <f t="shared" si="0"/>
        <v>85.91</v>
      </c>
      <c r="F26">
        <v>5</v>
      </c>
      <c r="G26" s="28">
        <f>D26*$D$1+$E$1</f>
        <v>83.593172800000005</v>
      </c>
      <c r="H26" s="28">
        <f t="shared" si="1"/>
        <v>85.997696436688358</v>
      </c>
      <c r="I26" s="28">
        <f t="shared" si="2"/>
        <v>7.6906650078357522E-3</v>
      </c>
      <c r="J26" s="28"/>
      <c r="K26" t="s">
        <v>543</v>
      </c>
      <c r="L26" t="s">
        <v>538</v>
      </c>
      <c r="M26">
        <v>0.60450000000000004</v>
      </c>
      <c r="N26">
        <v>18</v>
      </c>
      <c r="O26">
        <v>0.58040000000000003</v>
      </c>
      <c r="P26">
        <v>0.67669999999999997</v>
      </c>
      <c r="Q26">
        <v>0.5917</v>
      </c>
      <c r="R26">
        <v>0.55779999999999996</v>
      </c>
      <c r="S26">
        <v>3.4323056425324396</v>
      </c>
      <c r="T26" t="s">
        <v>599</v>
      </c>
    </row>
    <row r="27" spans="1:20" x14ac:dyDescent="0.25">
      <c r="A27" t="s">
        <v>47</v>
      </c>
      <c r="B27">
        <v>85.1</v>
      </c>
      <c r="C27">
        <f>MATCH(A27,K:K,)</f>
        <v>132</v>
      </c>
      <c r="D27" cm="1">
        <f t="array" ref="D27">INDEX(M:M,C27)</f>
        <v>0.53510000000000002</v>
      </c>
      <c r="E27">
        <f t="shared" si="0"/>
        <v>85.1</v>
      </c>
      <c r="F27">
        <v>8</v>
      </c>
      <c r="G27" s="28">
        <f>D27*$D$1+$E$1</f>
        <v>79.889483200000001</v>
      </c>
      <c r="H27" s="28">
        <f t="shared" si="1"/>
        <v>80.392607729354026</v>
      </c>
      <c r="I27" s="28">
        <f t="shared" si="2"/>
        <v>22.159541989737406</v>
      </c>
      <c r="J27" s="28"/>
      <c r="K27" t="s">
        <v>548</v>
      </c>
      <c r="L27" t="s">
        <v>544</v>
      </c>
      <c r="M27">
        <v>0.60419999999999996</v>
      </c>
      <c r="N27">
        <v>78</v>
      </c>
      <c r="O27">
        <v>0.54920000000000002</v>
      </c>
      <c r="P27">
        <v>0.76919999999999999</v>
      </c>
      <c r="Q27">
        <v>0.56330000000000002</v>
      </c>
      <c r="R27">
        <v>0.52090000000000003</v>
      </c>
      <c r="S27">
        <v>3.7384240059983167</v>
      </c>
      <c r="T27" t="s">
        <v>604</v>
      </c>
    </row>
    <row r="28" spans="1:20" x14ac:dyDescent="0.25">
      <c r="A28" t="s">
        <v>48</v>
      </c>
      <c r="B28">
        <v>83.81</v>
      </c>
      <c r="C28">
        <f>MATCH(A28,K:K,)</f>
        <v>53</v>
      </c>
      <c r="D28" cm="1">
        <f t="array" ref="D28">INDEX(M:M,C28)</f>
        <v>0.58379999999999999</v>
      </c>
      <c r="E28">
        <f t="shared" si="0"/>
        <v>83.81</v>
      </c>
      <c r="F28">
        <v>4</v>
      </c>
      <c r="G28" s="28">
        <f>D28*$D$1+$E$1</f>
        <v>83.475361599999999</v>
      </c>
      <c r="H28" s="28">
        <f t="shared" si="1"/>
        <v>86.513684939133128</v>
      </c>
      <c r="I28" s="28">
        <f t="shared" si="2"/>
        <v>7.3099122500952944</v>
      </c>
      <c r="J28" s="28"/>
      <c r="K28" t="s">
        <v>35</v>
      </c>
      <c r="L28" t="s">
        <v>538</v>
      </c>
      <c r="M28">
        <v>0.60350000000000004</v>
      </c>
      <c r="N28">
        <v>97</v>
      </c>
      <c r="O28">
        <v>0.54179999999999995</v>
      </c>
      <c r="P28">
        <v>0.78859999999999997</v>
      </c>
      <c r="Q28">
        <v>0.53520000000000001</v>
      </c>
      <c r="R28">
        <v>0.55520000000000003</v>
      </c>
      <c r="S28">
        <v>-1.5</v>
      </c>
      <c r="T28" t="s">
        <v>633</v>
      </c>
    </row>
    <row r="29" spans="1:20" x14ac:dyDescent="0.25">
      <c r="A29" t="s">
        <v>49</v>
      </c>
      <c r="B29">
        <v>83.82</v>
      </c>
      <c r="C29">
        <f>MATCH(A29,K:K,)</f>
        <v>65</v>
      </c>
      <c r="D29" cm="1">
        <f t="array" ref="D29">INDEX(M:M,C29)</f>
        <v>0.57299999999999995</v>
      </c>
      <c r="E29">
        <f t="shared" si="0"/>
        <v>83.82</v>
      </c>
      <c r="F29">
        <v>7</v>
      </c>
      <c r="G29" s="28">
        <f>D29*$D$1+$E$1</f>
        <v>82.680136000000005</v>
      </c>
      <c r="H29" s="28">
        <f t="shared" si="1"/>
        <v>83.817060231798806</v>
      </c>
      <c r="I29" s="28">
        <f t="shared" si="2"/>
        <v>8.6422370767136357E-6</v>
      </c>
      <c r="J29" s="28"/>
      <c r="K29" t="s">
        <v>72</v>
      </c>
      <c r="L29" t="s">
        <v>533</v>
      </c>
      <c r="M29">
        <v>0.60289999999999999</v>
      </c>
      <c r="N29">
        <v>104</v>
      </c>
      <c r="O29">
        <v>0.54020000000000001</v>
      </c>
      <c r="P29">
        <v>0.79100000000000004</v>
      </c>
      <c r="Q29">
        <v>0.53139999999999998</v>
      </c>
      <c r="R29">
        <v>0.55779999999999996</v>
      </c>
      <c r="S29">
        <v>-1.6</v>
      </c>
      <c r="T29" t="s">
        <v>642</v>
      </c>
    </row>
    <row r="30" spans="1:20" x14ac:dyDescent="0.25">
      <c r="A30" t="s">
        <v>50</v>
      </c>
      <c r="B30">
        <v>84.44</v>
      </c>
      <c r="C30">
        <f>MATCH(A30,K:K,)</f>
        <v>72</v>
      </c>
      <c r="D30" cm="1">
        <f t="array" ref="D30">INDEX(M:M,C30)</f>
        <v>0.57010000000000005</v>
      </c>
      <c r="E30">
        <f t="shared" si="0"/>
        <v>84.44</v>
      </c>
      <c r="F30">
        <v>8</v>
      </c>
      <c r="G30" s="28">
        <f>D30*$D$1+$E$1</f>
        <v>82.466603200000009</v>
      </c>
      <c r="H30" s="28">
        <f t="shared" si="1"/>
        <v>82.969727729354034</v>
      </c>
      <c r="I30" s="28">
        <f t="shared" si="2"/>
        <v>2.1617005498304387</v>
      </c>
      <c r="J30" s="28"/>
      <c r="K30" t="s">
        <v>78</v>
      </c>
      <c r="L30" t="s">
        <v>552</v>
      </c>
      <c r="M30">
        <v>0.6</v>
      </c>
      <c r="N30">
        <v>182</v>
      </c>
      <c r="O30">
        <v>0.50370000000000004</v>
      </c>
      <c r="P30">
        <v>0.88890000000000002</v>
      </c>
      <c r="Q30">
        <v>0.50049999999999994</v>
      </c>
      <c r="R30">
        <v>0.5101</v>
      </c>
      <c r="S30">
        <v>-2.4423376129534451</v>
      </c>
      <c r="T30" t="s">
        <v>646</v>
      </c>
    </row>
    <row r="31" spans="1:20" x14ac:dyDescent="0.25">
      <c r="A31" t="s">
        <v>51</v>
      </c>
      <c r="B31">
        <v>84.54</v>
      </c>
      <c r="C31">
        <f>MATCH(A31,K:K,)</f>
        <v>20</v>
      </c>
      <c r="D31" cm="1">
        <f t="array" ref="D31">INDEX(M:M,C31)</f>
        <v>0.61529999999999996</v>
      </c>
      <c r="E31">
        <f t="shared" si="0"/>
        <v>84.54</v>
      </c>
      <c r="F31">
        <v>9</v>
      </c>
      <c r="G31" s="28">
        <f>D31*$D$1+$E$1</f>
        <v>85.794769599999995</v>
      </c>
      <c r="H31" s="28">
        <f t="shared" si="1"/>
        <v>85.664094426909244</v>
      </c>
      <c r="I31" s="28">
        <f t="shared" si="2"/>
        <v>1.2635882806084084</v>
      </c>
      <c r="J31" s="28"/>
      <c r="K31" t="s">
        <v>58</v>
      </c>
      <c r="L31" t="s">
        <v>534</v>
      </c>
      <c r="M31">
        <v>0.5998</v>
      </c>
      <c r="N31">
        <v>14</v>
      </c>
      <c r="O31">
        <v>0.58199999999999996</v>
      </c>
      <c r="P31">
        <v>0.65290000000000004</v>
      </c>
      <c r="Q31">
        <v>0.59340000000000004</v>
      </c>
      <c r="R31">
        <v>0.55930000000000002</v>
      </c>
      <c r="S31">
        <v>0.33463841045007209</v>
      </c>
      <c r="T31" t="s">
        <v>655</v>
      </c>
    </row>
    <row r="32" spans="1:20" x14ac:dyDescent="0.25">
      <c r="A32" t="s">
        <v>52</v>
      </c>
      <c r="B32">
        <v>84.5</v>
      </c>
      <c r="C32">
        <f>MATCH(A32,K:K,)</f>
        <v>136</v>
      </c>
      <c r="D32" cm="1">
        <f t="array" ref="D32">INDEX(M:M,C32)</f>
        <v>0.5333</v>
      </c>
      <c r="E32">
        <f t="shared" si="0"/>
        <v>84.5</v>
      </c>
      <c r="F32">
        <v>8</v>
      </c>
      <c r="G32" s="28">
        <f>D32*$D$1+$E$1</f>
        <v>79.756945599999995</v>
      </c>
      <c r="H32" s="28">
        <f t="shared" si="1"/>
        <v>80.26007012935402</v>
      </c>
      <c r="I32" s="28">
        <f t="shared" si="2"/>
        <v>17.977005307996038</v>
      </c>
      <c r="J32" s="28"/>
      <c r="K32" t="s">
        <v>91</v>
      </c>
      <c r="L32" t="s">
        <v>534</v>
      </c>
      <c r="M32">
        <v>0.59960000000000002</v>
      </c>
      <c r="N32">
        <v>122</v>
      </c>
      <c r="O32">
        <v>0.52549999999999997</v>
      </c>
      <c r="P32">
        <v>0.82169999999999999</v>
      </c>
      <c r="Q32">
        <v>0.50939999999999996</v>
      </c>
      <c r="R32">
        <v>0.55769999999999997</v>
      </c>
      <c r="S32">
        <v>1.1923333283117765</v>
      </c>
      <c r="T32" t="s">
        <v>654</v>
      </c>
    </row>
    <row r="33" spans="1:20" x14ac:dyDescent="0.25">
      <c r="A33" t="s">
        <v>53</v>
      </c>
      <c r="B33">
        <v>84.15</v>
      </c>
      <c r="C33">
        <f>MATCH(A33,K:K,)</f>
        <v>208</v>
      </c>
      <c r="D33" cm="1">
        <f t="array" ref="D33">INDEX(M:M,C33)</f>
        <v>0.496</v>
      </c>
      <c r="E33">
        <f t="shared" si="0"/>
        <v>84.15</v>
      </c>
      <c r="F33">
        <v>9</v>
      </c>
      <c r="G33" s="28">
        <f>D33*$D$1+$E$1</f>
        <v>77.010471999999993</v>
      </c>
      <c r="H33" s="28">
        <f t="shared" si="1"/>
        <v>76.879796826909242</v>
      </c>
      <c r="I33" s="28">
        <f t="shared" si="2"/>
        <v>52.855854178019008</v>
      </c>
      <c r="J33" s="28"/>
      <c r="K33" t="s">
        <v>550</v>
      </c>
      <c r="L33" t="s">
        <v>542</v>
      </c>
      <c r="M33">
        <v>0.5988</v>
      </c>
      <c r="N33">
        <v>162</v>
      </c>
      <c r="O33">
        <v>0.51090000000000002</v>
      </c>
      <c r="P33">
        <v>0.86229999999999996</v>
      </c>
      <c r="Q33">
        <v>0.49869999999999998</v>
      </c>
      <c r="R33">
        <v>0.5353</v>
      </c>
      <c r="S33">
        <v>-2</v>
      </c>
      <c r="T33" t="s">
        <v>652</v>
      </c>
    </row>
    <row r="34" spans="1:20" x14ac:dyDescent="0.25">
      <c r="A34" t="s">
        <v>54</v>
      </c>
      <c r="B34">
        <v>83.6</v>
      </c>
      <c r="C34">
        <f>MATCH(A34,K:K,)</f>
        <v>142</v>
      </c>
      <c r="D34" cm="1">
        <f t="array" ref="D34">INDEX(M:M,C34)</f>
        <v>0.52769999999999995</v>
      </c>
      <c r="E34">
        <f t="shared" si="0"/>
        <v>83.6</v>
      </c>
      <c r="F34">
        <v>5</v>
      </c>
      <c r="G34" s="28">
        <f>D34*$D$1+$E$1</f>
        <v>79.344606400000004</v>
      </c>
      <c r="H34" s="28">
        <f t="shared" si="1"/>
        <v>81.749130036688356</v>
      </c>
      <c r="I34" s="28">
        <f t="shared" si="2"/>
        <v>3.4257196210892236</v>
      </c>
      <c r="J34" s="28"/>
      <c r="K34" t="s">
        <v>549</v>
      </c>
      <c r="L34" t="s">
        <v>534</v>
      </c>
      <c r="M34">
        <v>0.59850000000000003</v>
      </c>
      <c r="N34">
        <v>40</v>
      </c>
      <c r="O34">
        <v>0.56620000000000004</v>
      </c>
      <c r="P34">
        <v>0.69569999999999999</v>
      </c>
      <c r="Q34">
        <v>0.57130000000000003</v>
      </c>
      <c r="R34">
        <v>0.55589999999999995</v>
      </c>
      <c r="S34">
        <v>3.5919568105085458</v>
      </c>
      <c r="T34" t="s">
        <v>679</v>
      </c>
    </row>
    <row r="35" spans="1:20" x14ac:dyDescent="0.25">
      <c r="A35" t="s">
        <v>55</v>
      </c>
      <c r="B35">
        <v>83.48</v>
      </c>
      <c r="C35">
        <f>MATCH(A35,K:K,)</f>
        <v>10</v>
      </c>
      <c r="D35" cm="1">
        <f t="array" ref="D35">INDEX(M:M,C35)</f>
        <v>0.63380000000000003</v>
      </c>
      <c r="E35">
        <f t="shared" si="0"/>
        <v>83.48</v>
      </c>
      <c r="F35">
        <v>10</v>
      </c>
      <c r="G35" s="28">
        <f>D35*$D$1+$E$1</f>
        <v>87.156961600000002</v>
      </c>
      <c r="H35" s="28">
        <f t="shared" si="1"/>
        <v>86.39248672446449</v>
      </c>
      <c r="I35" s="28">
        <f t="shared" si="2"/>
        <v>8.4825789201818704</v>
      </c>
      <c r="J35" s="28"/>
      <c r="K35" t="s">
        <v>551</v>
      </c>
      <c r="L35" t="s">
        <v>538</v>
      </c>
      <c r="M35">
        <v>0.5978</v>
      </c>
      <c r="N35">
        <v>19</v>
      </c>
      <c r="O35">
        <v>0.58040000000000003</v>
      </c>
      <c r="P35">
        <v>0.65</v>
      </c>
      <c r="Q35">
        <v>0.59660000000000002</v>
      </c>
      <c r="R35">
        <v>0.54800000000000004</v>
      </c>
      <c r="S35">
        <v>0.53102880983983136</v>
      </c>
      <c r="T35" t="s">
        <v>749</v>
      </c>
    </row>
    <row r="36" spans="1:20" x14ac:dyDescent="0.25">
      <c r="A36" t="s">
        <v>56</v>
      </c>
      <c r="B36">
        <v>82.77</v>
      </c>
      <c r="C36">
        <f>MATCH(A36,K:K,)</f>
        <v>96</v>
      </c>
      <c r="D36" cm="1">
        <f t="array" ref="D36">INDEX(M:M,C36)</f>
        <v>0.55300000000000005</v>
      </c>
      <c r="E36">
        <f t="shared" si="0"/>
        <v>82.77</v>
      </c>
      <c r="F36">
        <v>11</v>
      </c>
      <c r="G36" s="28">
        <f>D36*$D$1+$E$1</f>
        <v>81.207496000000006</v>
      </c>
      <c r="H36" s="28">
        <f t="shared" si="1"/>
        <v>79.809221422019718</v>
      </c>
      <c r="I36" s="28">
        <f t="shared" si="2"/>
        <v>8.7662097878269183</v>
      </c>
      <c r="J36" s="28"/>
      <c r="K36" t="s">
        <v>103</v>
      </c>
      <c r="L36" t="s">
        <v>537</v>
      </c>
      <c r="M36">
        <v>0.59730000000000005</v>
      </c>
      <c r="N36">
        <v>106</v>
      </c>
      <c r="O36">
        <v>0.53859999999999997</v>
      </c>
      <c r="P36">
        <v>0.77339999999999998</v>
      </c>
      <c r="Q36">
        <v>0.53569999999999995</v>
      </c>
      <c r="R36">
        <v>0.5444</v>
      </c>
    </row>
    <row r="37" spans="1:20" x14ac:dyDescent="0.25">
      <c r="A37" t="s">
        <v>57</v>
      </c>
      <c r="B37">
        <v>82.78</v>
      </c>
      <c r="C37">
        <f>MATCH(A37,K:K,)</f>
        <v>149</v>
      </c>
      <c r="D37" cm="1">
        <f t="array" ref="D37">INDEX(M:M,C37)</f>
        <v>0.5222</v>
      </c>
      <c r="E37">
        <f t="shared" si="0"/>
        <v>82.78</v>
      </c>
      <c r="F37">
        <v>10</v>
      </c>
      <c r="G37" s="28">
        <f>D37*$D$1+$E$1</f>
        <v>78.939630399999999</v>
      </c>
      <c r="H37" s="28">
        <f t="shared" si="1"/>
        <v>78.175155524464486</v>
      </c>
      <c r="I37" s="28">
        <f t="shared" si="2"/>
        <v>21.204592643869951</v>
      </c>
      <c r="J37" s="28"/>
      <c r="K37" t="s">
        <v>547</v>
      </c>
      <c r="L37" t="s">
        <v>531</v>
      </c>
      <c r="M37">
        <v>0.59470000000000001</v>
      </c>
      <c r="N37">
        <v>10</v>
      </c>
      <c r="O37">
        <v>0.59009999999999996</v>
      </c>
      <c r="P37">
        <v>0.60870000000000002</v>
      </c>
      <c r="Q37">
        <v>0.60440000000000005</v>
      </c>
      <c r="R37">
        <v>0.56140000000000001</v>
      </c>
    </row>
    <row r="38" spans="1:20" x14ac:dyDescent="0.25">
      <c r="A38" t="s">
        <v>58</v>
      </c>
      <c r="B38">
        <v>81.849999999999994</v>
      </c>
      <c r="C38">
        <f>MATCH(A38,K:K,)</f>
        <v>31</v>
      </c>
      <c r="D38" cm="1">
        <f t="array" ref="D38">INDEX(M:M,C38)</f>
        <v>0.5998</v>
      </c>
      <c r="E38">
        <f t="shared" si="0"/>
        <v>81.849999999999994</v>
      </c>
      <c r="F38">
        <v>11</v>
      </c>
      <c r="G38" s="28">
        <f>D38*$D$1+$E$1</f>
        <v>84.653473599999998</v>
      </c>
      <c r="H38" s="28">
        <f t="shared" si="1"/>
        <v>83.25519902201971</v>
      </c>
      <c r="I38" s="28">
        <f t="shared" si="2"/>
        <v>1.9745842914851648</v>
      </c>
      <c r="J38" s="28"/>
      <c r="K38" t="s">
        <v>555</v>
      </c>
      <c r="L38" t="s">
        <v>532</v>
      </c>
      <c r="M38">
        <v>0.59330000000000005</v>
      </c>
      <c r="N38">
        <v>74</v>
      </c>
      <c r="O38">
        <v>0.55220000000000002</v>
      </c>
      <c r="P38">
        <v>0.71679999999999999</v>
      </c>
      <c r="Q38">
        <v>0.54849999999999999</v>
      </c>
      <c r="R38">
        <v>0.55959999999999999</v>
      </c>
    </row>
    <row r="39" spans="1:20" x14ac:dyDescent="0.25">
      <c r="A39" t="s">
        <v>60</v>
      </c>
      <c r="B39">
        <v>82.59</v>
      </c>
      <c r="C39">
        <f>MATCH(A39,K:K,)</f>
        <v>24</v>
      </c>
      <c r="D39" cm="1">
        <f t="array" ref="D39">INDEX(M:M,C39)</f>
        <v>0.60680000000000001</v>
      </c>
      <c r="E39">
        <f t="shared" si="0"/>
        <v>82.59</v>
      </c>
      <c r="F39">
        <v>10</v>
      </c>
      <c r="G39" s="28">
        <f>D39*$D$1+$E$1</f>
        <v>85.168897600000008</v>
      </c>
      <c r="H39" s="28">
        <f t="shared" si="1"/>
        <v>84.404422724464496</v>
      </c>
      <c r="I39" s="28">
        <f t="shared" si="2"/>
        <v>3.292129823053151</v>
      </c>
      <c r="J39" s="28"/>
      <c r="K39" t="s">
        <v>553</v>
      </c>
      <c r="L39" t="s">
        <v>554</v>
      </c>
      <c r="M39">
        <v>0.59299999999999997</v>
      </c>
      <c r="N39">
        <v>202</v>
      </c>
      <c r="O39">
        <v>0.49740000000000001</v>
      </c>
      <c r="P39">
        <v>0.88</v>
      </c>
      <c r="Q39">
        <v>0.48949999999999999</v>
      </c>
      <c r="R39">
        <v>0.5131</v>
      </c>
    </row>
    <row r="40" spans="1:20" x14ac:dyDescent="0.25">
      <c r="A40" t="s">
        <v>659</v>
      </c>
      <c r="B40">
        <v>83.04</v>
      </c>
      <c r="C40">
        <f>MATCH(A40,K:K,)</f>
        <v>150</v>
      </c>
      <c r="D40" cm="1">
        <f t="array" ref="D40">INDEX(M:M,C40)</f>
        <v>0.52129999999999999</v>
      </c>
      <c r="E40">
        <f t="shared" si="0"/>
        <v>83.04</v>
      </c>
      <c r="F40">
        <v>10</v>
      </c>
      <c r="G40" s="28">
        <f>D40*$D$1+$E$1</f>
        <v>78.873361599999996</v>
      </c>
      <c r="H40" s="28">
        <f t="shared" si="1"/>
        <v>78.108886724464483</v>
      </c>
      <c r="I40" s="28">
        <f t="shared" si="2"/>
        <v>24.315878136162677</v>
      </c>
      <c r="J40" s="28"/>
      <c r="K40" t="s">
        <v>37</v>
      </c>
      <c r="L40" t="s">
        <v>534</v>
      </c>
      <c r="M40">
        <v>0.59240000000000004</v>
      </c>
      <c r="N40">
        <v>51</v>
      </c>
      <c r="O40">
        <v>0.56179999999999997</v>
      </c>
      <c r="P40">
        <v>0.68420000000000003</v>
      </c>
      <c r="Q40">
        <v>0.56079999999999997</v>
      </c>
      <c r="R40">
        <v>0.56369999999999998</v>
      </c>
    </row>
    <row r="41" spans="1:20" x14ac:dyDescent="0.25">
      <c r="A41" t="s">
        <v>61</v>
      </c>
      <c r="B41">
        <v>82.57</v>
      </c>
      <c r="C41">
        <f>MATCH(A41,K:K,)</f>
        <v>22</v>
      </c>
      <c r="D41" cm="1">
        <f t="array" ref="D41">INDEX(M:M,C41)</f>
        <v>0.60840000000000005</v>
      </c>
      <c r="E41">
        <f t="shared" si="0"/>
        <v>82.57</v>
      </c>
      <c r="F41">
        <v>9</v>
      </c>
      <c r="G41" s="28">
        <f>D41*$D$1+$E$1</f>
        <v>85.286708800000014</v>
      </c>
      <c r="H41" s="28">
        <f t="shared" si="1"/>
        <v>85.156033626909263</v>
      </c>
      <c r="I41" s="28">
        <f t="shared" si="2"/>
        <v>6.6875699195055125</v>
      </c>
      <c r="J41" s="28"/>
      <c r="K41" t="s">
        <v>110</v>
      </c>
      <c r="L41" t="s">
        <v>546</v>
      </c>
      <c r="M41">
        <v>0.59140000000000004</v>
      </c>
      <c r="N41">
        <v>134</v>
      </c>
      <c r="O41">
        <v>0.51970000000000005</v>
      </c>
      <c r="P41">
        <v>0.80669999999999997</v>
      </c>
      <c r="Q41">
        <v>0.51759999999999995</v>
      </c>
      <c r="R41">
        <v>0.52370000000000005</v>
      </c>
    </row>
    <row r="42" spans="1:20" x14ac:dyDescent="0.25">
      <c r="A42" t="s">
        <v>62</v>
      </c>
      <c r="B42">
        <v>81.180000000000007</v>
      </c>
      <c r="C42">
        <f>MATCH(A42,K:K,)</f>
        <v>21</v>
      </c>
      <c r="D42" cm="1">
        <f t="array" ref="D42">INDEX(M:M,C42)</f>
        <v>0.6149</v>
      </c>
      <c r="E42">
        <f t="shared" si="0"/>
        <v>81.180000000000007</v>
      </c>
      <c r="F42">
        <v>12</v>
      </c>
      <c r="G42" s="28">
        <f>D42*$D$1+$E$1</f>
        <v>85.765316799999994</v>
      </c>
      <c r="H42" s="28">
        <f t="shared" si="1"/>
        <v>83.733242519574929</v>
      </c>
      <c r="I42" s="28">
        <f t="shared" si="2"/>
        <v>6.5190473637652993</v>
      </c>
      <c r="J42" s="28"/>
      <c r="K42" t="s">
        <v>556</v>
      </c>
      <c r="L42" t="s">
        <v>542</v>
      </c>
      <c r="M42">
        <v>0.59079999999999999</v>
      </c>
      <c r="N42">
        <v>62</v>
      </c>
      <c r="O42">
        <v>0.55789999999999995</v>
      </c>
      <c r="P42">
        <v>0.68940000000000001</v>
      </c>
      <c r="Q42">
        <v>0.56950000000000001</v>
      </c>
      <c r="R42">
        <v>0.53480000000000005</v>
      </c>
    </row>
    <row r="43" spans="1:20" x14ac:dyDescent="0.25">
      <c r="A43" t="s">
        <v>63</v>
      </c>
      <c r="B43">
        <v>82.24</v>
      </c>
      <c r="C43">
        <f>MATCH(A43,K:K,)</f>
        <v>60</v>
      </c>
      <c r="D43" cm="1">
        <f t="array" ref="D43">INDEX(M:M,C43)</f>
        <v>0.57930000000000004</v>
      </c>
      <c r="E43">
        <f t="shared" si="0"/>
        <v>82.24</v>
      </c>
      <c r="F43">
        <v>7</v>
      </c>
      <c r="G43" s="28">
        <f>D43*$D$1+$E$1</f>
        <v>83.144017600000012</v>
      </c>
      <c r="H43" s="28">
        <f t="shared" si="1"/>
        <v>84.280941831798813</v>
      </c>
      <c r="I43" s="28">
        <f t="shared" si="2"/>
        <v>4.1654435607863158</v>
      </c>
      <c r="J43" s="28"/>
      <c r="K43" t="s">
        <v>28</v>
      </c>
      <c r="L43" t="s">
        <v>560</v>
      </c>
      <c r="M43">
        <v>0.5907</v>
      </c>
      <c r="N43">
        <v>121</v>
      </c>
      <c r="O43">
        <v>0.52669999999999995</v>
      </c>
      <c r="P43">
        <v>0.78259999999999996</v>
      </c>
      <c r="Q43">
        <v>0.52639999999999998</v>
      </c>
      <c r="R43">
        <v>0.5272</v>
      </c>
    </row>
    <row r="44" spans="1:20" x14ac:dyDescent="0.25">
      <c r="A44" t="s">
        <v>64</v>
      </c>
      <c r="B44">
        <v>81.39</v>
      </c>
      <c r="C44">
        <f>MATCH(A44,K:K,)</f>
        <v>246</v>
      </c>
      <c r="D44" cm="1">
        <f t="array" ref="D44">INDEX(M:M,C44)</f>
        <v>0.48209999999999997</v>
      </c>
      <c r="E44">
        <f t="shared" si="0"/>
        <v>81.39</v>
      </c>
      <c r="F44">
        <v>7</v>
      </c>
      <c r="G44" s="28">
        <f>D44*$D$1+$E$1</f>
        <v>75.986987199999987</v>
      </c>
      <c r="H44" s="28">
        <f t="shared" si="1"/>
        <v>77.123911431798788</v>
      </c>
      <c r="I44" s="28">
        <f t="shared" si="2"/>
        <v>18.199511671737067</v>
      </c>
      <c r="J44" s="28"/>
      <c r="K44" t="s">
        <v>558</v>
      </c>
      <c r="L44" t="s">
        <v>531</v>
      </c>
      <c r="M44">
        <v>0.58879999999999999</v>
      </c>
      <c r="N44">
        <v>71</v>
      </c>
      <c r="O44">
        <v>0.55410000000000004</v>
      </c>
      <c r="P44">
        <v>0.69310000000000005</v>
      </c>
      <c r="Q44">
        <v>0.55659999999999998</v>
      </c>
      <c r="R44">
        <v>0.54900000000000004</v>
      </c>
    </row>
    <row r="45" spans="1:20" x14ac:dyDescent="0.25">
      <c r="A45" t="s">
        <v>611</v>
      </c>
      <c r="B45">
        <v>81.44</v>
      </c>
      <c r="C45">
        <f>MATCH(A45,K:K,)</f>
        <v>106</v>
      </c>
      <c r="D45" cm="1">
        <f t="array" ref="D45">INDEX(M:M,C45)</f>
        <v>0.54720000000000002</v>
      </c>
      <c r="E45">
        <f t="shared" si="0"/>
        <v>81.44</v>
      </c>
      <c r="F45">
        <v>11</v>
      </c>
      <c r="G45" s="28">
        <f>D45*$D$1+$E$1</f>
        <v>80.7804304</v>
      </c>
      <c r="H45" s="28">
        <f t="shared" si="1"/>
        <v>79.382155822019712</v>
      </c>
      <c r="I45" s="28">
        <f t="shared" si="2"/>
        <v>4.2347226608473587</v>
      </c>
      <c r="J45" s="28"/>
      <c r="K45" t="s">
        <v>557</v>
      </c>
      <c r="L45" t="s">
        <v>534</v>
      </c>
      <c r="M45">
        <v>0.5887</v>
      </c>
      <c r="N45">
        <v>60</v>
      </c>
      <c r="O45">
        <v>0.55910000000000004</v>
      </c>
      <c r="P45">
        <v>0.67769999999999997</v>
      </c>
      <c r="Q45">
        <v>0.56479999999999997</v>
      </c>
      <c r="R45">
        <v>0.54759999999999998</v>
      </c>
    </row>
    <row r="46" spans="1:20" x14ac:dyDescent="0.25">
      <c r="A46" t="s">
        <v>579</v>
      </c>
      <c r="B46">
        <v>81.650000000000006</v>
      </c>
      <c r="C46">
        <f>MATCH(A46,K:K,)</f>
        <v>66</v>
      </c>
      <c r="D46" cm="1">
        <f t="array" ref="D46">INDEX(M:M,C46)</f>
        <v>0.5726</v>
      </c>
      <c r="E46">
        <f t="shared" si="0"/>
        <v>81.650000000000006</v>
      </c>
      <c r="F46">
        <v>12</v>
      </c>
      <c r="G46" s="28">
        <f>D46*$D$1+$E$1</f>
        <v>82.650683200000003</v>
      </c>
      <c r="H46" s="28">
        <f t="shared" si="1"/>
        <v>80.618608919574939</v>
      </c>
      <c r="I46" s="28">
        <f t="shared" si="2"/>
        <v>1.0637675607803865</v>
      </c>
      <c r="J46" s="28"/>
      <c r="K46" t="s">
        <v>561</v>
      </c>
      <c r="L46" t="s">
        <v>536</v>
      </c>
      <c r="M46">
        <v>0.58679999999999999</v>
      </c>
      <c r="N46">
        <v>86</v>
      </c>
      <c r="O46">
        <v>0.54500000000000004</v>
      </c>
      <c r="P46">
        <v>0.71199999999999997</v>
      </c>
      <c r="Q46">
        <v>0.54549999999999998</v>
      </c>
      <c r="R46">
        <v>0.54410000000000003</v>
      </c>
    </row>
    <row r="47" spans="1:20" x14ac:dyDescent="0.25">
      <c r="A47" t="s">
        <v>67</v>
      </c>
      <c r="B47">
        <v>80.34</v>
      </c>
      <c r="C47">
        <f>MATCH(A47,K:K,)</f>
        <v>128</v>
      </c>
      <c r="D47" cm="1">
        <f t="array" ref="D47">INDEX(M:M,C47)</f>
        <v>0.53639999999999999</v>
      </c>
      <c r="E47">
        <f t="shared" si="0"/>
        <v>80.34</v>
      </c>
      <c r="F47">
        <v>11</v>
      </c>
      <c r="G47" s="28">
        <f>D47*$D$1+$E$1</f>
        <v>79.985204799999991</v>
      </c>
      <c r="H47" s="28">
        <f t="shared" si="1"/>
        <v>78.586930222019703</v>
      </c>
      <c r="I47" s="28">
        <f t="shared" si="2"/>
        <v>3.0732536464679003</v>
      </c>
      <c r="J47" s="28"/>
      <c r="K47" t="s">
        <v>77</v>
      </c>
      <c r="L47" t="s">
        <v>570</v>
      </c>
      <c r="M47">
        <v>0.58620000000000005</v>
      </c>
      <c r="N47">
        <v>172</v>
      </c>
      <c r="O47">
        <v>0.5071</v>
      </c>
      <c r="P47">
        <v>0.82350000000000001</v>
      </c>
      <c r="Q47">
        <v>0.50700000000000001</v>
      </c>
      <c r="R47">
        <v>0.50729999999999997</v>
      </c>
    </row>
    <row r="48" spans="1:20" x14ac:dyDescent="0.25">
      <c r="A48" t="s">
        <v>597</v>
      </c>
      <c r="B48">
        <v>79.77</v>
      </c>
      <c r="C48">
        <f>MATCH(A48,K:K,)</f>
        <v>82</v>
      </c>
      <c r="D48" cm="1">
        <f t="array" ref="D48">INDEX(M:M,C48)</f>
        <v>0.56079999999999997</v>
      </c>
      <c r="E48">
        <f t="shared" si="0"/>
        <v>79.77</v>
      </c>
      <c r="F48">
        <v>12</v>
      </c>
      <c r="G48" s="28">
        <f>D48*$D$1+$E$1</f>
        <v>81.781825599999991</v>
      </c>
      <c r="H48" s="28">
        <f t="shared" si="1"/>
        <v>79.749751319574926</v>
      </c>
      <c r="I48" s="28">
        <f t="shared" si="2"/>
        <v>4.1000905895659945E-4</v>
      </c>
      <c r="J48" s="28"/>
      <c r="K48" t="s">
        <v>566</v>
      </c>
      <c r="L48" t="s">
        <v>567</v>
      </c>
      <c r="M48">
        <v>0.58620000000000005</v>
      </c>
      <c r="N48">
        <v>287</v>
      </c>
      <c r="O48">
        <v>0.47149999999999997</v>
      </c>
      <c r="P48">
        <v>0.93020000000000003</v>
      </c>
      <c r="Q48">
        <v>0.4617</v>
      </c>
      <c r="R48">
        <v>0.49120000000000003</v>
      </c>
    </row>
    <row r="49" spans="1:18" x14ac:dyDescent="0.25">
      <c r="A49" t="s">
        <v>69</v>
      </c>
      <c r="B49">
        <v>79.66</v>
      </c>
      <c r="C49">
        <f>MATCH(A49,K:K,)</f>
        <v>85</v>
      </c>
      <c r="D49" cm="1">
        <f t="array" ref="D49">INDEX(M:M,C49)</f>
        <v>0.55959999999999999</v>
      </c>
      <c r="E49">
        <f t="shared" si="0"/>
        <v>79.66</v>
      </c>
      <c r="F49">
        <v>11</v>
      </c>
      <c r="G49" s="28">
        <f>D49*$D$1+$E$1</f>
        <v>81.693467200000001</v>
      </c>
      <c r="H49" s="28">
        <f t="shared" si="1"/>
        <v>80.295192622019712</v>
      </c>
      <c r="I49" s="28">
        <f t="shared" si="2"/>
        <v>0.40346966706828141</v>
      </c>
      <c r="J49" s="28"/>
      <c r="K49" t="s">
        <v>102</v>
      </c>
      <c r="L49" t="s">
        <v>537</v>
      </c>
      <c r="M49">
        <v>0.58609999999999995</v>
      </c>
      <c r="N49">
        <v>67</v>
      </c>
      <c r="O49">
        <v>0.55600000000000005</v>
      </c>
      <c r="P49">
        <v>0.67649999999999999</v>
      </c>
      <c r="Q49">
        <v>0.55869999999999997</v>
      </c>
      <c r="R49">
        <v>0.55069999999999997</v>
      </c>
    </row>
    <row r="50" spans="1:18" x14ac:dyDescent="0.25">
      <c r="A50" t="s">
        <v>71</v>
      </c>
      <c r="B50">
        <v>79.37</v>
      </c>
      <c r="C50">
        <f>MATCH(A50,K:K,)</f>
        <v>201</v>
      </c>
      <c r="D50" cm="1">
        <f t="array" ref="D50">INDEX(M:M,C50)</f>
        <v>0.50039999999999996</v>
      </c>
      <c r="E50">
        <f t="shared" si="0"/>
        <v>79.37</v>
      </c>
      <c r="F50">
        <v>13</v>
      </c>
      <c r="G50" s="28">
        <f>D50*$D$1+$E$1</f>
        <v>77.334452799999994</v>
      </c>
      <c r="H50" s="28">
        <f t="shared" si="1"/>
        <v>74.668578817130154</v>
      </c>
      <c r="I50" s="28">
        <f t="shared" si="2"/>
        <v>22.103361138737345</v>
      </c>
      <c r="J50" s="28"/>
      <c r="K50" t="s">
        <v>564</v>
      </c>
      <c r="L50" t="s">
        <v>565</v>
      </c>
      <c r="M50">
        <v>0.58599999999999997</v>
      </c>
      <c r="N50">
        <v>156</v>
      </c>
      <c r="O50">
        <v>0.51249999999999996</v>
      </c>
      <c r="P50">
        <v>0.80649999999999999</v>
      </c>
      <c r="Q50">
        <v>0.50980000000000003</v>
      </c>
      <c r="R50">
        <v>0.51780000000000004</v>
      </c>
    </row>
    <row r="51" spans="1:18" x14ac:dyDescent="0.25">
      <c r="A51" t="s">
        <v>72</v>
      </c>
      <c r="B51">
        <v>79.59</v>
      </c>
      <c r="C51">
        <f>MATCH(A51,K:K,)</f>
        <v>29</v>
      </c>
      <c r="D51" cm="1">
        <f t="array" ref="D51">INDEX(M:M,C51)</f>
        <v>0.60289999999999999</v>
      </c>
      <c r="E51">
        <f t="shared" si="0"/>
        <v>79.59</v>
      </c>
      <c r="F51">
        <v>11</v>
      </c>
      <c r="G51" s="28">
        <f>D51*$D$1+$E$1</f>
        <v>84.881732800000009</v>
      </c>
      <c r="H51" s="28">
        <f t="shared" si="1"/>
        <v>83.483458222019721</v>
      </c>
      <c r="I51" s="28">
        <f t="shared" si="2"/>
        <v>15.159016926612937</v>
      </c>
      <c r="J51" s="28"/>
      <c r="K51" t="s">
        <v>562</v>
      </c>
      <c r="L51" t="s">
        <v>532</v>
      </c>
      <c r="M51">
        <v>0.58579999999999999</v>
      </c>
      <c r="N51">
        <v>69</v>
      </c>
      <c r="O51">
        <v>0.55500000000000005</v>
      </c>
      <c r="P51">
        <v>0.67830000000000001</v>
      </c>
      <c r="Q51">
        <v>0.55300000000000005</v>
      </c>
      <c r="R51">
        <v>0.55889999999999995</v>
      </c>
    </row>
    <row r="52" spans="1:18" x14ac:dyDescent="0.25">
      <c r="A52" t="s">
        <v>73</v>
      </c>
      <c r="B52">
        <v>79.19</v>
      </c>
      <c r="C52">
        <f>MATCH(A52,K:K,)</f>
        <v>288</v>
      </c>
      <c r="D52" cm="1">
        <f t="array" ref="D52">INDEX(M:M,C52)</f>
        <v>0.4602</v>
      </c>
      <c r="E52">
        <f t="shared" si="0"/>
        <v>79.19</v>
      </c>
      <c r="F52">
        <v>12</v>
      </c>
      <c r="G52" s="28">
        <f>D52*$D$1+$E$1</f>
        <v>74.374446399999997</v>
      </c>
      <c r="H52" s="28">
        <f t="shared" si="1"/>
        <v>72.342372119574932</v>
      </c>
      <c r="I52" s="28">
        <f t="shared" si="2"/>
        <v>46.890007588774672</v>
      </c>
      <c r="J52" s="28"/>
      <c r="K52" t="s">
        <v>559</v>
      </c>
      <c r="L52" t="s">
        <v>560</v>
      </c>
      <c r="M52">
        <v>0.58540000000000003</v>
      </c>
      <c r="N52">
        <v>103</v>
      </c>
      <c r="O52">
        <v>0.54090000000000005</v>
      </c>
      <c r="P52">
        <v>0.71899999999999997</v>
      </c>
      <c r="Q52">
        <v>0.54210000000000003</v>
      </c>
      <c r="R52">
        <v>0.53849999999999998</v>
      </c>
    </row>
    <row r="53" spans="1:18" x14ac:dyDescent="0.25">
      <c r="A53" t="s">
        <v>74</v>
      </c>
      <c r="B53">
        <v>78.23</v>
      </c>
      <c r="C53">
        <f>MATCH(A53,K:K,)</f>
        <v>163</v>
      </c>
      <c r="D53" cm="1">
        <f t="array" ref="D53">INDEX(M:M,C53)</f>
        <v>0.51339999999999997</v>
      </c>
      <c r="E53">
        <f t="shared" si="0"/>
        <v>78.23</v>
      </c>
      <c r="F53">
        <v>13</v>
      </c>
      <c r="G53" s="28">
        <f>D53*$D$1+$E$1</f>
        <v>78.291668799999997</v>
      </c>
      <c r="H53" s="28">
        <f t="shared" si="1"/>
        <v>75.625794817130156</v>
      </c>
      <c r="I53" s="28">
        <f t="shared" si="2"/>
        <v>6.7818846344861763</v>
      </c>
      <c r="J53" s="28"/>
      <c r="K53" t="s">
        <v>48</v>
      </c>
      <c r="L53" t="s">
        <v>538</v>
      </c>
      <c r="M53">
        <v>0.58379999999999999</v>
      </c>
      <c r="N53">
        <v>89</v>
      </c>
      <c r="O53">
        <v>0.54449999999999998</v>
      </c>
      <c r="P53">
        <v>0.7016</v>
      </c>
      <c r="Q53">
        <v>0.5413</v>
      </c>
      <c r="R53">
        <v>0.55100000000000005</v>
      </c>
    </row>
    <row r="54" spans="1:18" x14ac:dyDescent="0.25">
      <c r="A54" t="s">
        <v>75</v>
      </c>
      <c r="B54">
        <v>79.63</v>
      </c>
      <c r="C54">
        <f>MATCH(A54,K:K,)</f>
        <v>234</v>
      </c>
      <c r="D54" cm="1">
        <f t="array" ref="D54">INDEX(M:M,C54)</f>
        <v>0.48520000000000002</v>
      </c>
      <c r="E54">
        <f t="shared" si="0"/>
        <v>79.63</v>
      </c>
      <c r="F54">
        <v>13</v>
      </c>
      <c r="G54" s="28">
        <f>D54*$D$1+$E$1</f>
        <v>76.215246399999998</v>
      </c>
      <c r="H54" s="28">
        <f t="shared" si="1"/>
        <v>73.549372417130158</v>
      </c>
      <c r="I54" s="28">
        <f t="shared" si="2"/>
        <v>36.97403180155748</v>
      </c>
      <c r="J54" s="28"/>
      <c r="K54" t="s">
        <v>574</v>
      </c>
      <c r="L54" t="s">
        <v>544</v>
      </c>
      <c r="M54">
        <v>0.5827</v>
      </c>
      <c r="N54">
        <v>186</v>
      </c>
      <c r="O54">
        <v>0.50229999999999997</v>
      </c>
      <c r="P54">
        <v>0.82399999999999995</v>
      </c>
      <c r="Q54">
        <v>0.49159999999999998</v>
      </c>
      <c r="R54">
        <v>0.52370000000000005</v>
      </c>
    </row>
    <row r="55" spans="1:18" x14ac:dyDescent="0.25">
      <c r="A55" t="s">
        <v>626</v>
      </c>
      <c r="B55">
        <v>76.349999999999994</v>
      </c>
      <c r="C55">
        <f>MATCH(A55,K:K,)</f>
        <v>124</v>
      </c>
      <c r="D55" cm="1">
        <f t="array" ref="D55">INDEX(M:M,C55)</f>
        <v>0.53769999999999996</v>
      </c>
      <c r="E55">
        <f t="shared" si="0"/>
        <v>76.349999999999994</v>
      </c>
      <c r="F55">
        <v>13</v>
      </c>
      <c r="G55" s="28">
        <f>D55*$D$1+$E$1</f>
        <v>80.080926399999996</v>
      </c>
      <c r="H55" s="28">
        <f t="shared" si="1"/>
        <v>77.415052417130156</v>
      </c>
      <c r="I55" s="28">
        <f t="shared" si="2"/>
        <v>1.1343366512347988</v>
      </c>
      <c r="J55" s="28"/>
      <c r="K55" t="s">
        <v>568</v>
      </c>
      <c r="L55" t="s">
        <v>569</v>
      </c>
      <c r="M55">
        <v>0.58220000000000005</v>
      </c>
      <c r="N55">
        <v>238</v>
      </c>
      <c r="O55">
        <v>0.48549999999999999</v>
      </c>
      <c r="P55">
        <v>0.87219999999999998</v>
      </c>
      <c r="Q55">
        <v>0.47210000000000002</v>
      </c>
      <c r="R55">
        <v>0.51239999999999997</v>
      </c>
    </row>
    <row r="56" spans="1:18" x14ac:dyDescent="0.25">
      <c r="A56" t="s">
        <v>77</v>
      </c>
      <c r="B56">
        <v>76.260000000000005</v>
      </c>
      <c r="C56">
        <f>MATCH(A56,K:K,)</f>
        <v>47</v>
      </c>
      <c r="D56" cm="1">
        <f t="array" ref="D56">INDEX(M:M,C56)</f>
        <v>0.58620000000000005</v>
      </c>
      <c r="E56">
        <f t="shared" si="0"/>
        <v>76.260000000000005</v>
      </c>
      <c r="F56">
        <v>15</v>
      </c>
      <c r="G56" s="28">
        <f>D56*$D$1+$E$1</f>
        <v>83.652078399999994</v>
      </c>
      <c r="H56" s="28">
        <f t="shared" si="1"/>
        <v>79.718605012240602</v>
      </c>
      <c r="I56" s="28">
        <f t="shared" si="2"/>
        <v>11.961948630695776</v>
      </c>
      <c r="J56" s="28"/>
      <c r="K56" t="s">
        <v>580</v>
      </c>
      <c r="L56" t="s">
        <v>536</v>
      </c>
      <c r="M56">
        <v>0.58160000000000001</v>
      </c>
      <c r="N56">
        <v>21</v>
      </c>
      <c r="O56">
        <v>0.57820000000000005</v>
      </c>
      <c r="P56">
        <v>0.59199999999999997</v>
      </c>
      <c r="Q56">
        <v>0.59670000000000001</v>
      </c>
      <c r="R56">
        <v>0.54110000000000003</v>
      </c>
    </row>
    <row r="57" spans="1:18" x14ac:dyDescent="0.25">
      <c r="A57" t="s">
        <v>78</v>
      </c>
      <c r="B57">
        <v>75.900000000000006</v>
      </c>
      <c r="C57">
        <f>MATCH(A57,K:K,)</f>
        <v>30</v>
      </c>
      <c r="D57" cm="1">
        <f t="array" ref="D57">INDEX(M:M,C57)</f>
        <v>0.6</v>
      </c>
      <c r="E57">
        <f t="shared" si="0"/>
        <v>75.900000000000006</v>
      </c>
      <c r="F57">
        <v>14</v>
      </c>
      <c r="G57" s="28">
        <f>D57*$D$1+$E$1</f>
        <v>84.668199999999999</v>
      </c>
      <c r="H57" s="28">
        <f t="shared" si="1"/>
        <v>81.368526314685383</v>
      </c>
      <c r="I57" s="28">
        <f t="shared" si="2"/>
        <v>29.90478005440643</v>
      </c>
      <c r="J57" s="28"/>
      <c r="K57" t="s">
        <v>44</v>
      </c>
      <c r="L57" t="s">
        <v>546</v>
      </c>
      <c r="M57">
        <v>0.58089999999999997</v>
      </c>
      <c r="N57">
        <v>117</v>
      </c>
      <c r="O57">
        <v>0.52900000000000003</v>
      </c>
      <c r="P57">
        <v>0.73640000000000005</v>
      </c>
      <c r="Q57">
        <v>0.52059999999999995</v>
      </c>
      <c r="R57">
        <v>0.54569999999999996</v>
      </c>
    </row>
    <row r="58" spans="1:18" x14ac:dyDescent="0.25">
      <c r="A58" t="s">
        <v>79</v>
      </c>
      <c r="B58">
        <v>76.2</v>
      </c>
      <c r="C58">
        <f>MATCH(A58,K:K,)</f>
        <v>127</v>
      </c>
      <c r="D58" cm="1">
        <f t="array" ref="D58">INDEX(M:M,C58)</f>
        <v>0.53680000000000005</v>
      </c>
      <c r="E58">
        <f t="shared" si="0"/>
        <v>76.2</v>
      </c>
      <c r="F58">
        <v>15</v>
      </c>
      <c r="G58" s="28">
        <f>D58*$D$1+$E$1</f>
        <v>80.014657600000007</v>
      </c>
      <c r="H58" s="28">
        <f t="shared" si="1"/>
        <v>76.081184212240615</v>
      </c>
      <c r="I58" s="28">
        <f t="shared" si="2"/>
        <v>1.4117191420883949E-2</v>
      </c>
      <c r="J58" s="28"/>
      <c r="K58" t="s">
        <v>23</v>
      </c>
      <c r="L58" t="s">
        <v>532</v>
      </c>
      <c r="M58">
        <v>0.58030000000000004</v>
      </c>
      <c r="N58">
        <v>35</v>
      </c>
      <c r="O58">
        <v>0.56840000000000002</v>
      </c>
      <c r="P58">
        <v>0.61599999999999999</v>
      </c>
      <c r="Q58">
        <v>0.57430000000000003</v>
      </c>
      <c r="R58">
        <v>0.55659999999999998</v>
      </c>
    </row>
    <row r="59" spans="1:18" x14ac:dyDescent="0.25">
      <c r="A59" t="s">
        <v>80</v>
      </c>
      <c r="B59">
        <v>75.319999999999993</v>
      </c>
      <c r="C59">
        <f>MATCH(A59,K:K,)</f>
        <v>283</v>
      </c>
      <c r="D59" cm="1">
        <f t="array" ref="D59">INDEX(M:M,C59)</f>
        <v>0.46450000000000002</v>
      </c>
      <c r="E59">
        <f t="shared" si="0"/>
        <v>75.319999999999993</v>
      </c>
      <c r="F59">
        <v>14</v>
      </c>
      <c r="G59" s="28">
        <f>D59*$D$1+$E$1</f>
        <v>74.691064000000011</v>
      </c>
      <c r="H59" s="28">
        <f t="shared" si="1"/>
        <v>71.391390314685395</v>
      </c>
      <c r="I59" s="28">
        <f t="shared" si="2"/>
        <v>15.433974059547662</v>
      </c>
      <c r="J59" s="28"/>
      <c r="K59" t="s">
        <v>577</v>
      </c>
      <c r="L59" t="s">
        <v>536</v>
      </c>
      <c r="M59">
        <v>0.57930000000000004</v>
      </c>
      <c r="N59">
        <v>143</v>
      </c>
      <c r="O59">
        <v>0.51639999999999997</v>
      </c>
      <c r="P59">
        <v>0.76800000000000002</v>
      </c>
      <c r="Q59">
        <v>0.49930000000000002</v>
      </c>
      <c r="R59">
        <v>0.55049999999999999</v>
      </c>
    </row>
    <row r="60" spans="1:18" x14ac:dyDescent="0.25">
      <c r="A60" t="s">
        <v>689</v>
      </c>
      <c r="B60">
        <v>75.52</v>
      </c>
      <c r="C60">
        <f>MATCH(A60,K:K,)</f>
        <v>212</v>
      </c>
      <c r="D60" cm="1">
        <f t="array" ref="D60">INDEX(M:M,C60)</f>
        <v>0.49530000000000002</v>
      </c>
      <c r="E60">
        <f t="shared" si="0"/>
        <v>75.52</v>
      </c>
      <c r="F60">
        <v>14</v>
      </c>
      <c r="G60" s="28">
        <f>D60*$D$1+$E$1</f>
        <v>76.958929600000005</v>
      </c>
      <c r="H60" s="28">
        <f t="shared" si="1"/>
        <v>73.659255914685389</v>
      </c>
      <c r="I60" s="28">
        <f t="shared" si="2"/>
        <v>3.4623685510332947</v>
      </c>
      <c r="J60" s="28"/>
      <c r="K60" t="s">
        <v>63</v>
      </c>
      <c r="L60" t="s">
        <v>531</v>
      </c>
      <c r="M60">
        <v>0.57930000000000004</v>
      </c>
      <c r="N60">
        <v>80</v>
      </c>
      <c r="O60">
        <v>0.54820000000000002</v>
      </c>
      <c r="P60">
        <v>0.67230000000000001</v>
      </c>
      <c r="Q60">
        <v>0.54069999999999996</v>
      </c>
      <c r="R60">
        <v>0.56340000000000001</v>
      </c>
    </row>
    <row r="61" spans="1:18" x14ac:dyDescent="0.25">
      <c r="A61" t="s">
        <v>81</v>
      </c>
      <c r="B61">
        <v>75.41</v>
      </c>
      <c r="C61">
        <f>MATCH(A61,K:K,)</f>
        <v>19</v>
      </c>
      <c r="D61" cm="1">
        <f t="array" ref="D61">INDEX(M:M,C61)</f>
        <v>0.61599999999999999</v>
      </c>
      <c r="E61">
        <f t="shared" si="0"/>
        <v>75.41</v>
      </c>
      <c r="F61">
        <v>15</v>
      </c>
      <c r="G61" s="28">
        <f>D61*$D$1+$E$1</f>
        <v>85.846311999999998</v>
      </c>
      <c r="H61" s="28">
        <f t="shared" si="1"/>
        <v>81.912838612240606</v>
      </c>
      <c r="I61" s="28">
        <f t="shared" si="2"/>
        <v>42.286910016847372</v>
      </c>
      <c r="J61" s="28"/>
      <c r="K61" t="s">
        <v>571</v>
      </c>
      <c r="L61" t="s">
        <v>572</v>
      </c>
      <c r="M61">
        <v>0.57869999999999999</v>
      </c>
      <c r="N61">
        <v>150</v>
      </c>
      <c r="O61">
        <v>0.5141</v>
      </c>
      <c r="P61">
        <v>0.77239999999999998</v>
      </c>
      <c r="Q61">
        <v>0.5081</v>
      </c>
      <c r="R61">
        <v>0.52610000000000001</v>
      </c>
    </row>
    <row r="62" spans="1:18" x14ac:dyDescent="0.25">
      <c r="A62" t="s">
        <v>82</v>
      </c>
      <c r="B62">
        <v>73.28</v>
      </c>
      <c r="C62">
        <f>MATCH(A62,K:K,)</f>
        <v>267</v>
      </c>
      <c r="D62" cm="1">
        <f t="array" ref="D62">INDEX(M:M,C62)</f>
        <v>0.47289999999999999</v>
      </c>
      <c r="E62">
        <f t="shared" si="0"/>
        <v>73.28</v>
      </c>
      <c r="F62">
        <v>14</v>
      </c>
      <c r="G62" s="28">
        <f>D62*$D$1+$E$1</f>
        <v>75.309572799999998</v>
      </c>
      <c r="H62" s="28">
        <f t="shared" si="1"/>
        <v>72.009899114685382</v>
      </c>
      <c r="I62" s="28">
        <f t="shared" si="2"/>
        <v>1.6131562588769794</v>
      </c>
      <c r="J62" s="28"/>
      <c r="K62" t="s">
        <v>563</v>
      </c>
      <c r="L62" t="s">
        <v>533</v>
      </c>
      <c r="M62">
        <v>0.57769999999999999</v>
      </c>
      <c r="N62">
        <v>39</v>
      </c>
      <c r="O62">
        <v>0.56740000000000002</v>
      </c>
      <c r="P62">
        <v>0.60870000000000002</v>
      </c>
      <c r="Q62">
        <v>0.56769999999999998</v>
      </c>
      <c r="R62">
        <v>0.56679999999999997</v>
      </c>
    </row>
    <row r="63" spans="1:18" x14ac:dyDescent="0.25">
      <c r="A63" t="s">
        <v>83</v>
      </c>
      <c r="B63">
        <v>72.86</v>
      </c>
      <c r="C63">
        <f>MATCH(A63,K:K,)</f>
        <v>175</v>
      </c>
      <c r="D63" cm="1">
        <f t="array" ref="D63">INDEX(M:M,C63)</f>
        <v>0.50860000000000005</v>
      </c>
      <c r="E63">
        <f t="shared" si="0"/>
        <v>72.86</v>
      </c>
      <c r="F63">
        <v>16</v>
      </c>
      <c r="G63" s="28">
        <f>D63*$D$1+$E$1</f>
        <v>77.938235200000008</v>
      </c>
      <c r="H63" s="28">
        <f t="shared" si="1"/>
        <v>73.37096210979584</v>
      </c>
      <c r="I63" s="28">
        <f t="shared" si="2"/>
        <v>0.26108227764701708</v>
      </c>
      <c r="J63" s="28"/>
      <c r="K63" t="s">
        <v>575</v>
      </c>
      <c r="L63" t="s">
        <v>576</v>
      </c>
      <c r="M63">
        <v>0.57669999999999999</v>
      </c>
      <c r="N63">
        <v>140</v>
      </c>
      <c r="O63">
        <v>0.51690000000000003</v>
      </c>
      <c r="P63">
        <v>0.75609999999999999</v>
      </c>
      <c r="Q63">
        <v>0.51890000000000003</v>
      </c>
      <c r="R63">
        <v>0.51280000000000003</v>
      </c>
    </row>
    <row r="64" spans="1:18" x14ac:dyDescent="0.25">
      <c r="A64" t="s">
        <v>615</v>
      </c>
      <c r="B64">
        <v>73.02</v>
      </c>
      <c r="C64">
        <f>MATCH(A64,K:K,)</f>
        <v>100</v>
      </c>
      <c r="D64" cm="1">
        <f t="array" ref="D64">INDEX(M:M,C64)</f>
        <v>0.55020000000000002</v>
      </c>
      <c r="E64">
        <f t="shared" si="0"/>
        <v>73.02</v>
      </c>
      <c r="F64">
        <v>15</v>
      </c>
      <c r="G64" s="28">
        <f>D64*$D$1+$E$1</f>
        <v>81.001326400000011</v>
      </c>
      <c r="H64" s="28">
        <f t="shared" si="1"/>
        <v>77.067853012240619</v>
      </c>
      <c r="I64" s="28">
        <f t="shared" si="2"/>
        <v>16.385114008705482</v>
      </c>
      <c r="J64" s="28"/>
      <c r="K64" t="s">
        <v>573</v>
      </c>
      <c r="L64" t="s">
        <v>538</v>
      </c>
      <c r="M64">
        <v>0.57299999999999995</v>
      </c>
      <c r="N64">
        <v>72</v>
      </c>
      <c r="O64">
        <v>0.55279999999999996</v>
      </c>
      <c r="P64">
        <v>0.63370000000000004</v>
      </c>
      <c r="Q64">
        <v>0.55569999999999997</v>
      </c>
      <c r="R64">
        <v>0.54700000000000004</v>
      </c>
    </row>
    <row r="65" spans="1:18" x14ac:dyDescent="0.25">
      <c r="A65" t="s">
        <v>670</v>
      </c>
      <c r="B65">
        <v>69.92</v>
      </c>
      <c r="C65">
        <f>MATCH(A65,K:K,)</f>
        <v>166</v>
      </c>
      <c r="D65" cm="1">
        <f t="array" ref="D65">INDEX(M:M,C65)</f>
        <v>0.51249999999999996</v>
      </c>
      <c r="E65">
        <f t="shared" si="0"/>
        <v>69.92</v>
      </c>
      <c r="F65">
        <v>16</v>
      </c>
      <c r="G65" s="28">
        <f>D65*$D$1+$E$1</f>
        <v>78.225399999999993</v>
      </c>
      <c r="H65" s="28">
        <f t="shared" si="1"/>
        <v>73.65812690979584</v>
      </c>
      <c r="I65" s="28">
        <f t="shared" si="2"/>
        <v>13.973592793739781</v>
      </c>
      <c r="J65" s="28"/>
      <c r="K65" t="s">
        <v>49</v>
      </c>
      <c r="L65" t="s">
        <v>531</v>
      </c>
      <c r="M65">
        <v>0.57299999999999995</v>
      </c>
      <c r="N65">
        <v>12</v>
      </c>
      <c r="O65">
        <v>0.58499999999999996</v>
      </c>
      <c r="P65">
        <v>0.53720000000000001</v>
      </c>
      <c r="Q65">
        <v>0.59860000000000002</v>
      </c>
      <c r="R65">
        <v>0.55769999999999997</v>
      </c>
    </row>
    <row r="66" spans="1:18" x14ac:dyDescent="0.25">
      <c r="A66" t="s">
        <v>85</v>
      </c>
      <c r="B66">
        <v>67.709999999999994</v>
      </c>
      <c r="C66">
        <f>MATCH(A66,K:K,)</f>
        <v>339</v>
      </c>
      <c r="D66" cm="1">
        <f t="array" ref="D66">INDEX(M:M,C66)</f>
        <v>0.41830000000000001</v>
      </c>
      <c r="E66">
        <f t="shared" si="0"/>
        <v>67.709999999999994</v>
      </c>
      <c r="F66">
        <v>16</v>
      </c>
      <c r="G66" s="28">
        <f>D66*$D$1+$E$1</f>
        <v>71.289265599999993</v>
      </c>
      <c r="H66" s="28">
        <f t="shared" si="1"/>
        <v>66.72199250979584</v>
      </c>
      <c r="I66" s="28">
        <f t="shared" si="2"/>
        <v>0.97615880069951189</v>
      </c>
      <c r="J66" s="28"/>
      <c r="K66" t="s">
        <v>579</v>
      </c>
      <c r="L66" t="s">
        <v>536</v>
      </c>
      <c r="M66">
        <v>0.5726</v>
      </c>
      <c r="N66">
        <v>44</v>
      </c>
      <c r="O66">
        <v>0.5655</v>
      </c>
      <c r="P66">
        <v>0.59399999999999997</v>
      </c>
      <c r="Q66">
        <v>0.57869999999999999</v>
      </c>
      <c r="R66">
        <v>0.53920000000000001</v>
      </c>
    </row>
    <row r="67" spans="1:18" x14ac:dyDescent="0.25">
      <c r="A67" t="s">
        <v>87</v>
      </c>
      <c r="B67">
        <v>69.31</v>
      </c>
      <c r="C67">
        <f>MATCH(A67,K:K,)</f>
        <v>304</v>
      </c>
      <c r="D67" cm="1">
        <f t="array" ref="D67">INDEX(M:M,C67)</f>
        <v>0.4481</v>
      </c>
      <c r="E67">
        <f>B67</f>
        <v>69.31</v>
      </c>
      <c r="F67">
        <v>16</v>
      </c>
      <c r="G67" s="28">
        <f>D67*$D$1+$E$1</f>
        <v>73.483499199999997</v>
      </c>
      <c r="H67" s="28">
        <f t="shared" ref="H67:H69" si="3">G67+F67*$F$1+$G$1</f>
        <v>68.916226109795844</v>
      </c>
      <c r="I67" s="28">
        <f t="shared" ref="I67:I69" si="4">(E67-H67)^2</f>
        <v>0.15505787660651688</v>
      </c>
      <c r="J67" s="28"/>
      <c r="K67" t="s">
        <v>578</v>
      </c>
      <c r="L67" t="s">
        <v>552</v>
      </c>
      <c r="M67">
        <v>0.57240000000000002</v>
      </c>
      <c r="N67">
        <v>194</v>
      </c>
      <c r="O67">
        <v>0.49940000000000001</v>
      </c>
      <c r="P67">
        <v>0.79139999999999999</v>
      </c>
      <c r="Q67">
        <v>0.48870000000000002</v>
      </c>
      <c r="R67">
        <v>0.52090000000000003</v>
      </c>
    </row>
    <row r="68" spans="1:18" x14ac:dyDescent="0.25">
      <c r="A68" t="s">
        <v>88</v>
      </c>
      <c r="B68">
        <v>66.56</v>
      </c>
      <c r="C68">
        <f>MATCH(A68,K:K,)</f>
        <v>236</v>
      </c>
      <c r="D68" cm="1">
        <f t="array" ref="D68">INDEX(M:M,C68)</f>
        <v>0.48480000000000001</v>
      </c>
      <c r="E68">
        <f>B68</f>
        <v>66.56</v>
      </c>
      <c r="F68">
        <v>16</v>
      </c>
      <c r="G68" s="28">
        <f>D68*$D$1+$E$1</f>
        <v>76.185793600000011</v>
      </c>
      <c r="H68" s="28">
        <f t="shared" si="3"/>
        <v>71.618520509795843</v>
      </c>
      <c r="I68" s="28">
        <f t="shared" si="4"/>
        <v>25.588629748025173</v>
      </c>
      <c r="J68" s="28"/>
      <c r="K68" t="s">
        <v>97</v>
      </c>
      <c r="L68" t="s">
        <v>540</v>
      </c>
      <c r="M68">
        <v>0.57210000000000005</v>
      </c>
      <c r="N68">
        <v>52</v>
      </c>
      <c r="O68">
        <v>0.56179999999999997</v>
      </c>
      <c r="P68">
        <v>0.60309999999999997</v>
      </c>
      <c r="Q68">
        <v>0.56969999999999998</v>
      </c>
      <c r="R68">
        <v>0.54600000000000004</v>
      </c>
    </row>
    <row r="69" spans="1:18" x14ac:dyDescent="0.25">
      <c r="A69" t="s">
        <v>89</v>
      </c>
      <c r="B69">
        <v>64.400000000000006</v>
      </c>
      <c r="C69">
        <f>MATCH(A69,K:K,)</f>
        <v>315</v>
      </c>
      <c r="D69" cm="1">
        <f t="array" ref="D69">INDEX(M:M,C69)</f>
        <v>0.43880000000000002</v>
      </c>
      <c r="E69">
        <f>B69</f>
        <v>64.400000000000006</v>
      </c>
      <c r="F69">
        <v>16</v>
      </c>
      <c r="G69" s="28">
        <f>D69*$D$1+$E$1</f>
        <v>72.798721599999993</v>
      </c>
      <c r="H69" s="28">
        <f t="shared" si="3"/>
        <v>68.23144850979584</v>
      </c>
      <c r="I69" s="28">
        <f t="shared" si="4"/>
        <v>14.679997683216717</v>
      </c>
      <c r="J69" s="28"/>
      <c r="K69" t="s">
        <v>581</v>
      </c>
      <c r="L69" t="s">
        <v>540</v>
      </c>
      <c r="M69">
        <v>0.57199999999999995</v>
      </c>
      <c r="N69">
        <v>42</v>
      </c>
      <c r="O69">
        <v>0.56579999999999997</v>
      </c>
      <c r="P69">
        <v>0.59060000000000001</v>
      </c>
      <c r="Q69">
        <v>0.57110000000000005</v>
      </c>
      <c r="R69">
        <v>0.55520000000000003</v>
      </c>
    </row>
    <row r="70" spans="1:18" x14ac:dyDescent="0.25">
      <c r="G70" s="28"/>
      <c r="H70" s="28"/>
      <c r="I70" s="28"/>
      <c r="J70" s="28"/>
      <c r="K70" t="s">
        <v>582</v>
      </c>
      <c r="L70" t="s">
        <v>537</v>
      </c>
      <c r="M70">
        <v>0.57089999999999996</v>
      </c>
      <c r="N70">
        <v>93</v>
      </c>
      <c r="O70">
        <v>0.54330000000000001</v>
      </c>
      <c r="P70">
        <v>0.65349999999999997</v>
      </c>
      <c r="Q70">
        <v>0.53639999999999999</v>
      </c>
      <c r="R70">
        <v>0.55720000000000003</v>
      </c>
    </row>
    <row r="71" spans="1:18" x14ac:dyDescent="0.25">
      <c r="G71" s="28"/>
      <c r="H71" s="28"/>
      <c r="I71" s="28"/>
      <c r="J71" s="28"/>
      <c r="K71" t="s">
        <v>101</v>
      </c>
      <c r="L71" t="s">
        <v>532</v>
      </c>
      <c r="M71">
        <v>0.57040000000000002</v>
      </c>
      <c r="N71">
        <v>63</v>
      </c>
      <c r="O71">
        <v>0.55730000000000002</v>
      </c>
      <c r="P71">
        <v>0.60980000000000001</v>
      </c>
      <c r="Q71">
        <v>0.55769999999999997</v>
      </c>
      <c r="R71">
        <v>0.55630000000000002</v>
      </c>
    </row>
    <row r="72" spans="1:18" x14ac:dyDescent="0.25">
      <c r="G72" s="28"/>
      <c r="H72" s="28"/>
      <c r="I72" s="28"/>
      <c r="J72" s="28"/>
      <c r="K72" t="s">
        <v>50</v>
      </c>
      <c r="L72" t="s">
        <v>531</v>
      </c>
      <c r="M72">
        <v>0.57010000000000005</v>
      </c>
      <c r="N72">
        <v>56</v>
      </c>
      <c r="O72">
        <v>0.56120000000000003</v>
      </c>
      <c r="P72">
        <v>0.5968</v>
      </c>
      <c r="Q72">
        <v>0.56230000000000002</v>
      </c>
      <c r="R72">
        <v>0.55889999999999995</v>
      </c>
    </row>
    <row r="73" spans="1:18" x14ac:dyDescent="0.25">
      <c r="G73" s="28"/>
      <c r="H73" s="28"/>
      <c r="I73" s="28"/>
      <c r="J73" s="28"/>
      <c r="K73" t="s">
        <v>95</v>
      </c>
      <c r="L73" t="s">
        <v>537</v>
      </c>
      <c r="M73">
        <v>0.57010000000000005</v>
      </c>
      <c r="N73">
        <v>50</v>
      </c>
      <c r="O73">
        <v>0.56189999999999996</v>
      </c>
      <c r="P73">
        <v>0.59460000000000002</v>
      </c>
      <c r="Q73">
        <v>0.56689999999999996</v>
      </c>
      <c r="R73">
        <v>0.55179999999999996</v>
      </c>
    </row>
    <row r="74" spans="1:18" x14ac:dyDescent="0.25">
      <c r="G74" s="28"/>
      <c r="H74" s="28"/>
      <c r="I74" s="28"/>
      <c r="J74" s="28"/>
      <c r="K74" t="s">
        <v>583</v>
      </c>
      <c r="L74" t="s">
        <v>546</v>
      </c>
      <c r="M74">
        <v>0.56999999999999995</v>
      </c>
      <c r="N74">
        <v>61</v>
      </c>
      <c r="O74">
        <v>0.55789999999999995</v>
      </c>
      <c r="P74">
        <v>0.60609999999999997</v>
      </c>
      <c r="Q74">
        <v>0.56830000000000003</v>
      </c>
      <c r="R74">
        <v>0.5373</v>
      </c>
    </row>
    <row r="75" spans="1:18" x14ac:dyDescent="0.25">
      <c r="G75" s="28"/>
      <c r="H75" s="28"/>
      <c r="I75" s="28"/>
      <c r="J75" s="28"/>
      <c r="K75" t="s">
        <v>587</v>
      </c>
      <c r="L75" t="s">
        <v>536</v>
      </c>
      <c r="M75">
        <v>0.56899999999999995</v>
      </c>
      <c r="N75">
        <v>79</v>
      </c>
      <c r="O75">
        <v>0.54900000000000004</v>
      </c>
      <c r="P75">
        <v>0.629</v>
      </c>
      <c r="Q75">
        <v>0.55110000000000003</v>
      </c>
      <c r="R75">
        <v>0.54500000000000004</v>
      </c>
    </row>
    <row r="76" spans="1:18" x14ac:dyDescent="0.25">
      <c r="G76" s="28"/>
      <c r="H76" s="28"/>
      <c r="I76" s="28"/>
      <c r="J76" s="28"/>
      <c r="K76" t="s">
        <v>584</v>
      </c>
      <c r="L76" t="s">
        <v>532</v>
      </c>
      <c r="M76">
        <v>0.56789999999999996</v>
      </c>
      <c r="N76">
        <v>88</v>
      </c>
      <c r="O76">
        <v>0.54459999999999997</v>
      </c>
      <c r="P76">
        <v>0.63780000000000003</v>
      </c>
      <c r="Q76">
        <v>0.53979999999999995</v>
      </c>
      <c r="R76">
        <v>0.55420000000000003</v>
      </c>
    </row>
    <row r="77" spans="1:18" x14ac:dyDescent="0.25">
      <c r="G77" s="28"/>
      <c r="H77" s="28"/>
      <c r="I77" s="28"/>
      <c r="J77" s="28"/>
      <c r="K77" t="s">
        <v>590</v>
      </c>
      <c r="L77" t="s">
        <v>532</v>
      </c>
      <c r="M77">
        <v>0.5665</v>
      </c>
      <c r="N77">
        <v>24</v>
      </c>
      <c r="O77">
        <v>0.57669999999999999</v>
      </c>
      <c r="P77">
        <v>0.53600000000000003</v>
      </c>
      <c r="Q77">
        <v>0.58660000000000001</v>
      </c>
      <c r="R77">
        <v>0.55679999999999996</v>
      </c>
    </row>
    <row r="78" spans="1:18" x14ac:dyDescent="0.25">
      <c r="G78" s="28"/>
      <c r="H78" s="28"/>
      <c r="I78" s="28"/>
      <c r="J78" s="28"/>
      <c r="K78" t="s">
        <v>589</v>
      </c>
      <c r="L78" t="s">
        <v>540</v>
      </c>
      <c r="M78">
        <v>0.56430000000000002</v>
      </c>
      <c r="N78">
        <v>81</v>
      </c>
      <c r="O78">
        <v>0.54810000000000003</v>
      </c>
      <c r="P78">
        <v>0.6129</v>
      </c>
      <c r="Q78">
        <v>0.54879999999999995</v>
      </c>
      <c r="R78">
        <v>0.54669999999999996</v>
      </c>
    </row>
    <row r="79" spans="1:18" x14ac:dyDescent="0.25">
      <c r="G79" s="28"/>
      <c r="H79" s="28"/>
      <c r="I79" s="28"/>
      <c r="J79" s="28"/>
      <c r="K79" t="s">
        <v>588</v>
      </c>
      <c r="L79" t="s">
        <v>546</v>
      </c>
      <c r="M79">
        <v>0.56220000000000003</v>
      </c>
      <c r="N79">
        <v>82</v>
      </c>
      <c r="O79">
        <v>0.54790000000000005</v>
      </c>
      <c r="P79">
        <v>0.60529999999999995</v>
      </c>
      <c r="Q79">
        <v>0.55500000000000005</v>
      </c>
      <c r="R79">
        <v>0.53359999999999996</v>
      </c>
    </row>
    <row r="80" spans="1:18" x14ac:dyDescent="0.25">
      <c r="G80" s="28"/>
      <c r="H80" s="28"/>
      <c r="I80" s="28"/>
      <c r="J80" s="28"/>
      <c r="K80" t="s">
        <v>596</v>
      </c>
      <c r="L80" t="s">
        <v>536</v>
      </c>
      <c r="M80">
        <v>0.56120000000000003</v>
      </c>
      <c r="N80">
        <v>113</v>
      </c>
      <c r="O80">
        <v>0.53420000000000001</v>
      </c>
      <c r="P80">
        <v>0.64229999999999998</v>
      </c>
      <c r="Q80">
        <v>0.53149999999999997</v>
      </c>
      <c r="R80">
        <v>0.53949999999999998</v>
      </c>
    </row>
    <row r="81" spans="7:18" x14ac:dyDescent="0.25">
      <c r="G81" s="28"/>
      <c r="H81" s="28"/>
      <c r="I81" s="28"/>
      <c r="J81" s="28"/>
      <c r="K81" t="s">
        <v>594</v>
      </c>
      <c r="L81" t="s">
        <v>595</v>
      </c>
      <c r="M81">
        <v>0.56089999999999995</v>
      </c>
      <c r="N81">
        <v>188</v>
      </c>
      <c r="O81">
        <v>0.50139999999999996</v>
      </c>
      <c r="P81">
        <v>0.73939999999999995</v>
      </c>
      <c r="Q81">
        <v>0.49919999999999998</v>
      </c>
      <c r="R81">
        <v>0.50580000000000003</v>
      </c>
    </row>
    <row r="82" spans="7:18" x14ac:dyDescent="0.25">
      <c r="G82" s="28"/>
      <c r="H82" s="28"/>
      <c r="I82" s="28"/>
      <c r="J82" s="28"/>
      <c r="K82" t="s">
        <v>597</v>
      </c>
      <c r="L82" t="s">
        <v>595</v>
      </c>
      <c r="M82">
        <v>0.56079999999999997</v>
      </c>
      <c r="N82">
        <v>216</v>
      </c>
      <c r="O82">
        <v>0.49270000000000003</v>
      </c>
      <c r="P82">
        <v>0.7651</v>
      </c>
      <c r="Q82">
        <v>0.48270000000000002</v>
      </c>
      <c r="R82">
        <v>0.51270000000000004</v>
      </c>
    </row>
    <row r="83" spans="7:18" x14ac:dyDescent="0.25">
      <c r="G83" s="28"/>
      <c r="H83" s="28"/>
      <c r="I83" s="28"/>
      <c r="J83" s="28"/>
      <c r="K83" t="s">
        <v>591</v>
      </c>
      <c r="L83" t="s">
        <v>542</v>
      </c>
      <c r="M83">
        <v>0.56059999999999999</v>
      </c>
      <c r="N83">
        <v>110</v>
      </c>
      <c r="O83">
        <v>0.53590000000000004</v>
      </c>
      <c r="P83">
        <v>0.63490000000000002</v>
      </c>
      <c r="Q83">
        <v>0.53549999999999998</v>
      </c>
      <c r="R83">
        <v>0.53669999999999995</v>
      </c>
    </row>
    <row r="84" spans="7:18" x14ac:dyDescent="0.25">
      <c r="G84" s="28"/>
      <c r="H84" s="28"/>
      <c r="I84" s="28"/>
      <c r="J84" s="28"/>
      <c r="K84" t="s">
        <v>93</v>
      </c>
      <c r="L84" t="s">
        <v>538</v>
      </c>
      <c r="M84">
        <v>0.56040000000000001</v>
      </c>
      <c r="N84">
        <v>27</v>
      </c>
      <c r="O84">
        <v>0.57269999999999999</v>
      </c>
      <c r="P84">
        <v>0.52339999999999998</v>
      </c>
      <c r="Q84">
        <v>0.58399999999999996</v>
      </c>
      <c r="R84">
        <v>0.55020000000000002</v>
      </c>
    </row>
    <row r="85" spans="7:18" x14ac:dyDescent="0.25">
      <c r="G85" s="28"/>
      <c r="H85" s="28"/>
      <c r="I85" s="28"/>
      <c r="J85" s="28"/>
      <c r="K85" t="s">
        <v>69</v>
      </c>
      <c r="L85" t="s">
        <v>538</v>
      </c>
      <c r="M85">
        <v>0.55959999999999999</v>
      </c>
      <c r="N85">
        <v>107</v>
      </c>
      <c r="O85">
        <v>0.53749999999999998</v>
      </c>
      <c r="P85">
        <v>0.62590000000000001</v>
      </c>
      <c r="Q85">
        <v>0.53100000000000003</v>
      </c>
      <c r="R85">
        <v>0.55049999999999999</v>
      </c>
    </row>
    <row r="86" spans="7:18" x14ac:dyDescent="0.25">
      <c r="G86" s="28"/>
      <c r="H86" s="28"/>
      <c r="I86" s="28"/>
      <c r="J86" s="28"/>
      <c r="K86" t="s">
        <v>585</v>
      </c>
      <c r="L86" t="s">
        <v>536</v>
      </c>
      <c r="M86">
        <v>0.55959999999999999</v>
      </c>
      <c r="N86">
        <v>91</v>
      </c>
      <c r="O86">
        <v>0.5444</v>
      </c>
      <c r="P86">
        <v>0.60499999999999998</v>
      </c>
      <c r="Q86">
        <v>0.54520000000000002</v>
      </c>
      <c r="R86">
        <v>0.54279999999999995</v>
      </c>
    </row>
    <row r="87" spans="7:18" x14ac:dyDescent="0.25">
      <c r="G87" s="28"/>
      <c r="H87" s="28"/>
      <c r="I87" s="28"/>
      <c r="J87" s="28"/>
      <c r="K87" t="s">
        <v>115</v>
      </c>
      <c r="L87" t="s">
        <v>569</v>
      </c>
      <c r="M87">
        <v>0.55830000000000002</v>
      </c>
      <c r="N87">
        <v>340</v>
      </c>
      <c r="O87">
        <v>0.43980000000000002</v>
      </c>
      <c r="P87">
        <v>0.91390000000000005</v>
      </c>
      <c r="Q87">
        <v>0.41010000000000002</v>
      </c>
      <c r="R87">
        <v>0.49919999999999998</v>
      </c>
    </row>
    <row r="88" spans="7:18" x14ac:dyDescent="0.25">
      <c r="G88" s="28"/>
      <c r="H88" s="28"/>
      <c r="I88" s="28"/>
      <c r="J88" s="28"/>
      <c r="K88" t="s">
        <v>605</v>
      </c>
      <c r="L88" t="s">
        <v>554</v>
      </c>
      <c r="M88">
        <v>0.55810000000000004</v>
      </c>
      <c r="N88">
        <v>191</v>
      </c>
      <c r="O88">
        <v>0.50049999999999994</v>
      </c>
      <c r="P88">
        <v>0.73099999999999998</v>
      </c>
      <c r="Q88">
        <v>0.48930000000000001</v>
      </c>
      <c r="R88">
        <v>0.52280000000000004</v>
      </c>
    </row>
    <row r="89" spans="7:18" x14ac:dyDescent="0.25">
      <c r="G89" s="28"/>
      <c r="H89" s="28"/>
      <c r="I89" s="28"/>
      <c r="J89" s="28"/>
      <c r="K89" t="s">
        <v>96</v>
      </c>
      <c r="L89" t="s">
        <v>531</v>
      </c>
      <c r="M89">
        <v>0.55689999999999995</v>
      </c>
      <c r="N89">
        <v>59</v>
      </c>
      <c r="O89">
        <v>0.55989999999999995</v>
      </c>
      <c r="P89">
        <v>0.54779999999999995</v>
      </c>
      <c r="Q89">
        <v>0.56130000000000002</v>
      </c>
      <c r="R89">
        <v>0.55720000000000003</v>
      </c>
    </row>
    <row r="90" spans="7:18" x14ac:dyDescent="0.25">
      <c r="G90" s="28"/>
      <c r="H90" s="28"/>
      <c r="I90" s="28"/>
      <c r="J90" s="28"/>
      <c r="K90" t="s">
        <v>39</v>
      </c>
      <c r="L90" t="s">
        <v>534</v>
      </c>
      <c r="M90">
        <v>0.55549999999999999</v>
      </c>
      <c r="N90">
        <v>48</v>
      </c>
      <c r="O90">
        <v>0.56289999999999996</v>
      </c>
      <c r="P90">
        <v>0.5333</v>
      </c>
      <c r="Q90">
        <v>0.56069999999999998</v>
      </c>
      <c r="R90">
        <v>0.56720000000000004</v>
      </c>
    </row>
    <row r="91" spans="7:18" x14ac:dyDescent="0.25">
      <c r="G91" s="28"/>
      <c r="H91" s="28"/>
      <c r="I91" s="28"/>
      <c r="J91" s="28"/>
      <c r="K91" t="s">
        <v>106</v>
      </c>
      <c r="L91" t="s">
        <v>538</v>
      </c>
      <c r="M91">
        <v>0.55500000000000005</v>
      </c>
      <c r="N91">
        <v>15</v>
      </c>
      <c r="O91">
        <v>0.58189999999999997</v>
      </c>
      <c r="P91">
        <v>0.47449999999999998</v>
      </c>
      <c r="Q91">
        <v>0.59319999999999995</v>
      </c>
      <c r="R91">
        <v>0.55940000000000001</v>
      </c>
    </row>
    <row r="92" spans="7:18" x14ac:dyDescent="0.25">
      <c r="G92" s="28"/>
      <c r="H92" s="28"/>
      <c r="I92" s="28"/>
      <c r="J92" s="28"/>
      <c r="K92" t="s">
        <v>38</v>
      </c>
      <c r="L92" t="s">
        <v>531</v>
      </c>
      <c r="M92">
        <v>0.55469999999999997</v>
      </c>
      <c r="N92">
        <v>16</v>
      </c>
      <c r="O92">
        <v>0.58120000000000005</v>
      </c>
      <c r="P92">
        <v>0.47499999999999998</v>
      </c>
      <c r="Q92">
        <v>0.59250000000000003</v>
      </c>
      <c r="R92">
        <v>0.55869999999999997</v>
      </c>
    </row>
    <row r="93" spans="7:18" x14ac:dyDescent="0.25">
      <c r="G93" s="28"/>
      <c r="H93" s="28"/>
      <c r="I93" s="28"/>
      <c r="J93" s="28"/>
      <c r="K93" t="s">
        <v>586</v>
      </c>
      <c r="L93" t="s">
        <v>546</v>
      </c>
      <c r="M93">
        <v>0.55379999999999996</v>
      </c>
      <c r="N93">
        <v>125</v>
      </c>
      <c r="O93">
        <v>0.52429999999999999</v>
      </c>
      <c r="P93">
        <v>0.64229999999999998</v>
      </c>
      <c r="Q93">
        <v>0.51449999999999996</v>
      </c>
      <c r="R93">
        <v>0.54390000000000005</v>
      </c>
    </row>
    <row r="94" spans="7:18" x14ac:dyDescent="0.25">
      <c r="G94" s="28"/>
      <c r="H94" s="28"/>
      <c r="I94" s="28"/>
      <c r="J94" s="28"/>
      <c r="K94" t="s">
        <v>600</v>
      </c>
      <c r="L94" t="s">
        <v>601</v>
      </c>
      <c r="M94">
        <v>0.55379999999999996</v>
      </c>
      <c r="N94">
        <v>220</v>
      </c>
      <c r="O94">
        <v>0.49220000000000003</v>
      </c>
      <c r="P94">
        <v>0.73850000000000005</v>
      </c>
      <c r="Q94">
        <v>0.48010000000000003</v>
      </c>
      <c r="R94">
        <v>0.51639999999999997</v>
      </c>
    </row>
    <row r="95" spans="7:18" x14ac:dyDescent="0.25">
      <c r="G95" s="28"/>
      <c r="H95" s="28"/>
      <c r="I95" s="28"/>
      <c r="J95" s="28"/>
      <c r="K95" t="s">
        <v>592</v>
      </c>
      <c r="L95" t="s">
        <v>593</v>
      </c>
      <c r="M95">
        <v>0.5534</v>
      </c>
      <c r="N95">
        <v>276</v>
      </c>
      <c r="O95">
        <v>0.4743</v>
      </c>
      <c r="P95">
        <v>0.79069999999999996</v>
      </c>
      <c r="Q95">
        <v>0.4536</v>
      </c>
      <c r="R95">
        <v>0.51570000000000005</v>
      </c>
    </row>
    <row r="96" spans="7:18" x14ac:dyDescent="0.25">
      <c r="G96" s="28"/>
      <c r="H96" s="28"/>
      <c r="I96" s="28"/>
      <c r="J96" s="28"/>
      <c r="K96" t="s">
        <v>56</v>
      </c>
      <c r="L96" t="s">
        <v>540</v>
      </c>
      <c r="M96">
        <v>0.55300000000000005</v>
      </c>
      <c r="N96">
        <v>92</v>
      </c>
      <c r="O96">
        <v>0.54369999999999996</v>
      </c>
      <c r="P96">
        <v>0.58120000000000005</v>
      </c>
      <c r="Q96">
        <v>0.54149999999999998</v>
      </c>
      <c r="R96">
        <v>0.54800000000000004</v>
      </c>
    </row>
    <row r="97" spans="7:18" x14ac:dyDescent="0.25">
      <c r="G97" s="28"/>
      <c r="H97" s="28"/>
      <c r="I97" s="28"/>
      <c r="J97" s="28"/>
      <c r="K97" t="s">
        <v>598</v>
      </c>
      <c r="L97" t="s">
        <v>599</v>
      </c>
      <c r="M97">
        <v>0.55120000000000002</v>
      </c>
      <c r="N97">
        <v>286</v>
      </c>
      <c r="O97">
        <v>0.4718</v>
      </c>
      <c r="P97">
        <v>0.78949999999999998</v>
      </c>
      <c r="Q97">
        <v>0.45319999999999999</v>
      </c>
      <c r="R97">
        <v>0.50919999999999999</v>
      </c>
    </row>
    <row r="98" spans="7:18" x14ac:dyDescent="0.25">
      <c r="G98" s="28"/>
      <c r="H98" s="28"/>
      <c r="I98" s="28"/>
      <c r="J98" s="28"/>
      <c r="K98" t="s">
        <v>608</v>
      </c>
      <c r="L98" t="s">
        <v>595</v>
      </c>
      <c r="M98">
        <v>0.55079999999999996</v>
      </c>
      <c r="N98">
        <v>132</v>
      </c>
      <c r="O98">
        <v>0.51990000000000003</v>
      </c>
      <c r="P98">
        <v>0.64339999999999997</v>
      </c>
      <c r="Q98">
        <v>0.52470000000000006</v>
      </c>
      <c r="R98">
        <v>0.51029999999999998</v>
      </c>
    </row>
    <row r="99" spans="7:18" x14ac:dyDescent="0.25">
      <c r="G99" s="28"/>
      <c r="H99" s="28"/>
      <c r="I99" s="28"/>
      <c r="J99" s="28"/>
      <c r="K99" t="s">
        <v>45</v>
      </c>
      <c r="L99" t="s">
        <v>532</v>
      </c>
      <c r="M99">
        <v>0.55030000000000001</v>
      </c>
      <c r="N99">
        <v>76</v>
      </c>
      <c r="O99">
        <v>0.55110000000000003</v>
      </c>
      <c r="P99">
        <v>0.54779999999999995</v>
      </c>
      <c r="Q99">
        <v>0.54559999999999997</v>
      </c>
      <c r="R99">
        <v>0.56220000000000003</v>
      </c>
    </row>
    <row r="100" spans="7:18" x14ac:dyDescent="0.25">
      <c r="G100" s="28"/>
      <c r="H100" s="28"/>
      <c r="I100" s="28"/>
      <c r="J100" s="28"/>
      <c r="K100" t="s">
        <v>615</v>
      </c>
      <c r="L100" t="s">
        <v>593</v>
      </c>
      <c r="M100">
        <v>0.55020000000000002</v>
      </c>
      <c r="N100">
        <v>147</v>
      </c>
      <c r="O100">
        <v>0.51480000000000004</v>
      </c>
      <c r="P100">
        <v>0.65649999999999997</v>
      </c>
      <c r="Q100">
        <v>0.51400000000000001</v>
      </c>
      <c r="R100">
        <v>0.51629999999999998</v>
      </c>
    </row>
    <row r="101" spans="7:18" x14ac:dyDescent="0.25">
      <c r="G101" s="28"/>
      <c r="H101" s="28"/>
      <c r="I101" s="28"/>
      <c r="J101" s="28"/>
      <c r="K101" t="s">
        <v>606</v>
      </c>
      <c r="L101" t="s">
        <v>560</v>
      </c>
      <c r="M101">
        <v>0.54979999999999996</v>
      </c>
      <c r="N101">
        <v>214</v>
      </c>
      <c r="O101">
        <v>0.49390000000000001</v>
      </c>
      <c r="P101">
        <v>0.71760000000000002</v>
      </c>
      <c r="Q101">
        <v>0.47799999999999998</v>
      </c>
      <c r="R101">
        <v>0.52559999999999996</v>
      </c>
    </row>
    <row r="102" spans="7:18" x14ac:dyDescent="0.25">
      <c r="G102" s="28"/>
      <c r="H102" s="28"/>
      <c r="I102" s="28"/>
      <c r="J102" s="28"/>
      <c r="K102" t="s">
        <v>43</v>
      </c>
      <c r="L102" t="s">
        <v>540</v>
      </c>
      <c r="M102">
        <v>0.54920000000000002</v>
      </c>
      <c r="N102">
        <v>22</v>
      </c>
      <c r="O102">
        <v>0.57750000000000001</v>
      </c>
      <c r="P102">
        <v>0.46460000000000001</v>
      </c>
      <c r="Q102">
        <v>0.58809999999999996</v>
      </c>
      <c r="R102">
        <v>0.55630000000000002</v>
      </c>
    </row>
    <row r="103" spans="7:18" x14ac:dyDescent="0.25">
      <c r="G103" s="28"/>
      <c r="H103" s="28"/>
      <c r="I103" s="28"/>
      <c r="J103" s="28"/>
      <c r="K103" t="s">
        <v>602</v>
      </c>
      <c r="L103" t="s">
        <v>554</v>
      </c>
      <c r="M103">
        <v>0.54849999999999999</v>
      </c>
      <c r="N103">
        <v>198</v>
      </c>
      <c r="O103">
        <v>0.49869999999999998</v>
      </c>
      <c r="P103">
        <v>0.69779999999999998</v>
      </c>
      <c r="Q103">
        <v>0.4849</v>
      </c>
      <c r="R103">
        <v>0.5262</v>
      </c>
    </row>
    <row r="104" spans="7:18" x14ac:dyDescent="0.25">
      <c r="G104" s="28"/>
      <c r="H104" s="28"/>
      <c r="I104" s="28"/>
      <c r="J104" s="28"/>
      <c r="K104" t="s">
        <v>619</v>
      </c>
      <c r="L104" t="s">
        <v>565</v>
      </c>
      <c r="M104">
        <v>0.5484</v>
      </c>
      <c r="N104">
        <v>210</v>
      </c>
      <c r="O104">
        <v>0.49459999999999998</v>
      </c>
      <c r="P104">
        <v>0.7097</v>
      </c>
      <c r="Q104">
        <v>0.48799999999999999</v>
      </c>
      <c r="R104">
        <v>0.50780000000000003</v>
      </c>
    </row>
    <row r="105" spans="7:18" x14ac:dyDescent="0.25">
      <c r="G105" s="28"/>
      <c r="H105" s="28"/>
      <c r="I105" s="28"/>
      <c r="J105" s="28"/>
      <c r="K105" t="s">
        <v>609</v>
      </c>
      <c r="L105" t="s">
        <v>540</v>
      </c>
      <c r="M105">
        <v>0.54800000000000004</v>
      </c>
      <c r="N105">
        <v>75</v>
      </c>
      <c r="O105">
        <v>0.5514</v>
      </c>
      <c r="P105">
        <v>0.53790000000000004</v>
      </c>
      <c r="Q105">
        <v>0.54779999999999995</v>
      </c>
      <c r="R105">
        <v>0.55859999999999999</v>
      </c>
    </row>
    <row r="106" spans="7:18" x14ac:dyDescent="0.25">
      <c r="G106" s="28"/>
      <c r="H106" s="28"/>
      <c r="I106" s="28"/>
      <c r="J106" s="28"/>
      <c r="K106" t="s">
        <v>611</v>
      </c>
      <c r="L106" t="s">
        <v>538</v>
      </c>
      <c r="M106">
        <v>0.54720000000000002</v>
      </c>
      <c r="N106">
        <v>94</v>
      </c>
      <c r="O106">
        <v>0.54320000000000002</v>
      </c>
      <c r="P106">
        <v>0.55910000000000004</v>
      </c>
      <c r="Q106">
        <v>0.53420000000000001</v>
      </c>
      <c r="R106">
        <v>0.56140000000000001</v>
      </c>
    </row>
    <row r="107" spans="7:18" x14ac:dyDescent="0.25">
      <c r="G107" s="28"/>
      <c r="H107" s="28"/>
      <c r="I107" s="28"/>
      <c r="J107" s="28"/>
      <c r="K107" t="s">
        <v>603</v>
      </c>
      <c r="L107" t="s">
        <v>604</v>
      </c>
      <c r="M107">
        <v>0.54700000000000004</v>
      </c>
      <c r="N107">
        <v>185</v>
      </c>
      <c r="O107">
        <v>0.50260000000000005</v>
      </c>
      <c r="P107">
        <v>0.68030000000000002</v>
      </c>
      <c r="Q107">
        <v>0.498</v>
      </c>
      <c r="R107">
        <v>0.51170000000000004</v>
      </c>
    </row>
    <row r="108" spans="7:18" x14ac:dyDescent="0.25">
      <c r="G108" s="28"/>
      <c r="H108" s="28"/>
      <c r="I108" s="28"/>
      <c r="J108" s="28"/>
      <c r="K108" t="s">
        <v>614</v>
      </c>
      <c r="L108" t="s">
        <v>542</v>
      </c>
      <c r="M108">
        <v>0.54679999999999995</v>
      </c>
      <c r="N108">
        <v>105</v>
      </c>
      <c r="O108">
        <v>0.53900000000000003</v>
      </c>
      <c r="P108">
        <v>0.57030000000000003</v>
      </c>
      <c r="Q108">
        <v>0.53700000000000003</v>
      </c>
      <c r="R108">
        <v>0.54310000000000003</v>
      </c>
    </row>
    <row r="109" spans="7:18" x14ac:dyDescent="0.25">
      <c r="G109" s="28"/>
      <c r="H109" s="28"/>
      <c r="I109" s="28"/>
      <c r="J109" s="28"/>
      <c r="K109" t="s">
        <v>612</v>
      </c>
      <c r="L109" t="s">
        <v>531</v>
      </c>
      <c r="M109">
        <v>0.54600000000000004</v>
      </c>
      <c r="N109">
        <v>45</v>
      </c>
      <c r="O109">
        <v>0.56420000000000003</v>
      </c>
      <c r="P109">
        <v>0.4914</v>
      </c>
      <c r="Q109">
        <v>0.5675</v>
      </c>
      <c r="R109">
        <v>0.55759999999999998</v>
      </c>
    </row>
    <row r="110" spans="7:18" x14ac:dyDescent="0.25">
      <c r="G110" s="28"/>
      <c r="H110" s="28"/>
      <c r="I110" s="28"/>
      <c r="J110" s="28"/>
      <c r="K110" t="s">
        <v>613</v>
      </c>
      <c r="L110" t="s">
        <v>534</v>
      </c>
      <c r="M110">
        <v>0.54590000000000005</v>
      </c>
      <c r="N110">
        <v>58</v>
      </c>
      <c r="O110">
        <v>0.55989999999999995</v>
      </c>
      <c r="P110">
        <v>0.50390000000000001</v>
      </c>
      <c r="Q110">
        <v>0.55779999999999996</v>
      </c>
      <c r="R110">
        <v>0.56410000000000005</v>
      </c>
    </row>
    <row r="111" spans="7:18" x14ac:dyDescent="0.25">
      <c r="G111" s="28"/>
      <c r="H111" s="28"/>
      <c r="I111" s="28"/>
      <c r="J111" s="28"/>
      <c r="K111" t="s">
        <v>620</v>
      </c>
      <c r="L111" t="s">
        <v>536</v>
      </c>
      <c r="M111">
        <v>0.54569999999999996</v>
      </c>
      <c r="N111">
        <v>123</v>
      </c>
      <c r="O111">
        <v>0.52470000000000006</v>
      </c>
      <c r="P111">
        <v>0.60870000000000002</v>
      </c>
      <c r="Q111">
        <v>0.52080000000000004</v>
      </c>
      <c r="R111">
        <v>0.5323</v>
      </c>
    </row>
    <row r="112" spans="7:18" x14ac:dyDescent="0.25">
      <c r="G112" s="28"/>
      <c r="H112" s="28"/>
      <c r="I112" s="28"/>
      <c r="J112" s="28"/>
      <c r="K112" t="s">
        <v>617</v>
      </c>
      <c r="L112" t="s">
        <v>595</v>
      </c>
      <c r="M112">
        <v>0.54339999999999999</v>
      </c>
      <c r="N112">
        <v>222</v>
      </c>
      <c r="O112">
        <v>0.49149999999999999</v>
      </c>
      <c r="P112">
        <v>0.69920000000000004</v>
      </c>
      <c r="Q112">
        <v>0.48249999999999998</v>
      </c>
      <c r="R112">
        <v>0.50939999999999996</v>
      </c>
    </row>
    <row r="113" spans="7:18" x14ac:dyDescent="0.25">
      <c r="G113" s="28"/>
      <c r="H113" s="28"/>
      <c r="I113" s="28"/>
      <c r="J113" s="28"/>
      <c r="K113" t="s">
        <v>618</v>
      </c>
      <c r="L113" t="s">
        <v>601</v>
      </c>
      <c r="M113">
        <v>0.54330000000000001</v>
      </c>
      <c r="N113">
        <v>207</v>
      </c>
      <c r="O113">
        <v>0.49559999999999998</v>
      </c>
      <c r="P113">
        <v>0.68659999999999999</v>
      </c>
      <c r="Q113">
        <v>0.48930000000000001</v>
      </c>
      <c r="R113">
        <v>0.50819999999999999</v>
      </c>
    </row>
    <row r="114" spans="7:18" x14ac:dyDescent="0.25">
      <c r="G114" s="28"/>
      <c r="H114" s="28"/>
      <c r="I114" s="28"/>
      <c r="J114" s="28"/>
      <c r="K114" t="s">
        <v>616</v>
      </c>
      <c r="L114" t="s">
        <v>532</v>
      </c>
      <c r="M114">
        <v>0.54290000000000005</v>
      </c>
      <c r="N114">
        <v>43</v>
      </c>
      <c r="O114">
        <v>0.5655</v>
      </c>
      <c r="P114">
        <v>0.47499999999999998</v>
      </c>
      <c r="Q114">
        <v>0.56989999999999996</v>
      </c>
      <c r="R114">
        <v>0.55669999999999997</v>
      </c>
    </row>
    <row r="115" spans="7:18" x14ac:dyDescent="0.25">
      <c r="G115" s="28"/>
      <c r="H115" s="28"/>
      <c r="I115" s="28"/>
      <c r="J115" s="28"/>
      <c r="K115" t="s">
        <v>610</v>
      </c>
      <c r="L115" t="s">
        <v>536</v>
      </c>
      <c r="M115">
        <v>0.54249999999999998</v>
      </c>
      <c r="N115">
        <v>57</v>
      </c>
      <c r="O115">
        <v>0.56040000000000001</v>
      </c>
      <c r="P115">
        <v>0.48870000000000002</v>
      </c>
      <c r="Q115">
        <v>0.56610000000000005</v>
      </c>
      <c r="R115">
        <v>0.54900000000000004</v>
      </c>
    </row>
    <row r="116" spans="7:18" x14ac:dyDescent="0.25">
      <c r="G116" s="28"/>
      <c r="H116" s="28"/>
      <c r="I116" s="28"/>
      <c r="J116" s="28"/>
      <c r="K116" t="s">
        <v>108</v>
      </c>
      <c r="L116" t="s">
        <v>534</v>
      </c>
      <c r="M116">
        <v>0.54210000000000003</v>
      </c>
      <c r="N116">
        <v>33</v>
      </c>
      <c r="O116">
        <v>0.56989999999999996</v>
      </c>
      <c r="P116">
        <v>0.45860000000000001</v>
      </c>
      <c r="Q116">
        <v>0.57740000000000002</v>
      </c>
      <c r="R116">
        <v>0.55489999999999995</v>
      </c>
    </row>
    <row r="117" spans="7:18" x14ac:dyDescent="0.25">
      <c r="G117" s="28"/>
      <c r="H117" s="28"/>
      <c r="I117" s="28"/>
      <c r="J117" s="28"/>
      <c r="K117" t="s">
        <v>622</v>
      </c>
      <c r="L117" t="s">
        <v>601</v>
      </c>
      <c r="M117">
        <v>0.54200000000000004</v>
      </c>
      <c r="N117">
        <v>209</v>
      </c>
      <c r="O117">
        <v>0.4955</v>
      </c>
      <c r="P117">
        <v>0.68179999999999996</v>
      </c>
      <c r="Q117">
        <v>0.48780000000000001</v>
      </c>
      <c r="R117">
        <v>0.51070000000000004</v>
      </c>
    </row>
    <row r="118" spans="7:18" x14ac:dyDescent="0.25">
      <c r="G118" s="28"/>
      <c r="H118" s="28"/>
      <c r="I118" s="28"/>
      <c r="J118" s="28"/>
      <c r="K118" t="s">
        <v>625</v>
      </c>
      <c r="L118" t="s">
        <v>570</v>
      </c>
      <c r="M118">
        <v>0.54069999999999996</v>
      </c>
      <c r="N118">
        <v>271</v>
      </c>
      <c r="O118">
        <v>0.4758</v>
      </c>
      <c r="P118">
        <v>0.73529999999999995</v>
      </c>
      <c r="Q118">
        <v>0.4657</v>
      </c>
      <c r="R118">
        <v>0.49619999999999997</v>
      </c>
    </row>
    <row r="119" spans="7:18" x14ac:dyDescent="0.25">
      <c r="G119" s="28"/>
      <c r="H119" s="28"/>
      <c r="I119" s="28"/>
      <c r="J119" s="28"/>
      <c r="K119" t="s">
        <v>607</v>
      </c>
      <c r="L119" t="s">
        <v>537</v>
      </c>
      <c r="M119">
        <v>0.54069999999999996</v>
      </c>
      <c r="N119">
        <v>53</v>
      </c>
      <c r="O119">
        <v>0.56169999999999998</v>
      </c>
      <c r="P119">
        <v>0.47760000000000002</v>
      </c>
      <c r="Q119">
        <v>0.56399999999999995</v>
      </c>
      <c r="R119">
        <v>0.55710000000000004</v>
      </c>
    </row>
    <row r="120" spans="7:18" x14ac:dyDescent="0.25">
      <c r="G120" s="28"/>
      <c r="H120" s="28"/>
      <c r="I120" s="28"/>
      <c r="J120" s="28"/>
      <c r="K120" t="s">
        <v>112</v>
      </c>
      <c r="L120" t="s">
        <v>576</v>
      </c>
      <c r="M120">
        <v>0.53979999999999995</v>
      </c>
      <c r="N120">
        <v>149</v>
      </c>
      <c r="O120">
        <v>0.51429999999999998</v>
      </c>
      <c r="P120">
        <v>0.61650000000000005</v>
      </c>
      <c r="Q120">
        <v>0.51129999999999998</v>
      </c>
      <c r="R120">
        <v>0.5202</v>
      </c>
    </row>
    <row r="121" spans="7:18" x14ac:dyDescent="0.25">
      <c r="G121" s="28"/>
      <c r="H121" s="28"/>
      <c r="I121" s="28"/>
      <c r="J121" s="28"/>
      <c r="K121" t="s">
        <v>623</v>
      </c>
      <c r="L121" t="s">
        <v>570</v>
      </c>
      <c r="M121">
        <v>0.53879999999999995</v>
      </c>
      <c r="N121">
        <v>184</v>
      </c>
      <c r="O121">
        <v>0.50270000000000004</v>
      </c>
      <c r="P121">
        <v>0.64710000000000001</v>
      </c>
      <c r="Q121">
        <v>0.49730000000000002</v>
      </c>
      <c r="R121">
        <v>0.51349999999999996</v>
      </c>
    </row>
    <row r="122" spans="7:18" x14ac:dyDescent="0.25">
      <c r="G122" s="28"/>
      <c r="H122" s="28"/>
      <c r="I122" s="28"/>
      <c r="J122" s="28"/>
      <c r="K122" t="s">
        <v>624</v>
      </c>
      <c r="L122" t="s">
        <v>546</v>
      </c>
      <c r="M122">
        <v>0.53820000000000001</v>
      </c>
      <c r="N122">
        <v>102</v>
      </c>
      <c r="O122">
        <v>0.54110000000000003</v>
      </c>
      <c r="P122">
        <v>0.52939999999999998</v>
      </c>
      <c r="Q122">
        <v>0.53839999999999999</v>
      </c>
      <c r="R122">
        <v>0.54649999999999999</v>
      </c>
    </row>
    <row r="123" spans="7:18" x14ac:dyDescent="0.25">
      <c r="G123" s="28"/>
      <c r="H123" s="28"/>
      <c r="I123" s="28"/>
      <c r="J123" s="28"/>
      <c r="K123" t="s">
        <v>627</v>
      </c>
      <c r="L123" t="s">
        <v>542</v>
      </c>
      <c r="M123">
        <v>0.53790000000000004</v>
      </c>
      <c r="N123">
        <v>148</v>
      </c>
      <c r="O123">
        <v>0.51459999999999995</v>
      </c>
      <c r="P123">
        <v>0.60770000000000002</v>
      </c>
      <c r="Q123">
        <v>0.50060000000000004</v>
      </c>
      <c r="R123">
        <v>0.54259999999999997</v>
      </c>
    </row>
    <row r="124" spans="7:18" x14ac:dyDescent="0.25">
      <c r="G124" s="28"/>
      <c r="H124" s="28"/>
      <c r="I124" s="28"/>
      <c r="J124" s="28"/>
      <c r="K124" t="s">
        <v>626</v>
      </c>
      <c r="L124" t="s">
        <v>569</v>
      </c>
      <c r="M124">
        <v>0.53769999999999996</v>
      </c>
      <c r="N124">
        <v>137</v>
      </c>
      <c r="O124">
        <v>0.51839999999999997</v>
      </c>
      <c r="P124">
        <v>0.59540000000000004</v>
      </c>
      <c r="Q124">
        <v>0.52190000000000003</v>
      </c>
      <c r="R124">
        <v>0.51149999999999995</v>
      </c>
    </row>
    <row r="125" spans="7:18" x14ac:dyDescent="0.25">
      <c r="G125" s="28"/>
      <c r="H125" s="28"/>
      <c r="I125" s="28"/>
      <c r="J125" s="28"/>
      <c r="K125" t="s">
        <v>629</v>
      </c>
      <c r="L125" t="s">
        <v>572</v>
      </c>
      <c r="M125">
        <v>0.53749999999999998</v>
      </c>
      <c r="N125">
        <v>193</v>
      </c>
      <c r="O125">
        <v>0.49990000000000001</v>
      </c>
      <c r="P125">
        <v>0.65039999999999998</v>
      </c>
      <c r="Q125">
        <v>0.48480000000000001</v>
      </c>
      <c r="R125">
        <v>0.52990000000000004</v>
      </c>
    </row>
    <row r="126" spans="7:18" x14ac:dyDescent="0.25">
      <c r="G126" s="28"/>
      <c r="H126" s="28"/>
      <c r="I126" s="28"/>
      <c r="J126" s="28"/>
      <c r="K126" t="s">
        <v>119</v>
      </c>
      <c r="L126" t="s">
        <v>593</v>
      </c>
      <c r="M126">
        <v>0.53710000000000002</v>
      </c>
      <c r="N126">
        <v>101</v>
      </c>
      <c r="O126">
        <v>0.54120000000000001</v>
      </c>
      <c r="P126">
        <v>0.52480000000000004</v>
      </c>
      <c r="Q126">
        <v>0.54500000000000004</v>
      </c>
      <c r="R126">
        <v>0.53359999999999996</v>
      </c>
    </row>
    <row r="127" spans="7:18" x14ac:dyDescent="0.25">
      <c r="G127" s="28"/>
      <c r="H127" s="28"/>
      <c r="I127" s="28"/>
      <c r="J127" s="28"/>
      <c r="K127" t="s">
        <v>79</v>
      </c>
      <c r="L127" t="s">
        <v>633</v>
      </c>
      <c r="M127">
        <v>0.53680000000000005</v>
      </c>
      <c r="N127">
        <v>282</v>
      </c>
      <c r="O127">
        <v>0.47289999999999999</v>
      </c>
      <c r="P127">
        <v>0.72850000000000004</v>
      </c>
      <c r="Q127">
        <v>0.47149999999999997</v>
      </c>
      <c r="R127">
        <v>0.47560000000000002</v>
      </c>
    </row>
    <row r="128" spans="7:18" x14ac:dyDescent="0.25">
      <c r="G128" s="28"/>
      <c r="H128" s="28"/>
      <c r="I128" s="28"/>
      <c r="J128" s="28"/>
      <c r="K128" t="s">
        <v>67</v>
      </c>
      <c r="L128" t="s">
        <v>537</v>
      </c>
      <c r="M128">
        <v>0.53639999999999999</v>
      </c>
      <c r="N128">
        <v>32</v>
      </c>
      <c r="O128">
        <v>0.57050000000000001</v>
      </c>
      <c r="P128">
        <v>0.43409999999999999</v>
      </c>
      <c r="Q128">
        <v>0.57630000000000003</v>
      </c>
      <c r="R128">
        <v>0.55889999999999995</v>
      </c>
    </row>
    <row r="129" spans="7:18" x14ac:dyDescent="0.25">
      <c r="G129" s="28"/>
      <c r="H129" s="28"/>
      <c r="I129" s="28"/>
      <c r="J129" s="28"/>
      <c r="K129" t="s">
        <v>631</v>
      </c>
      <c r="L129" t="s">
        <v>533</v>
      </c>
      <c r="M129">
        <v>0.53639999999999999</v>
      </c>
      <c r="N129">
        <v>28</v>
      </c>
      <c r="O129">
        <v>0.57150000000000001</v>
      </c>
      <c r="P129">
        <v>0.43090000000000001</v>
      </c>
      <c r="Q129">
        <v>0.57079999999999997</v>
      </c>
      <c r="R129">
        <v>0.57299999999999995</v>
      </c>
    </row>
    <row r="130" spans="7:18" x14ac:dyDescent="0.25">
      <c r="G130" s="28"/>
      <c r="H130" s="28"/>
      <c r="I130" s="28"/>
      <c r="J130" s="28"/>
      <c r="K130" t="s">
        <v>630</v>
      </c>
      <c r="L130" t="s">
        <v>569</v>
      </c>
      <c r="M130">
        <v>0.53620000000000001</v>
      </c>
      <c r="N130">
        <v>211</v>
      </c>
      <c r="O130">
        <v>0.49459999999999998</v>
      </c>
      <c r="P130">
        <v>0.66120000000000001</v>
      </c>
      <c r="Q130">
        <v>0.48270000000000002</v>
      </c>
      <c r="R130">
        <v>0.51829999999999998</v>
      </c>
    </row>
    <row r="131" spans="7:18" x14ac:dyDescent="0.25">
      <c r="G131" s="28"/>
      <c r="H131" s="28"/>
      <c r="I131" s="28"/>
      <c r="J131" s="28"/>
      <c r="K131" t="s">
        <v>632</v>
      </c>
      <c r="L131" t="s">
        <v>604</v>
      </c>
      <c r="M131">
        <v>0.53569999999999995</v>
      </c>
      <c r="N131">
        <v>293</v>
      </c>
      <c r="O131">
        <v>0.46870000000000001</v>
      </c>
      <c r="P131">
        <v>0.73680000000000001</v>
      </c>
      <c r="Q131">
        <v>0.4536</v>
      </c>
      <c r="R131">
        <v>0.49869999999999998</v>
      </c>
    </row>
    <row r="132" spans="7:18" x14ac:dyDescent="0.25">
      <c r="G132" s="28"/>
      <c r="H132" s="28"/>
      <c r="I132" s="28"/>
      <c r="J132" s="28"/>
      <c r="K132" t="s">
        <v>47</v>
      </c>
      <c r="L132" t="s">
        <v>534</v>
      </c>
      <c r="M132">
        <v>0.53510000000000002</v>
      </c>
      <c r="N132">
        <v>26</v>
      </c>
      <c r="O132">
        <v>0.57389999999999997</v>
      </c>
      <c r="P132">
        <v>0.41860000000000003</v>
      </c>
      <c r="Q132">
        <v>0.58020000000000005</v>
      </c>
      <c r="R132">
        <v>0.5615</v>
      </c>
    </row>
    <row r="133" spans="7:18" x14ac:dyDescent="0.25">
      <c r="G133" s="28"/>
      <c r="H133" s="28"/>
      <c r="I133" s="28"/>
      <c r="J133" s="28"/>
      <c r="K133" t="s">
        <v>621</v>
      </c>
      <c r="L133" t="s">
        <v>538</v>
      </c>
      <c r="M133">
        <v>0.53490000000000004</v>
      </c>
      <c r="N133">
        <v>68</v>
      </c>
      <c r="O133">
        <v>0.55530000000000002</v>
      </c>
      <c r="P133">
        <v>0.47370000000000001</v>
      </c>
      <c r="Q133">
        <v>0.55649999999999999</v>
      </c>
      <c r="R133">
        <v>0.55300000000000005</v>
      </c>
    </row>
    <row r="134" spans="7:18" x14ac:dyDescent="0.25">
      <c r="G134" s="28"/>
      <c r="H134" s="28"/>
      <c r="I134" s="28"/>
      <c r="J134" s="28"/>
      <c r="K134" t="s">
        <v>634</v>
      </c>
      <c r="L134" t="s">
        <v>531</v>
      </c>
      <c r="M134">
        <v>0.53490000000000004</v>
      </c>
      <c r="N134">
        <v>128</v>
      </c>
      <c r="O134">
        <v>0.52349999999999997</v>
      </c>
      <c r="P134">
        <v>0.56879999999999997</v>
      </c>
      <c r="Q134">
        <v>0.51329999999999998</v>
      </c>
      <c r="R134">
        <v>0.54410000000000003</v>
      </c>
    </row>
    <row r="135" spans="7:18" x14ac:dyDescent="0.25">
      <c r="G135" s="28"/>
      <c r="H135" s="28"/>
      <c r="I135" s="28"/>
      <c r="J135" s="28"/>
      <c r="K135" t="s">
        <v>635</v>
      </c>
      <c r="L135" t="s">
        <v>560</v>
      </c>
      <c r="M135">
        <v>0.53469999999999995</v>
      </c>
      <c r="N135">
        <v>152</v>
      </c>
      <c r="O135">
        <v>0.51380000000000003</v>
      </c>
      <c r="P135">
        <v>0.59709999999999996</v>
      </c>
      <c r="Q135">
        <v>0.50170000000000003</v>
      </c>
      <c r="R135">
        <v>0.53810000000000002</v>
      </c>
    </row>
    <row r="136" spans="7:18" x14ac:dyDescent="0.25">
      <c r="G136" s="28"/>
      <c r="H136" s="28"/>
      <c r="I136" s="28"/>
      <c r="J136" s="28"/>
      <c r="K136" t="s">
        <v>52</v>
      </c>
      <c r="L136" t="s">
        <v>531</v>
      </c>
      <c r="M136">
        <v>0.5333</v>
      </c>
      <c r="N136">
        <v>77</v>
      </c>
      <c r="O136">
        <v>0.55100000000000005</v>
      </c>
      <c r="P136">
        <v>0.4803</v>
      </c>
      <c r="Q136">
        <v>0.54849999999999999</v>
      </c>
      <c r="R136">
        <v>0.55600000000000005</v>
      </c>
    </row>
    <row r="137" spans="7:18" x14ac:dyDescent="0.25">
      <c r="G137" s="28"/>
      <c r="H137" s="28"/>
      <c r="I137" s="28"/>
      <c r="J137" s="28"/>
      <c r="K137" t="s">
        <v>628</v>
      </c>
      <c r="L137" t="s">
        <v>554</v>
      </c>
      <c r="M137">
        <v>0.5333</v>
      </c>
      <c r="N137">
        <v>131</v>
      </c>
      <c r="O137">
        <v>0.52029999999999998</v>
      </c>
      <c r="P137">
        <v>0.57250000000000001</v>
      </c>
      <c r="Q137">
        <v>0.51370000000000005</v>
      </c>
      <c r="R137">
        <v>0.5333</v>
      </c>
    </row>
    <row r="138" spans="7:18" x14ac:dyDescent="0.25">
      <c r="G138" s="28"/>
      <c r="H138" s="28"/>
      <c r="I138" s="28"/>
      <c r="J138" s="28"/>
      <c r="K138" t="s">
        <v>126</v>
      </c>
      <c r="L138" t="s">
        <v>554</v>
      </c>
      <c r="M138">
        <v>0.53239999999999998</v>
      </c>
      <c r="N138">
        <v>217</v>
      </c>
      <c r="O138">
        <v>0.4924</v>
      </c>
      <c r="P138">
        <v>0.65249999999999997</v>
      </c>
      <c r="Q138">
        <v>0.47639999999999999</v>
      </c>
      <c r="R138">
        <v>0.52429999999999999</v>
      </c>
    </row>
    <row r="139" spans="7:18" x14ac:dyDescent="0.25">
      <c r="G139" s="28"/>
      <c r="H139" s="28"/>
      <c r="I139" s="28"/>
      <c r="J139" s="28"/>
      <c r="K139" t="s">
        <v>643</v>
      </c>
      <c r="L139" t="s">
        <v>552</v>
      </c>
      <c r="M139">
        <v>0.53180000000000005</v>
      </c>
      <c r="N139">
        <v>155</v>
      </c>
      <c r="O139">
        <v>0.51280000000000003</v>
      </c>
      <c r="P139">
        <v>0.5887</v>
      </c>
      <c r="Q139">
        <v>0.50209999999999999</v>
      </c>
      <c r="R139">
        <v>0.53410000000000002</v>
      </c>
    </row>
    <row r="140" spans="7:18" x14ac:dyDescent="0.25">
      <c r="G140" s="28"/>
      <c r="H140" s="28"/>
      <c r="I140" s="28"/>
      <c r="J140" s="28"/>
      <c r="K140" t="s">
        <v>640</v>
      </c>
      <c r="L140" t="s">
        <v>599</v>
      </c>
      <c r="M140">
        <v>0.52949999999999997</v>
      </c>
      <c r="N140">
        <v>294</v>
      </c>
      <c r="O140">
        <v>0.46860000000000002</v>
      </c>
      <c r="P140">
        <v>0.71220000000000006</v>
      </c>
      <c r="Q140">
        <v>0.45419999999999999</v>
      </c>
      <c r="R140">
        <v>0.4975</v>
      </c>
    </row>
    <row r="141" spans="7:18" x14ac:dyDescent="0.25">
      <c r="G141" s="28"/>
      <c r="H141" s="28"/>
      <c r="I141" s="28"/>
      <c r="J141" s="28"/>
      <c r="K141" t="s">
        <v>639</v>
      </c>
      <c r="L141" t="s">
        <v>538</v>
      </c>
      <c r="M141">
        <v>0.52939999999999998</v>
      </c>
      <c r="N141">
        <v>38</v>
      </c>
      <c r="O141">
        <v>0.56810000000000005</v>
      </c>
      <c r="P141">
        <v>0.41349999999999998</v>
      </c>
      <c r="Q141">
        <v>0.57240000000000002</v>
      </c>
      <c r="R141">
        <v>0.5595</v>
      </c>
    </row>
    <row r="142" spans="7:18" x14ac:dyDescent="0.25">
      <c r="G142" s="28"/>
      <c r="H142" s="28"/>
      <c r="I142" s="28"/>
      <c r="J142" s="28"/>
      <c r="K142" t="s">
        <v>54</v>
      </c>
      <c r="L142" t="s">
        <v>538</v>
      </c>
      <c r="M142">
        <v>0.52769999999999995</v>
      </c>
      <c r="N142">
        <v>84</v>
      </c>
      <c r="O142">
        <v>0.54659999999999997</v>
      </c>
      <c r="P142">
        <v>0.47110000000000002</v>
      </c>
      <c r="Q142">
        <v>0.54059999999999997</v>
      </c>
      <c r="R142">
        <v>0.55840000000000001</v>
      </c>
    </row>
    <row r="143" spans="7:18" x14ac:dyDescent="0.25">
      <c r="G143" s="28"/>
      <c r="H143" s="28"/>
      <c r="I143" s="28"/>
      <c r="J143" s="28"/>
      <c r="K143" t="s">
        <v>637</v>
      </c>
      <c r="L143" t="s">
        <v>552</v>
      </c>
      <c r="M143">
        <v>0.52710000000000001</v>
      </c>
      <c r="N143">
        <v>208</v>
      </c>
      <c r="O143">
        <v>0.4955</v>
      </c>
      <c r="P143">
        <v>0.62180000000000002</v>
      </c>
      <c r="Q143">
        <v>0.48380000000000001</v>
      </c>
      <c r="R143">
        <v>0.51890000000000003</v>
      </c>
    </row>
    <row r="144" spans="7:18" x14ac:dyDescent="0.25">
      <c r="G144" s="28"/>
      <c r="H144" s="28"/>
      <c r="I144" s="28"/>
      <c r="J144" s="28"/>
      <c r="K144" t="s">
        <v>641</v>
      </c>
      <c r="L144" t="s">
        <v>642</v>
      </c>
      <c r="M144">
        <v>0.52549999999999997</v>
      </c>
      <c r="N144">
        <v>281</v>
      </c>
      <c r="O144">
        <v>0.4733</v>
      </c>
      <c r="P144">
        <v>0.68220000000000003</v>
      </c>
      <c r="Q144">
        <v>0.4531</v>
      </c>
      <c r="R144">
        <v>0.51370000000000005</v>
      </c>
    </row>
    <row r="145" spans="7:18" x14ac:dyDescent="0.25">
      <c r="G145" s="28"/>
      <c r="H145" s="28"/>
      <c r="I145" s="28"/>
      <c r="J145" s="28"/>
      <c r="K145" t="s">
        <v>644</v>
      </c>
      <c r="L145" t="s">
        <v>595</v>
      </c>
      <c r="M145">
        <v>0.52390000000000003</v>
      </c>
      <c r="N145">
        <v>174</v>
      </c>
      <c r="O145">
        <v>0.50590000000000002</v>
      </c>
      <c r="P145">
        <v>0.57779999999999998</v>
      </c>
      <c r="Q145">
        <v>0.50370000000000004</v>
      </c>
      <c r="R145">
        <v>0.51039999999999996</v>
      </c>
    </row>
    <row r="146" spans="7:18" x14ac:dyDescent="0.25">
      <c r="G146" s="28"/>
      <c r="H146" s="28"/>
      <c r="I146" s="28"/>
      <c r="J146" s="28"/>
      <c r="K146" t="s">
        <v>645</v>
      </c>
      <c r="L146" t="s">
        <v>646</v>
      </c>
      <c r="M146">
        <v>0.52349999999999997</v>
      </c>
      <c r="N146">
        <v>317</v>
      </c>
      <c r="O146">
        <v>0.45550000000000002</v>
      </c>
      <c r="P146">
        <v>0.72729999999999995</v>
      </c>
      <c r="Q146">
        <v>0.4456</v>
      </c>
      <c r="R146">
        <v>0.4753</v>
      </c>
    </row>
    <row r="147" spans="7:18" x14ac:dyDescent="0.25">
      <c r="G147" s="28"/>
      <c r="H147" s="28"/>
      <c r="I147" s="28"/>
      <c r="J147" s="28"/>
      <c r="K147" t="s">
        <v>638</v>
      </c>
      <c r="L147" t="s">
        <v>572</v>
      </c>
      <c r="M147">
        <v>0.52339999999999998</v>
      </c>
      <c r="N147">
        <v>265</v>
      </c>
      <c r="O147">
        <v>0.47649999999999998</v>
      </c>
      <c r="P147">
        <v>0.66400000000000003</v>
      </c>
      <c r="Q147">
        <v>0.45579999999999998</v>
      </c>
      <c r="R147">
        <v>0.51790000000000003</v>
      </c>
    </row>
    <row r="148" spans="7:18" x14ac:dyDescent="0.25">
      <c r="G148" s="28"/>
      <c r="H148" s="28"/>
      <c r="I148" s="28"/>
      <c r="J148" s="28"/>
      <c r="K148" t="s">
        <v>647</v>
      </c>
      <c r="L148" t="s">
        <v>642</v>
      </c>
      <c r="M148">
        <v>0.52259999999999995</v>
      </c>
      <c r="N148">
        <v>263</v>
      </c>
      <c r="O148">
        <v>0.47710000000000002</v>
      </c>
      <c r="P148">
        <v>0.65890000000000004</v>
      </c>
      <c r="Q148">
        <v>0.45989999999999998</v>
      </c>
      <c r="R148">
        <v>0.51160000000000005</v>
      </c>
    </row>
    <row r="149" spans="7:18" x14ac:dyDescent="0.25">
      <c r="G149" s="28"/>
      <c r="H149" s="28"/>
      <c r="I149" s="28"/>
      <c r="J149" s="28"/>
      <c r="K149" t="s">
        <v>57</v>
      </c>
      <c r="L149" t="s">
        <v>531</v>
      </c>
      <c r="M149">
        <v>0.5222</v>
      </c>
      <c r="N149">
        <v>66</v>
      </c>
      <c r="O149">
        <v>0.55649999999999999</v>
      </c>
      <c r="P149">
        <v>0.4194</v>
      </c>
      <c r="Q149">
        <v>0.55740000000000001</v>
      </c>
      <c r="R149">
        <v>0.55489999999999995</v>
      </c>
    </row>
    <row r="150" spans="7:18" x14ac:dyDescent="0.25">
      <c r="G150" s="28"/>
      <c r="H150" s="28"/>
      <c r="I150" s="28"/>
      <c r="J150" s="28"/>
      <c r="K150" t="s">
        <v>659</v>
      </c>
      <c r="L150" t="s">
        <v>537</v>
      </c>
      <c r="M150">
        <v>0.52129999999999999</v>
      </c>
      <c r="N150">
        <v>49</v>
      </c>
      <c r="O150">
        <v>0.56269999999999998</v>
      </c>
      <c r="P150">
        <v>0.39689999999999998</v>
      </c>
      <c r="Q150">
        <v>0.5675</v>
      </c>
      <c r="R150">
        <v>0.55300000000000005</v>
      </c>
    </row>
    <row r="151" spans="7:18" x14ac:dyDescent="0.25">
      <c r="G151" s="28"/>
      <c r="H151" s="28"/>
      <c r="I151" s="28"/>
      <c r="J151" s="28"/>
      <c r="K151" t="s">
        <v>636</v>
      </c>
      <c r="L151" t="s">
        <v>572</v>
      </c>
      <c r="M151">
        <v>0.52049999999999996</v>
      </c>
      <c r="N151">
        <v>165</v>
      </c>
      <c r="O151">
        <v>0.50939999999999996</v>
      </c>
      <c r="P151">
        <v>0.55369999999999997</v>
      </c>
      <c r="Q151">
        <v>0.50039999999999996</v>
      </c>
      <c r="R151">
        <v>0.52749999999999997</v>
      </c>
    </row>
    <row r="152" spans="7:18" x14ac:dyDescent="0.25">
      <c r="G152" s="28"/>
      <c r="H152" s="28"/>
      <c r="I152" s="28"/>
      <c r="J152" s="28"/>
      <c r="K152" t="s">
        <v>648</v>
      </c>
      <c r="L152" t="s">
        <v>542</v>
      </c>
      <c r="M152">
        <v>0.52039999999999997</v>
      </c>
      <c r="N152">
        <v>112</v>
      </c>
      <c r="O152">
        <v>0.53469999999999995</v>
      </c>
      <c r="P152">
        <v>0.4773</v>
      </c>
      <c r="Q152">
        <v>0.5323</v>
      </c>
      <c r="R152">
        <v>0.53959999999999997</v>
      </c>
    </row>
    <row r="153" spans="7:18" x14ac:dyDescent="0.25">
      <c r="G153" s="28"/>
      <c r="H153" s="28"/>
      <c r="I153" s="28"/>
      <c r="J153" s="28"/>
      <c r="K153" t="s">
        <v>104</v>
      </c>
      <c r="L153" t="s">
        <v>655</v>
      </c>
      <c r="M153">
        <v>0.51859999999999995</v>
      </c>
      <c r="N153">
        <v>232</v>
      </c>
      <c r="O153">
        <v>0.48759999999999998</v>
      </c>
      <c r="P153">
        <v>0.61150000000000004</v>
      </c>
      <c r="Q153">
        <v>0.47749999999999998</v>
      </c>
      <c r="R153">
        <v>0.50790000000000002</v>
      </c>
    </row>
    <row r="154" spans="7:18" x14ac:dyDescent="0.25">
      <c r="G154" s="28"/>
      <c r="H154" s="28"/>
      <c r="I154" s="28"/>
      <c r="J154" s="28"/>
      <c r="K154" t="s">
        <v>656</v>
      </c>
      <c r="L154" t="s">
        <v>565</v>
      </c>
      <c r="M154">
        <v>0.51770000000000005</v>
      </c>
      <c r="N154">
        <v>272</v>
      </c>
      <c r="O154">
        <v>0.47560000000000002</v>
      </c>
      <c r="P154">
        <v>0.64380000000000004</v>
      </c>
      <c r="Q154">
        <v>0.45029999999999998</v>
      </c>
      <c r="R154">
        <v>0.52629999999999999</v>
      </c>
    </row>
    <row r="155" spans="7:18" x14ac:dyDescent="0.25">
      <c r="G155" s="28"/>
      <c r="H155" s="28"/>
      <c r="I155" s="28"/>
      <c r="J155" s="28"/>
      <c r="K155" t="s">
        <v>650</v>
      </c>
      <c r="L155" t="s">
        <v>542</v>
      </c>
      <c r="M155">
        <v>0.51739999999999997</v>
      </c>
      <c r="N155">
        <v>130</v>
      </c>
      <c r="O155">
        <v>0.52059999999999995</v>
      </c>
      <c r="P155">
        <v>0.50760000000000005</v>
      </c>
      <c r="Q155">
        <v>0.51029999999999998</v>
      </c>
      <c r="R155">
        <v>0.5413</v>
      </c>
    </row>
    <row r="156" spans="7:18" x14ac:dyDescent="0.25">
      <c r="G156" s="28"/>
      <c r="H156" s="28"/>
      <c r="I156" s="28"/>
      <c r="J156" s="28"/>
      <c r="K156" t="s">
        <v>100</v>
      </c>
      <c r="L156" t="s">
        <v>531</v>
      </c>
      <c r="M156">
        <v>0.51729999999999998</v>
      </c>
      <c r="N156">
        <v>2</v>
      </c>
      <c r="O156">
        <v>0.60940000000000005</v>
      </c>
      <c r="P156">
        <v>0.24110000000000001</v>
      </c>
      <c r="Q156">
        <v>0.62719999999999998</v>
      </c>
      <c r="R156">
        <v>0.57369999999999999</v>
      </c>
    </row>
    <row r="157" spans="7:18" x14ac:dyDescent="0.25">
      <c r="G157" s="28"/>
      <c r="H157" s="28"/>
      <c r="I157" s="28"/>
      <c r="J157" s="28"/>
      <c r="K157" t="s">
        <v>649</v>
      </c>
      <c r="L157" t="s">
        <v>544</v>
      </c>
      <c r="M157">
        <v>0.51680000000000004</v>
      </c>
      <c r="N157">
        <v>141</v>
      </c>
      <c r="O157">
        <v>0.51680000000000004</v>
      </c>
      <c r="P157">
        <v>0.51670000000000005</v>
      </c>
      <c r="Q157">
        <v>0.51439999999999997</v>
      </c>
      <c r="R157">
        <v>0.52180000000000004</v>
      </c>
    </row>
    <row r="158" spans="7:18" x14ac:dyDescent="0.25">
      <c r="G158" s="28"/>
      <c r="H158" s="28"/>
      <c r="I158" s="28"/>
      <c r="J158" s="28"/>
      <c r="K158" t="s">
        <v>665</v>
      </c>
      <c r="L158" t="s">
        <v>554</v>
      </c>
      <c r="M158">
        <v>0.51639999999999997</v>
      </c>
      <c r="N158">
        <v>164</v>
      </c>
      <c r="O158">
        <v>0.51039999999999996</v>
      </c>
      <c r="P158">
        <v>0.53439999999999999</v>
      </c>
      <c r="Q158">
        <v>0.50380000000000003</v>
      </c>
      <c r="R158">
        <v>0.52349999999999997</v>
      </c>
    </row>
    <row r="159" spans="7:18" x14ac:dyDescent="0.25">
      <c r="G159" s="28"/>
      <c r="H159" s="28"/>
      <c r="I159" s="28"/>
      <c r="J159" s="28"/>
      <c r="K159" t="s">
        <v>30</v>
      </c>
      <c r="L159" t="s">
        <v>537</v>
      </c>
      <c r="M159">
        <v>0.51580000000000004</v>
      </c>
      <c r="N159">
        <v>114</v>
      </c>
      <c r="O159">
        <v>0.53390000000000004</v>
      </c>
      <c r="P159">
        <v>0.46150000000000002</v>
      </c>
      <c r="Q159">
        <v>0.52349999999999997</v>
      </c>
      <c r="R159">
        <v>0.55459999999999998</v>
      </c>
    </row>
    <row r="160" spans="7:18" x14ac:dyDescent="0.25">
      <c r="G160" s="28"/>
      <c r="H160" s="28"/>
      <c r="I160" s="28"/>
      <c r="J160" s="28"/>
      <c r="K160" t="s">
        <v>658</v>
      </c>
      <c r="L160" t="s">
        <v>569</v>
      </c>
      <c r="M160">
        <v>0.51390000000000002</v>
      </c>
      <c r="N160">
        <v>178</v>
      </c>
      <c r="O160">
        <v>0.50429999999999997</v>
      </c>
      <c r="P160">
        <v>0.54259999999999997</v>
      </c>
      <c r="Q160">
        <v>0.49469999999999997</v>
      </c>
      <c r="R160">
        <v>0.52359999999999995</v>
      </c>
    </row>
    <row r="161" spans="7:18" x14ac:dyDescent="0.25">
      <c r="G161" s="28"/>
      <c r="H161" s="28"/>
      <c r="I161" s="28"/>
      <c r="J161" s="28"/>
      <c r="K161" t="s">
        <v>661</v>
      </c>
      <c r="L161" t="s">
        <v>646</v>
      </c>
      <c r="M161">
        <v>0.51359999999999995</v>
      </c>
      <c r="N161">
        <v>283</v>
      </c>
      <c r="O161">
        <v>0.47199999999999998</v>
      </c>
      <c r="P161">
        <v>0.63829999999999998</v>
      </c>
      <c r="Q161">
        <v>0.46650000000000003</v>
      </c>
      <c r="R161">
        <v>0.48299999999999998</v>
      </c>
    </row>
    <row r="162" spans="7:18" x14ac:dyDescent="0.25">
      <c r="G162" s="28"/>
      <c r="H162" s="28"/>
      <c r="I162" s="28"/>
      <c r="J162" s="28"/>
      <c r="K162" t="s">
        <v>668</v>
      </c>
      <c r="L162" t="s">
        <v>604</v>
      </c>
      <c r="M162">
        <v>0.51359999999999995</v>
      </c>
      <c r="N162">
        <v>205</v>
      </c>
      <c r="O162">
        <v>0.49680000000000002</v>
      </c>
      <c r="P162">
        <v>0.56379999999999997</v>
      </c>
      <c r="Q162">
        <v>0.48799999999999999</v>
      </c>
      <c r="R162">
        <v>0.51439999999999997</v>
      </c>
    </row>
    <row r="163" spans="7:18" x14ac:dyDescent="0.25">
      <c r="G163" s="28"/>
      <c r="H163" s="28"/>
      <c r="I163" s="28"/>
      <c r="J163" s="28"/>
      <c r="K163" t="s">
        <v>74</v>
      </c>
      <c r="L163" t="s">
        <v>554</v>
      </c>
      <c r="M163">
        <v>0.51339999999999997</v>
      </c>
      <c r="N163">
        <v>153</v>
      </c>
      <c r="O163">
        <v>0.51380000000000003</v>
      </c>
      <c r="P163">
        <v>0.51200000000000001</v>
      </c>
      <c r="Q163">
        <v>0.50460000000000005</v>
      </c>
      <c r="R163">
        <v>0.53239999999999998</v>
      </c>
    </row>
    <row r="164" spans="7:18" x14ac:dyDescent="0.25">
      <c r="G164" s="28"/>
      <c r="H164" s="28"/>
      <c r="I164" s="28"/>
      <c r="J164" s="28"/>
      <c r="K164" t="s">
        <v>660</v>
      </c>
      <c r="L164" t="s">
        <v>537</v>
      </c>
      <c r="M164">
        <v>0.51280000000000003</v>
      </c>
      <c r="N164">
        <v>64</v>
      </c>
      <c r="O164">
        <v>0.55689999999999995</v>
      </c>
      <c r="P164">
        <v>0.38059999999999999</v>
      </c>
      <c r="Q164">
        <v>0.55489999999999995</v>
      </c>
      <c r="R164">
        <v>0.56089999999999995</v>
      </c>
    </row>
    <row r="165" spans="7:18" x14ac:dyDescent="0.25">
      <c r="G165" s="28"/>
      <c r="H165" s="28"/>
      <c r="I165" s="28"/>
      <c r="J165" s="28"/>
      <c r="K165" t="s">
        <v>674</v>
      </c>
      <c r="L165" t="s">
        <v>601</v>
      </c>
      <c r="M165">
        <v>0.51259999999999994</v>
      </c>
      <c r="N165">
        <v>260</v>
      </c>
      <c r="O165">
        <v>0.47839999999999999</v>
      </c>
      <c r="P165">
        <v>0.61539999999999995</v>
      </c>
      <c r="Q165">
        <v>0.46400000000000002</v>
      </c>
      <c r="R165">
        <v>0.50719999999999998</v>
      </c>
    </row>
    <row r="166" spans="7:18" x14ac:dyDescent="0.25">
      <c r="G166" s="28"/>
      <c r="H166" s="28"/>
      <c r="I166" s="28"/>
      <c r="J166" s="28"/>
      <c r="K166" t="s">
        <v>670</v>
      </c>
      <c r="L166" t="s">
        <v>567</v>
      </c>
      <c r="M166">
        <v>0.51249999999999996</v>
      </c>
      <c r="N166">
        <v>320</v>
      </c>
      <c r="O166">
        <v>0.45340000000000003</v>
      </c>
      <c r="P166">
        <v>0.68989999999999996</v>
      </c>
      <c r="Q166">
        <v>0.43080000000000002</v>
      </c>
      <c r="R166">
        <v>0.4985</v>
      </c>
    </row>
    <row r="167" spans="7:18" x14ac:dyDescent="0.25">
      <c r="G167" s="28"/>
      <c r="H167" s="28"/>
      <c r="I167" s="28"/>
      <c r="J167" s="28"/>
      <c r="K167" t="s">
        <v>653</v>
      </c>
      <c r="L167" t="s">
        <v>654</v>
      </c>
      <c r="M167">
        <v>0.51229999999999998</v>
      </c>
      <c r="N167">
        <v>322</v>
      </c>
      <c r="O167">
        <v>0.45300000000000001</v>
      </c>
      <c r="P167">
        <v>0.6905</v>
      </c>
      <c r="Q167">
        <v>0.44519999999999998</v>
      </c>
      <c r="R167">
        <v>0.46839999999999998</v>
      </c>
    </row>
    <row r="168" spans="7:18" x14ac:dyDescent="0.25">
      <c r="G168" s="28"/>
      <c r="H168" s="28"/>
      <c r="I168" s="28"/>
      <c r="J168" s="28"/>
      <c r="K168" t="s">
        <v>127</v>
      </c>
      <c r="L168" t="s">
        <v>595</v>
      </c>
      <c r="M168">
        <v>0.51229999999999998</v>
      </c>
      <c r="N168">
        <v>224</v>
      </c>
      <c r="O168">
        <v>0.4904</v>
      </c>
      <c r="P168">
        <v>0.57799999999999996</v>
      </c>
      <c r="Q168">
        <v>0.4793</v>
      </c>
      <c r="R168">
        <v>0.51259999999999994</v>
      </c>
    </row>
    <row r="169" spans="7:18" x14ac:dyDescent="0.25">
      <c r="G169" s="28"/>
      <c r="H169" s="28"/>
      <c r="I169" s="28"/>
      <c r="J169" s="28"/>
      <c r="K169" t="s">
        <v>663</v>
      </c>
      <c r="L169" t="s">
        <v>642</v>
      </c>
      <c r="M169">
        <v>0.5111</v>
      </c>
      <c r="N169">
        <v>218</v>
      </c>
      <c r="O169">
        <v>0.49220000000000003</v>
      </c>
      <c r="P169">
        <v>0.56779999999999997</v>
      </c>
      <c r="Q169">
        <v>0.4839</v>
      </c>
      <c r="R169">
        <v>0.50890000000000002</v>
      </c>
    </row>
    <row r="170" spans="7:18" x14ac:dyDescent="0.25">
      <c r="G170" s="28"/>
      <c r="H170" s="28"/>
      <c r="I170" s="28"/>
      <c r="J170" s="28"/>
      <c r="K170" t="s">
        <v>666</v>
      </c>
      <c r="L170" t="s">
        <v>642</v>
      </c>
      <c r="M170">
        <v>0.5111</v>
      </c>
      <c r="N170">
        <v>223</v>
      </c>
      <c r="O170">
        <v>0.4914</v>
      </c>
      <c r="P170">
        <v>0.57020000000000004</v>
      </c>
      <c r="Q170">
        <v>0.48409999999999997</v>
      </c>
      <c r="R170">
        <v>0.50590000000000002</v>
      </c>
    </row>
    <row r="171" spans="7:18" x14ac:dyDescent="0.25">
      <c r="G171" s="28"/>
      <c r="H171" s="28"/>
      <c r="I171" s="28"/>
      <c r="J171" s="28"/>
      <c r="K171" t="s">
        <v>117</v>
      </c>
      <c r="L171" t="s">
        <v>536</v>
      </c>
      <c r="M171">
        <v>0.51019999999999999</v>
      </c>
      <c r="N171">
        <v>34</v>
      </c>
      <c r="O171">
        <v>0.56920000000000004</v>
      </c>
      <c r="P171">
        <v>0.33329999999999999</v>
      </c>
      <c r="Q171">
        <v>0.57099999999999995</v>
      </c>
      <c r="R171">
        <v>0.56559999999999999</v>
      </c>
    </row>
    <row r="172" spans="7:18" x14ac:dyDescent="0.25">
      <c r="G172" s="28"/>
      <c r="H172" s="28"/>
      <c r="I172" s="28"/>
      <c r="J172" s="28"/>
      <c r="K172" t="s">
        <v>671</v>
      </c>
      <c r="L172" t="s">
        <v>569</v>
      </c>
      <c r="M172">
        <v>0.50980000000000003</v>
      </c>
      <c r="N172">
        <v>126</v>
      </c>
      <c r="O172">
        <v>0.52429999999999999</v>
      </c>
      <c r="P172">
        <v>0.4662</v>
      </c>
      <c r="Q172">
        <v>0.52729999999999999</v>
      </c>
      <c r="R172">
        <v>0.51829999999999998</v>
      </c>
    </row>
    <row r="173" spans="7:18" x14ac:dyDescent="0.25">
      <c r="G173" s="28"/>
      <c r="H173" s="28"/>
      <c r="I173" s="28"/>
      <c r="J173" s="28"/>
      <c r="K173" t="s">
        <v>657</v>
      </c>
      <c r="L173" t="s">
        <v>570</v>
      </c>
      <c r="M173">
        <v>0.50970000000000004</v>
      </c>
      <c r="N173">
        <v>227</v>
      </c>
      <c r="O173">
        <v>0.48949999999999999</v>
      </c>
      <c r="P173">
        <v>0.57030000000000003</v>
      </c>
      <c r="Q173">
        <v>0.47939999999999999</v>
      </c>
      <c r="R173">
        <v>0.50949999999999995</v>
      </c>
    </row>
    <row r="174" spans="7:18" x14ac:dyDescent="0.25">
      <c r="G174" s="28"/>
      <c r="H174" s="28"/>
      <c r="I174" s="28"/>
      <c r="J174" s="28"/>
      <c r="K174" t="s">
        <v>667</v>
      </c>
      <c r="L174" t="s">
        <v>604</v>
      </c>
      <c r="M174">
        <v>0.50890000000000002</v>
      </c>
      <c r="N174">
        <v>261</v>
      </c>
      <c r="O174">
        <v>0.47810000000000002</v>
      </c>
      <c r="P174">
        <v>0.60140000000000005</v>
      </c>
      <c r="Q174">
        <v>0.46489999999999998</v>
      </c>
      <c r="R174">
        <v>0.50439999999999996</v>
      </c>
    </row>
    <row r="175" spans="7:18" x14ac:dyDescent="0.25">
      <c r="G175" s="28"/>
      <c r="H175" s="28"/>
      <c r="I175" s="28"/>
      <c r="J175" s="28"/>
      <c r="K175" t="s">
        <v>83</v>
      </c>
      <c r="L175" t="s">
        <v>604</v>
      </c>
      <c r="M175">
        <v>0.50860000000000005</v>
      </c>
      <c r="N175">
        <v>228</v>
      </c>
      <c r="O175">
        <v>0.4889</v>
      </c>
      <c r="P175">
        <v>0.56799999999999995</v>
      </c>
      <c r="Q175">
        <v>0.48010000000000003</v>
      </c>
      <c r="R175">
        <v>0.50639999999999996</v>
      </c>
    </row>
    <row r="176" spans="7:18" x14ac:dyDescent="0.25">
      <c r="G176" s="28"/>
      <c r="H176" s="28"/>
      <c r="I176" s="28"/>
      <c r="J176" s="28"/>
      <c r="K176" t="s">
        <v>673</v>
      </c>
      <c r="L176" t="s">
        <v>646</v>
      </c>
      <c r="M176">
        <v>0.50829999999999997</v>
      </c>
      <c r="N176">
        <v>277</v>
      </c>
      <c r="O176">
        <v>0.47410000000000002</v>
      </c>
      <c r="P176">
        <v>0.61109999999999998</v>
      </c>
      <c r="Q176">
        <v>0.46729999999999999</v>
      </c>
      <c r="R176">
        <v>0.48770000000000002</v>
      </c>
    </row>
    <row r="177" spans="7:18" x14ac:dyDescent="0.25">
      <c r="G177" s="28"/>
      <c r="H177" s="28"/>
      <c r="I177" s="28"/>
      <c r="J177" s="28"/>
      <c r="K177" t="s">
        <v>669</v>
      </c>
      <c r="L177" t="s">
        <v>595</v>
      </c>
      <c r="M177">
        <v>0.50819999999999999</v>
      </c>
      <c r="N177">
        <v>251</v>
      </c>
      <c r="O177">
        <v>0.48159999999999997</v>
      </c>
      <c r="P177">
        <v>0.58819999999999995</v>
      </c>
      <c r="Q177">
        <v>0.46829999999999999</v>
      </c>
      <c r="R177">
        <v>0.50819999999999999</v>
      </c>
    </row>
    <row r="178" spans="7:18" x14ac:dyDescent="0.25">
      <c r="G178" s="28"/>
      <c r="H178" s="28"/>
      <c r="I178" s="28"/>
      <c r="J178" s="28"/>
      <c r="K178" t="s">
        <v>683</v>
      </c>
      <c r="L178" t="s">
        <v>552</v>
      </c>
      <c r="M178">
        <v>0.50790000000000002</v>
      </c>
      <c r="N178">
        <v>179</v>
      </c>
      <c r="O178">
        <v>0.50429999999999997</v>
      </c>
      <c r="P178">
        <v>0.51880000000000004</v>
      </c>
      <c r="Q178">
        <v>0.4929</v>
      </c>
      <c r="R178">
        <v>0.52710000000000001</v>
      </c>
    </row>
    <row r="179" spans="7:18" x14ac:dyDescent="0.25">
      <c r="G179" s="28"/>
      <c r="H179" s="28"/>
      <c r="I179" s="28"/>
      <c r="J179" s="28"/>
      <c r="K179" t="s">
        <v>113</v>
      </c>
      <c r="L179" t="s">
        <v>604</v>
      </c>
      <c r="M179">
        <v>0.50780000000000003</v>
      </c>
      <c r="N179">
        <v>256</v>
      </c>
      <c r="O179">
        <v>0.47970000000000002</v>
      </c>
      <c r="P179">
        <v>0.59199999999999997</v>
      </c>
      <c r="Q179">
        <v>0.46889999999999998</v>
      </c>
      <c r="R179">
        <v>0.50119999999999998</v>
      </c>
    </row>
    <row r="180" spans="7:18" x14ac:dyDescent="0.25">
      <c r="G180" s="28"/>
      <c r="H180" s="28"/>
      <c r="I180" s="28"/>
      <c r="J180" s="28"/>
      <c r="K180" t="s">
        <v>682</v>
      </c>
      <c r="L180" t="s">
        <v>595</v>
      </c>
      <c r="M180">
        <v>0.5071</v>
      </c>
      <c r="N180">
        <v>221</v>
      </c>
      <c r="O180">
        <v>0.49159999999999998</v>
      </c>
      <c r="P180">
        <v>0.55369999999999997</v>
      </c>
      <c r="Q180">
        <v>0.48230000000000001</v>
      </c>
      <c r="R180">
        <v>0.5101</v>
      </c>
    </row>
    <row r="181" spans="7:18" x14ac:dyDescent="0.25">
      <c r="G181" s="28"/>
      <c r="H181" s="28"/>
      <c r="I181" s="28"/>
      <c r="J181" s="28"/>
      <c r="K181" t="s">
        <v>651</v>
      </c>
      <c r="L181" t="s">
        <v>536</v>
      </c>
      <c r="M181">
        <v>0.50660000000000005</v>
      </c>
      <c r="N181">
        <v>29</v>
      </c>
      <c r="O181">
        <v>0.57110000000000005</v>
      </c>
      <c r="P181">
        <v>0.313</v>
      </c>
      <c r="Q181">
        <v>0.58499999999999996</v>
      </c>
      <c r="R181">
        <v>0.54330000000000001</v>
      </c>
    </row>
    <row r="182" spans="7:18" x14ac:dyDescent="0.25">
      <c r="G182" s="28"/>
      <c r="H182" s="28"/>
      <c r="I182" s="28"/>
      <c r="J182" s="28"/>
      <c r="K182" t="s">
        <v>128</v>
      </c>
      <c r="L182" t="s">
        <v>652</v>
      </c>
      <c r="M182">
        <v>0.50580000000000003</v>
      </c>
      <c r="N182">
        <v>298</v>
      </c>
      <c r="O182">
        <v>0.46750000000000003</v>
      </c>
      <c r="P182">
        <v>0.62070000000000003</v>
      </c>
      <c r="Q182">
        <v>0.4506</v>
      </c>
      <c r="R182">
        <v>0.50119999999999998</v>
      </c>
    </row>
    <row r="183" spans="7:18" x14ac:dyDescent="0.25">
      <c r="G183" s="28"/>
      <c r="H183" s="28"/>
      <c r="I183" s="28"/>
      <c r="J183" s="28"/>
      <c r="K183" t="s">
        <v>107</v>
      </c>
      <c r="L183" t="s">
        <v>532</v>
      </c>
      <c r="M183">
        <v>0.50519999999999998</v>
      </c>
      <c r="N183">
        <v>54</v>
      </c>
      <c r="O183">
        <v>0.56159999999999999</v>
      </c>
      <c r="P183">
        <v>0.33600000000000002</v>
      </c>
      <c r="Q183">
        <v>0.56210000000000004</v>
      </c>
      <c r="R183">
        <v>0.56059999999999999</v>
      </c>
    </row>
    <row r="184" spans="7:18" x14ac:dyDescent="0.25">
      <c r="G184" s="28"/>
      <c r="H184" s="28"/>
      <c r="I184" s="28"/>
      <c r="J184" s="28"/>
      <c r="K184" t="s">
        <v>684</v>
      </c>
      <c r="L184" t="s">
        <v>599</v>
      </c>
      <c r="M184">
        <v>0.50519999999999998</v>
      </c>
      <c r="N184">
        <v>316</v>
      </c>
      <c r="O184">
        <v>0.45569999999999999</v>
      </c>
      <c r="P184">
        <v>0.65359999999999996</v>
      </c>
      <c r="Q184">
        <v>0.43109999999999998</v>
      </c>
      <c r="R184">
        <v>0.50490000000000002</v>
      </c>
    </row>
    <row r="185" spans="7:18" x14ac:dyDescent="0.25">
      <c r="G185" s="28"/>
      <c r="H185" s="28"/>
      <c r="I185" s="28"/>
      <c r="J185" s="28"/>
      <c r="K185" t="s">
        <v>675</v>
      </c>
      <c r="L185" t="s">
        <v>576</v>
      </c>
      <c r="M185">
        <v>0.505</v>
      </c>
      <c r="N185">
        <v>258</v>
      </c>
      <c r="O185">
        <v>0.47920000000000001</v>
      </c>
      <c r="P185">
        <v>0.5827</v>
      </c>
      <c r="Q185">
        <v>0.4587</v>
      </c>
      <c r="R185">
        <v>0.52</v>
      </c>
    </row>
    <row r="186" spans="7:18" x14ac:dyDescent="0.25">
      <c r="G186" s="28"/>
      <c r="H186" s="28"/>
      <c r="I186" s="28"/>
      <c r="J186" s="28"/>
      <c r="K186" t="s">
        <v>672</v>
      </c>
      <c r="L186" t="s">
        <v>560</v>
      </c>
      <c r="M186">
        <v>0.505</v>
      </c>
      <c r="N186">
        <v>175</v>
      </c>
      <c r="O186">
        <v>0.50539999999999996</v>
      </c>
      <c r="P186">
        <v>0.50360000000000005</v>
      </c>
      <c r="Q186">
        <v>0.4975</v>
      </c>
      <c r="R186">
        <v>0.52110000000000001</v>
      </c>
    </row>
    <row r="187" spans="7:18" x14ac:dyDescent="0.25">
      <c r="G187" s="28"/>
      <c r="H187" s="28"/>
      <c r="I187" s="28"/>
      <c r="J187" s="28"/>
      <c r="K187" t="s">
        <v>662</v>
      </c>
      <c r="L187" t="s">
        <v>552</v>
      </c>
      <c r="M187">
        <v>0.50480000000000003</v>
      </c>
      <c r="N187">
        <v>136</v>
      </c>
      <c r="O187">
        <v>0.51890000000000003</v>
      </c>
      <c r="P187">
        <v>0.46279999999999999</v>
      </c>
      <c r="Q187">
        <v>0.51249999999999996</v>
      </c>
      <c r="R187">
        <v>0.53159999999999996</v>
      </c>
    </row>
    <row r="188" spans="7:18" x14ac:dyDescent="0.25">
      <c r="G188" s="28"/>
      <c r="H188" s="28"/>
      <c r="I188" s="28"/>
      <c r="J188" s="28"/>
      <c r="K188" t="s">
        <v>680</v>
      </c>
      <c r="L188" t="s">
        <v>576</v>
      </c>
      <c r="M188">
        <v>0.50460000000000005</v>
      </c>
      <c r="N188">
        <v>242</v>
      </c>
      <c r="O188">
        <v>0.48509999999999998</v>
      </c>
      <c r="P188">
        <v>0.56299999999999994</v>
      </c>
      <c r="Q188">
        <v>0.47239999999999999</v>
      </c>
      <c r="R188">
        <v>0.51039999999999996</v>
      </c>
    </row>
    <row r="189" spans="7:18" x14ac:dyDescent="0.25">
      <c r="G189" s="28"/>
      <c r="H189" s="28"/>
      <c r="I189" s="28"/>
      <c r="J189" s="28"/>
      <c r="K189" t="s">
        <v>681</v>
      </c>
      <c r="L189" t="s">
        <v>542</v>
      </c>
      <c r="M189">
        <v>0.50439999999999996</v>
      </c>
      <c r="N189">
        <v>169</v>
      </c>
      <c r="O189">
        <v>0.50849999999999995</v>
      </c>
      <c r="P189">
        <v>0.49220000000000003</v>
      </c>
      <c r="Q189">
        <v>0.4929</v>
      </c>
      <c r="R189">
        <v>0.53959999999999997</v>
      </c>
    </row>
    <row r="190" spans="7:18" x14ac:dyDescent="0.25">
      <c r="G190" s="28"/>
      <c r="H190" s="28"/>
      <c r="I190" s="28"/>
      <c r="J190" s="28"/>
      <c r="K190" t="s">
        <v>678</v>
      </c>
      <c r="L190" t="s">
        <v>546</v>
      </c>
      <c r="M190">
        <v>0.50409999999999999</v>
      </c>
      <c r="N190">
        <v>90</v>
      </c>
      <c r="O190">
        <v>0.54449999999999998</v>
      </c>
      <c r="P190">
        <v>0.38279999999999997</v>
      </c>
      <c r="Q190">
        <v>0.54669999999999996</v>
      </c>
      <c r="R190">
        <v>0.54020000000000001</v>
      </c>
    </row>
    <row r="191" spans="7:18" x14ac:dyDescent="0.25">
      <c r="G191" s="28"/>
      <c r="H191" s="28"/>
      <c r="I191" s="28"/>
      <c r="J191" s="28"/>
      <c r="K191" t="s">
        <v>94</v>
      </c>
      <c r="L191" t="s">
        <v>538</v>
      </c>
      <c r="M191">
        <v>0.504</v>
      </c>
      <c r="N191">
        <v>70</v>
      </c>
      <c r="O191">
        <v>0.55500000000000005</v>
      </c>
      <c r="P191">
        <v>0.35110000000000002</v>
      </c>
      <c r="Q191">
        <v>0.55610000000000004</v>
      </c>
      <c r="R191">
        <v>0.55269999999999997</v>
      </c>
    </row>
    <row r="192" spans="7:18" x14ac:dyDescent="0.25">
      <c r="G192" s="28"/>
      <c r="H192" s="28"/>
      <c r="I192" s="28"/>
      <c r="J192" s="28"/>
      <c r="K192" t="s">
        <v>664</v>
      </c>
      <c r="L192" t="s">
        <v>593</v>
      </c>
      <c r="M192">
        <v>0.50390000000000001</v>
      </c>
      <c r="N192">
        <v>233</v>
      </c>
      <c r="O192">
        <v>0.48720000000000002</v>
      </c>
      <c r="P192">
        <v>0.55400000000000005</v>
      </c>
      <c r="Q192">
        <v>0.46960000000000002</v>
      </c>
      <c r="R192">
        <v>0.52259999999999995</v>
      </c>
    </row>
    <row r="193" spans="7:18" x14ac:dyDescent="0.25">
      <c r="G193" s="28"/>
      <c r="H193" s="28"/>
      <c r="I193" s="28"/>
      <c r="J193" s="28"/>
      <c r="K193" t="s">
        <v>677</v>
      </c>
      <c r="L193" t="s">
        <v>652</v>
      </c>
      <c r="M193">
        <v>0.50370000000000004</v>
      </c>
      <c r="N193">
        <v>248</v>
      </c>
      <c r="O193">
        <v>0.48370000000000002</v>
      </c>
      <c r="P193">
        <v>0.5635</v>
      </c>
      <c r="Q193">
        <v>0.47549999999999998</v>
      </c>
      <c r="R193">
        <v>0.50009999999999999</v>
      </c>
    </row>
    <row r="194" spans="7:18" x14ac:dyDescent="0.25">
      <c r="G194" s="28"/>
      <c r="H194" s="28"/>
      <c r="I194" s="28"/>
      <c r="J194" s="28"/>
      <c r="K194" t="s">
        <v>685</v>
      </c>
      <c r="L194" t="s">
        <v>565</v>
      </c>
      <c r="M194">
        <v>0.50370000000000004</v>
      </c>
      <c r="N194">
        <v>244</v>
      </c>
      <c r="O194">
        <v>0.48420000000000002</v>
      </c>
      <c r="P194">
        <v>0.56200000000000006</v>
      </c>
      <c r="Q194">
        <v>0.46970000000000001</v>
      </c>
      <c r="R194">
        <v>0.51319999999999999</v>
      </c>
    </row>
    <row r="195" spans="7:18" x14ac:dyDescent="0.25">
      <c r="G195" s="28"/>
      <c r="H195" s="28"/>
      <c r="I195" s="28"/>
      <c r="J195" s="28"/>
      <c r="K195" t="s">
        <v>687</v>
      </c>
      <c r="L195" t="s">
        <v>569</v>
      </c>
      <c r="M195">
        <v>0.503</v>
      </c>
      <c r="N195">
        <v>200</v>
      </c>
      <c r="O195">
        <v>0.49759999999999999</v>
      </c>
      <c r="P195">
        <v>0.51910000000000001</v>
      </c>
      <c r="Q195">
        <v>0.48780000000000001</v>
      </c>
      <c r="R195">
        <v>0.51729999999999998</v>
      </c>
    </row>
    <row r="196" spans="7:18" x14ac:dyDescent="0.25">
      <c r="G196" s="28"/>
      <c r="H196" s="28"/>
      <c r="I196" s="28"/>
      <c r="J196" s="28"/>
      <c r="K196" t="s">
        <v>92</v>
      </c>
      <c r="L196" t="s">
        <v>537</v>
      </c>
      <c r="M196">
        <v>0.50239999999999996</v>
      </c>
      <c r="N196">
        <v>95</v>
      </c>
      <c r="O196">
        <v>0.54290000000000005</v>
      </c>
      <c r="P196">
        <v>0.38100000000000001</v>
      </c>
      <c r="Q196">
        <v>0.53149999999999997</v>
      </c>
      <c r="R196">
        <v>0.56569999999999998</v>
      </c>
    </row>
    <row r="197" spans="7:18" x14ac:dyDescent="0.25">
      <c r="G197" s="28"/>
      <c r="H197" s="28"/>
      <c r="I197" s="28"/>
      <c r="J197" s="28"/>
      <c r="K197" t="s">
        <v>692</v>
      </c>
      <c r="L197" t="s">
        <v>567</v>
      </c>
      <c r="M197">
        <v>0.50229999999999997</v>
      </c>
      <c r="N197">
        <v>275</v>
      </c>
      <c r="O197">
        <v>0.47460000000000002</v>
      </c>
      <c r="P197">
        <v>0.58540000000000003</v>
      </c>
      <c r="Q197">
        <v>0.46060000000000001</v>
      </c>
      <c r="R197">
        <v>0.50270000000000004</v>
      </c>
    </row>
    <row r="198" spans="7:18" x14ac:dyDescent="0.25">
      <c r="G198" s="28"/>
      <c r="H198" s="28"/>
      <c r="I198" s="28"/>
      <c r="J198" s="28"/>
      <c r="K198" t="s">
        <v>124</v>
      </c>
      <c r="L198" t="s">
        <v>679</v>
      </c>
      <c r="M198">
        <v>0.50209999999999999</v>
      </c>
      <c r="N198">
        <v>346</v>
      </c>
      <c r="O198">
        <v>0.433</v>
      </c>
      <c r="P198">
        <v>0.70940000000000003</v>
      </c>
      <c r="Q198">
        <v>0.40060000000000001</v>
      </c>
      <c r="R198">
        <v>0.49769999999999998</v>
      </c>
    </row>
    <row r="199" spans="7:18" x14ac:dyDescent="0.25">
      <c r="G199" s="28"/>
      <c r="H199" s="28"/>
      <c r="I199" s="28"/>
      <c r="J199" s="28"/>
      <c r="K199" t="s">
        <v>691</v>
      </c>
      <c r="L199" t="s">
        <v>604</v>
      </c>
      <c r="M199">
        <v>0.50139999999999996</v>
      </c>
      <c r="N199">
        <v>237</v>
      </c>
      <c r="O199">
        <v>0.48559999999999998</v>
      </c>
      <c r="P199">
        <v>0.54890000000000005</v>
      </c>
      <c r="Q199">
        <v>0.47870000000000001</v>
      </c>
      <c r="R199">
        <v>0.49930000000000002</v>
      </c>
    </row>
    <row r="200" spans="7:18" x14ac:dyDescent="0.25">
      <c r="G200" s="28"/>
      <c r="H200" s="28"/>
      <c r="I200" s="28"/>
      <c r="J200" s="28"/>
      <c r="K200" t="s">
        <v>686</v>
      </c>
      <c r="L200" t="s">
        <v>542</v>
      </c>
      <c r="M200">
        <v>0.501</v>
      </c>
      <c r="N200">
        <v>85</v>
      </c>
      <c r="O200">
        <v>0.54600000000000004</v>
      </c>
      <c r="P200">
        <v>0.36620000000000003</v>
      </c>
      <c r="Q200">
        <v>0.5464</v>
      </c>
      <c r="R200">
        <v>0.54520000000000002</v>
      </c>
    </row>
    <row r="201" spans="7:18" x14ac:dyDescent="0.25">
      <c r="G201" s="28"/>
      <c r="H201" s="28"/>
      <c r="I201" s="28"/>
      <c r="J201" s="28"/>
      <c r="K201" t="s">
        <v>71</v>
      </c>
      <c r="L201" t="s">
        <v>576</v>
      </c>
      <c r="M201">
        <v>0.50039999999999996</v>
      </c>
      <c r="N201">
        <v>180</v>
      </c>
      <c r="O201">
        <v>0.50429999999999997</v>
      </c>
      <c r="P201">
        <v>0.48870000000000002</v>
      </c>
      <c r="Q201">
        <v>0.50009999999999999</v>
      </c>
      <c r="R201">
        <v>0.51249999999999996</v>
      </c>
    </row>
    <row r="202" spans="7:18" x14ac:dyDescent="0.25">
      <c r="G202" s="28"/>
      <c r="H202" s="28"/>
      <c r="I202" s="28"/>
      <c r="J202" s="28"/>
      <c r="K202" t="s">
        <v>121</v>
      </c>
      <c r="L202" t="s">
        <v>565</v>
      </c>
      <c r="M202">
        <v>0.49969999999999998</v>
      </c>
      <c r="N202">
        <v>219</v>
      </c>
      <c r="O202">
        <v>0.49220000000000003</v>
      </c>
      <c r="P202">
        <v>0.52210000000000001</v>
      </c>
      <c r="Q202">
        <v>0.48089999999999999</v>
      </c>
      <c r="R202">
        <v>0.51470000000000005</v>
      </c>
    </row>
    <row r="203" spans="7:18" x14ac:dyDescent="0.25">
      <c r="G203" s="28"/>
      <c r="H203" s="28"/>
      <c r="I203" s="28"/>
      <c r="J203" s="28"/>
      <c r="K203" t="s">
        <v>713</v>
      </c>
      <c r="L203" t="s">
        <v>593</v>
      </c>
      <c r="M203">
        <v>0.49890000000000001</v>
      </c>
      <c r="N203">
        <v>297</v>
      </c>
      <c r="O203">
        <v>0.46789999999999998</v>
      </c>
      <c r="P203">
        <v>0.59199999999999997</v>
      </c>
      <c r="Q203">
        <v>0.45119999999999999</v>
      </c>
      <c r="R203">
        <v>0.50119999999999998</v>
      </c>
    </row>
    <row r="204" spans="7:18" x14ac:dyDescent="0.25">
      <c r="G204" s="28"/>
      <c r="H204" s="28"/>
      <c r="I204" s="28"/>
      <c r="J204" s="28"/>
      <c r="K204" t="s">
        <v>676</v>
      </c>
      <c r="L204" t="s">
        <v>601</v>
      </c>
      <c r="M204">
        <v>0.49880000000000002</v>
      </c>
      <c r="N204">
        <v>279</v>
      </c>
      <c r="O204">
        <v>0.4738</v>
      </c>
      <c r="P204">
        <v>0.57379999999999998</v>
      </c>
      <c r="Q204">
        <v>0.45789999999999997</v>
      </c>
      <c r="R204">
        <v>0.50549999999999995</v>
      </c>
    </row>
    <row r="205" spans="7:18" x14ac:dyDescent="0.25">
      <c r="G205" s="28"/>
      <c r="H205" s="28"/>
      <c r="I205" s="28"/>
      <c r="J205" s="28"/>
      <c r="K205" t="s">
        <v>688</v>
      </c>
      <c r="L205" t="s">
        <v>546</v>
      </c>
      <c r="M205">
        <v>0.49819999999999998</v>
      </c>
      <c r="N205">
        <v>116</v>
      </c>
      <c r="O205">
        <v>0.53029999999999999</v>
      </c>
      <c r="P205">
        <v>0.40160000000000001</v>
      </c>
      <c r="Q205">
        <v>0.52370000000000005</v>
      </c>
      <c r="R205">
        <v>0.54359999999999997</v>
      </c>
    </row>
    <row r="206" spans="7:18" x14ac:dyDescent="0.25">
      <c r="G206" s="28"/>
      <c r="H206" s="28"/>
      <c r="I206" s="28"/>
      <c r="J206" s="28"/>
      <c r="K206" t="s">
        <v>690</v>
      </c>
      <c r="L206" t="s">
        <v>604</v>
      </c>
      <c r="M206">
        <v>0.4975</v>
      </c>
      <c r="N206">
        <v>328</v>
      </c>
      <c r="O206">
        <v>0.4486</v>
      </c>
      <c r="P206">
        <v>0.64429999999999998</v>
      </c>
      <c r="Q206">
        <v>0.42380000000000001</v>
      </c>
      <c r="R206">
        <v>0.49809999999999999</v>
      </c>
    </row>
    <row r="207" spans="7:18" x14ac:dyDescent="0.25">
      <c r="G207" s="28"/>
      <c r="H207" s="28"/>
      <c r="I207" s="28"/>
      <c r="J207" s="28"/>
      <c r="K207" t="s">
        <v>701</v>
      </c>
      <c r="L207" t="s">
        <v>565</v>
      </c>
      <c r="M207">
        <v>0.49719999999999998</v>
      </c>
      <c r="N207">
        <v>183</v>
      </c>
      <c r="O207">
        <v>0.50329999999999997</v>
      </c>
      <c r="P207">
        <v>0.47889999999999999</v>
      </c>
      <c r="Q207">
        <v>0.4945</v>
      </c>
      <c r="R207">
        <v>0.52090000000000003</v>
      </c>
    </row>
    <row r="208" spans="7:18" x14ac:dyDescent="0.25">
      <c r="G208" s="28"/>
      <c r="H208" s="28"/>
      <c r="I208" s="28"/>
      <c r="J208" s="28"/>
      <c r="K208" t="s">
        <v>53</v>
      </c>
      <c r="L208" t="s">
        <v>532</v>
      </c>
      <c r="M208">
        <v>0.496</v>
      </c>
      <c r="N208">
        <v>9</v>
      </c>
      <c r="O208">
        <v>0.59050000000000002</v>
      </c>
      <c r="P208">
        <v>0.21260000000000001</v>
      </c>
      <c r="Q208">
        <v>0.60189999999999999</v>
      </c>
      <c r="R208">
        <v>0.5675</v>
      </c>
    </row>
    <row r="209" spans="7:18" x14ac:dyDescent="0.25">
      <c r="G209" s="28"/>
      <c r="H209" s="28"/>
      <c r="I209" s="28"/>
      <c r="J209" s="28"/>
      <c r="K209" t="s">
        <v>712</v>
      </c>
      <c r="L209" t="s">
        <v>554</v>
      </c>
      <c r="M209">
        <v>0.49590000000000001</v>
      </c>
      <c r="N209">
        <v>171</v>
      </c>
      <c r="O209">
        <v>0.50790000000000002</v>
      </c>
      <c r="P209">
        <v>0.45989999999999998</v>
      </c>
      <c r="Q209">
        <v>0.49590000000000001</v>
      </c>
      <c r="R209">
        <v>0.53200000000000003</v>
      </c>
    </row>
    <row r="210" spans="7:18" x14ac:dyDescent="0.25">
      <c r="G210" s="28"/>
      <c r="H210" s="28"/>
      <c r="I210" s="28"/>
      <c r="J210" s="28"/>
      <c r="K210" t="s">
        <v>697</v>
      </c>
      <c r="L210" t="s">
        <v>599</v>
      </c>
      <c r="M210">
        <v>0.49540000000000001</v>
      </c>
      <c r="N210">
        <v>284</v>
      </c>
      <c r="O210">
        <v>0.47189999999999999</v>
      </c>
      <c r="P210">
        <v>0.56589999999999996</v>
      </c>
      <c r="Q210">
        <v>0.45839999999999997</v>
      </c>
      <c r="R210">
        <v>0.499</v>
      </c>
    </row>
    <row r="211" spans="7:18" x14ac:dyDescent="0.25">
      <c r="G211" s="28"/>
      <c r="H211" s="28"/>
      <c r="I211" s="28"/>
      <c r="J211" s="28"/>
      <c r="K211" t="s">
        <v>696</v>
      </c>
      <c r="L211" t="s">
        <v>533</v>
      </c>
      <c r="M211">
        <v>0.49540000000000001</v>
      </c>
      <c r="N211">
        <v>83</v>
      </c>
      <c r="O211">
        <v>0.54779999999999995</v>
      </c>
      <c r="P211">
        <v>0.33810000000000001</v>
      </c>
      <c r="Q211">
        <v>0.54239999999999999</v>
      </c>
      <c r="R211">
        <v>0.55840000000000001</v>
      </c>
    </row>
    <row r="212" spans="7:18" x14ac:dyDescent="0.25">
      <c r="G212" s="28"/>
      <c r="H212" s="28"/>
      <c r="I212" s="28"/>
      <c r="J212" s="28"/>
      <c r="K212" t="s">
        <v>689</v>
      </c>
      <c r="L212" t="s">
        <v>565</v>
      </c>
      <c r="M212">
        <v>0.49530000000000002</v>
      </c>
      <c r="N212">
        <v>229</v>
      </c>
      <c r="O212">
        <v>0.48859999999999998</v>
      </c>
      <c r="P212">
        <v>0.51539999999999997</v>
      </c>
      <c r="Q212">
        <v>0.47870000000000001</v>
      </c>
      <c r="R212">
        <v>0.50849999999999995</v>
      </c>
    </row>
    <row r="213" spans="7:18" x14ac:dyDescent="0.25">
      <c r="G213" s="28"/>
      <c r="H213" s="28"/>
      <c r="I213" s="28"/>
      <c r="J213" s="28"/>
      <c r="K213" t="s">
        <v>707</v>
      </c>
      <c r="L213" t="s">
        <v>570</v>
      </c>
      <c r="M213">
        <v>0.49480000000000002</v>
      </c>
      <c r="N213">
        <v>215</v>
      </c>
      <c r="O213">
        <v>0.49309999999999998</v>
      </c>
      <c r="P213">
        <v>0.5</v>
      </c>
      <c r="Q213">
        <v>0.49320000000000003</v>
      </c>
      <c r="R213">
        <v>0.49280000000000002</v>
      </c>
    </row>
    <row r="214" spans="7:18" x14ac:dyDescent="0.25">
      <c r="G214" s="28"/>
      <c r="H214" s="28"/>
      <c r="I214" s="28"/>
      <c r="J214" s="28"/>
      <c r="K214" t="s">
        <v>694</v>
      </c>
      <c r="L214" t="s">
        <v>536</v>
      </c>
      <c r="M214">
        <v>0.49419999999999997</v>
      </c>
      <c r="N214">
        <v>111</v>
      </c>
      <c r="O214">
        <v>0.5353</v>
      </c>
      <c r="P214">
        <v>0.37090000000000001</v>
      </c>
      <c r="Q214">
        <v>0.53129999999999999</v>
      </c>
      <c r="R214">
        <v>0.54330000000000001</v>
      </c>
    </row>
    <row r="215" spans="7:18" x14ac:dyDescent="0.25">
      <c r="G215" s="28"/>
      <c r="H215" s="28"/>
      <c r="I215" s="28"/>
      <c r="J215" s="28"/>
      <c r="K215" t="s">
        <v>711</v>
      </c>
      <c r="L215" t="s">
        <v>576</v>
      </c>
      <c r="M215">
        <v>0.49409999999999998</v>
      </c>
      <c r="N215">
        <v>262</v>
      </c>
      <c r="O215">
        <v>0.47770000000000001</v>
      </c>
      <c r="P215">
        <v>0.54330000000000001</v>
      </c>
      <c r="Q215">
        <v>0.46179999999999999</v>
      </c>
      <c r="R215">
        <v>0.50960000000000005</v>
      </c>
    </row>
    <row r="216" spans="7:18" x14ac:dyDescent="0.25">
      <c r="G216" s="28"/>
      <c r="H216" s="28"/>
      <c r="I216" s="28"/>
      <c r="J216" s="28"/>
      <c r="K216" t="s">
        <v>703</v>
      </c>
      <c r="L216" t="s">
        <v>655</v>
      </c>
      <c r="M216">
        <v>0.49399999999999999</v>
      </c>
      <c r="N216">
        <v>335</v>
      </c>
      <c r="O216">
        <v>0.44419999999999998</v>
      </c>
      <c r="P216">
        <v>0.64339999999999997</v>
      </c>
      <c r="Q216">
        <v>0.41789999999999999</v>
      </c>
      <c r="R216">
        <v>0.49680000000000002</v>
      </c>
    </row>
    <row r="217" spans="7:18" x14ac:dyDescent="0.25">
      <c r="G217" s="28"/>
      <c r="H217" s="28"/>
      <c r="I217" s="28"/>
      <c r="J217" s="28"/>
      <c r="K217" t="s">
        <v>698</v>
      </c>
      <c r="L217" t="s">
        <v>537</v>
      </c>
      <c r="M217">
        <v>0.49399999999999999</v>
      </c>
      <c r="N217">
        <v>87</v>
      </c>
      <c r="O217">
        <v>0.54469999999999996</v>
      </c>
      <c r="P217">
        <v>0.34189999999999998</v>
      </c>
      <c r="Q217">
        <v>0.54010000000000002</v>
      </c>
      <c r="R217">
        <v>0.55369999999999997</v>
      </c>
    </row>
    <row r="218" spans="7:18" x14ac:dyDescent="0.25">
      <c r="G218" s="28"/>
      <c r="H218" s="28"/>
      <c r="I218" s="28"/>
      <c r="J218" s="28"/>
      <c r="K218" t="s">
        <v>709</v>
      </c>
      <c r="L218" t="s">
        <v>536</v>
      </c>
      <c r="M218">
        <v>0.49390000000000001</v>
      </c>
      <c r="N218">
        <v>177</v>
      </c>
      <c r="O218">
        <v>0.50480000000000003</v>
      </c>
      <c r="P218">
        <v>0.46089999999999998</v>
      </c>
      <c r="Q218">
        <v>0.4884</v>
      </c>
      <c r="R218">
        <v>0.53769999999999996</v>
      </c>
    </row>
    <row r="219" spans="7:18" x14ac:dyDescent="0.25">
      <c r="G219" s="28"/>
      <c r="H219" s="28"/>
      <c r="I219" s="28"/>
      <c r="J219" s="28"/>
      <c r="K219" t="s">
        <v>700</v>
      </c>
      <c r="L219" t="s">
        <v>576</v>
      </c>
      <c r="M219">
        <v>0.49309999999999998</v>
      </c>
      <c r="N219">
        <v>296</v>
      </c>
      <c r="O219">
        <v>0.46810000000000002</v>
      </c>
      <c r="P219">
        <v>0.56799999999999995</v>
      </c>
      <c r="Q219">
        <v>0.45219999999999999</v>
      </c>
      <c r="R219">
        <v>0.49980000000000002</v>
      </c>
    </row>
    <row r="220" spans="7:18" x14ac:dyDescent="0.25">
      <c r="G220" s="28"/>
      <c r="H220" s="28"/>
      <c r="I220" s="28"/>
      <c r="J220" s="28"/>
      <c r="K220" t="s">
        <v>718</v>
      </c>
      <c r="L220" t="s">
        <v>572</v>
      </c>
      <c r="M220">
        <v>0.4929</v>
      </c>
      <c r="N220">
        <v>173</v>
      </c>
      <c r="O220">
        <v>0.50690000000000002</v>
      </c>
      <c r="P220">
        <v>0.45079999999999998</v>
      </c>
      <c r="Q220">
        <v>0.498</v>
      </c>
      <c r="R220">
        <v>0.52470000000000006</v>
      </c>
    </row>
    <row r="221" spans="7:18" x14ac:dyDescent="0.25">
      <c r="G221" s="28"/>
      <c r="H221" s="28"/>
      <c r="I221" s="28"/>
      <c r="J221" s="28"/>
      <c r="K221" t="s">
        <v>717</v>
      </c>
      <c r="L221" t="s">
        <v>570</v>
      </c>
      <c r="M221">
        <v>0.4929</v>
      </c>
      <c r="N221">
        <v>231</v>
      </c>
      <c r="O221">
        <v>0.4879</v>
      </c>
      <c r="P221">
        <v>0.50770000000000004</v>
      </c>
      <c r="Q221">
        <v>0.48110000000000003</v>
      </c>
      <c r="R221">
        <v>0.50160000000000005</v>
      </c>
    </row>
    <row r="222" spans="7:18" x14ac:dyDescent="0.25">
      <c r="G222" s="28"/>
      <c r="H222" s="28"/>
      <c r="I222" s="28"/>
      <c r="J222" s="28"/>
      <c r="K222" t="s">
        <v>706</v>
      </c>
      <c r="L222" t="s">
        <v>569</v>
      </c>
      <c r="M222">
        <v>0.49230000000000002</v>
      </c>
      <c r="N222">
        <v>201</v>
      </c>
      <c r="O222">
        <v>0.4975</v>
      </c>
      <c r="P222">
        <v>0.47689999999999999</v>
      </c>
      <c r="Q222">
        <v>0.49149999999999999</v>
      </c>
      <c r="R222">
        <v>0.50939999999999996</v>
      </c>
    </row>
    <row r="223" spans="7:18" x14ac:dyDescent="0.25">
      <c r="G223" s="28"/>
      <c r="H223" s="28"/>
      <c r="I223" s="28"/>
      <c r="J223" s="28"/>
      <c r="K223" t="s">
        <v>693</v>
      </c>
      <c r="L223" t="s">
        <v>546</v>
      </c>
      <c r="M223">
        <v>0.49159999999999998</v>
      </c>
      <c r="N223">
        <v>108</v>
      </c>
      <c r="O223">
        <v>0.53690000000000004</v>
      </c>
      <c r="P223">
        <v>0.35570000000000002</v>
      </c>
      <c r="Q223">
        <v>0.53520000000000001</v>
      </c>
      <c r="R223">
        <v>0.5403</v>
      </c>
    </row>
    <row r="224" spans="7:18" x14ac:dyDescent="0.25">
      <c r="G224" s="28"/>
      <c r="H224" s="28"/>
      <c r="I224" s="28"/>
      <c r="J224" s="28"/>
      <c r="K224" t="s">
        <v>695</v>
      </c>
      <c r="L224" t="s">
        <v>654</v>
      </c>
      <c r="M224">
        <v>0.49080000000000001</v>
      </c>
      <c r="N224">
        <v>356</v>
      </c>
      <c r="O224">
        <v>0.42480000000000001</v>
      </c>
      <c r="P224">
        <v>0.68889999999999996</v>
      </c>
      <c r="Q224">
        <v>0.40479999999999999</v>
      </c>
      <c r="R224">
        <v>0.46489999999999998</v>
      </c>
    </row>
    <row r="225" spans="7:18" x14ac:dyDescent="0.25">
      <c r="G225" s="28"/>
      <c r="H225" s="28"/>
      <c r="I225" s="28"/>
      <c r="J225" s="28"/>
      <c r="K225" t="s">
        <v>702</v>
      </c>
      <c r="L225" t="s">
        <v>655</v>
      </c>
      <c r="M225">
        <v>0.49009999999999998</v>
      </c>
      <c r="N225">
        <v>230</v>
      </c>
      <c r="O225">
        <v>0.48809999999999998</v>
      </c>
      <c r="P225">
        <v>0.49619999999999997</v>
      </c>
      <c r="Q225">
        <v>0.47610000000000002</v>
      </c>
      <c r="R225">
        <v>0.51219999999999999</v>
      </c>
    </row>
    <row r="226" spans="7:18" x14ac:dyDescent="0.25">
      <c r="G226" s="28"/>
      <c r="H226" s="28"/>
      <c r="I226" s="28"/>
      <c r="J226" s="28"/>
      <c r="K226" t="s">
        <v>716</v>
      </c>
      <c r="L226" t="s">
        <v>552</v>
      </c>
      <c r="M226">
        <v>0.48959999999999998</v>
      </c>
      <c r="N226">
        <v>226</v>
      </c>
      <c r="O226">
        <v>0.4899</v>
      </c>
      <c r="P226">
        <v>0.4889</v>
      </c>
      <c r="Q226">
        <v>0.46870000000000001</v>
      </c>
      <c r="R226">
        <v>0.53220000000000001</v>
      </c>
    </row>
    <row r="227" spans="7:18" x14ac:dyDescent="0.25">
      <c r="G227" s="28"/>
      <c r="H227" s="28"/>
      <c r="I227" s="28"/>
      <c r="J227" s="28"/>
      <c r="K227" t="s">
        <v>699</v>
      </c>
      <c r="L227" t="s">
        <v>565</v>
      </c>
      <c r="M227">
        <v>0.4884</v>
      </c>
      <c r="N227">
        <v>167</v>
      </c>
      <c r="O227">
        <v>0.50870000000000004</v>
      </c>
      <c r="P227">
        <v>0.4274</v>
      </c>
      <c r="Q227">
        <v>0.50590000000000002</v>
      </c>
      <c r="R227">
        <v>0.51439999999999997</v>
      </c>
    </row>
    <row r="228" spans="7:18" x14ac:dyDescent="0.25">
      <c r="G228" s="28"/>
      <c r="H228" s="28"/>
      <c r="I228" s="28"/>
      <c r="J228" s="28"/>
      <c r="K228" t="s">
        <v>116</v>
      </c>
      <c r="L228" t="s">
        <v>546</v>
      </c>
      <c r="M228">
        <v>0.48759999999999998</v>
      </c>
      <c r="N228">
        <v>158</v>
      </c>
      <c r="O228">
        <v>0.51170000000000004</v>
      </c>
      <c r="P228">
        <v>0.41539999999999999</v>
      </c>
      <c r="Q228">
        <v>0.50160000000000005</v>
      </c>
      <c r="R228">
        <v>0.53180000000000005</v>
      </c>
    </row>
    <row r="229" spans="7:18" x14ac:dyDescent="0.25">
      <c r="G229" s="28"/>
      <c r="H229" s="28"/>
      <c r="I229" s="28"/>
      <c r="J229" s="28"/>
      <c r="K229" t="s">
        <v>714</v>
      </c>
      <c r="L229" t="s">
        <v>646</v>
      </c>
      <c r="M229">
        <v>0.48749999999999999</v>
      </c>
      <c r="N229">
        <v>192</v>
      </c>
      <c r="O229">
        <v>0.50049999999999994</v>
      </c>
      <c r="P229">
        <v>0.4486</v>
      </c>
      <c r="Q229">
        <v>0.50539999999999996</v>
      </c>
      <c r="R229">
        <v>0.49049999999999999</v>
      </c>
    </row>
    <row r="230" spans="7:18" x14ac:dyDescent="0.25">
      <c r="G230" s="28"/>
      <c r="H230" s="28"/>
      <c r="I230" s="28"/>
      <c r="J230" s="28"/>
      <c r="K230" t="s">
        <v>704</v>
      </c>
      <c r="L230" t="s">
        <v>593</v>
      </c>
      <c r="M230">
        <v>0.48720000000000002</v>
      </c>
      <c r="N230">
        <v>246</v>
      </c>
      <c r="O230">
        <v>0.48409999999999997</v>
      </c>
      <c r="P230">
        <v>0.49630000000000002</v>
      </c>
      <c r="Q230">
        <v>0.46379999999999999</v>
      </c>
      <c r="R230">
        <v>0.52490000000000003</v>
      </c>
    </row>
    <row r="231" spans="7:18" x14ac:dyDescent="0.25">
      <c r="G231" s="28"/>
      <c r="H231" s="28"/>
      <c r="I231" s="28"/>
      <c r="J231" s="28"/>
      <c r="K231" t="s">
        <v>705</v>
      </c>
      <c r="L231" t="s">
        <v>536</v>
      </c>
      <c r="M231">
        <v>0.48680000000000001</v>
      </c>
      <c r="N231">
        <v>159</v>
      </c>
      <c r="O231">
        <v>0.51129999999999998</v>
      </c>
      <c r="P231">
        <v>0.41320000000000001</v>
      </c>
      <c r="Q231">
        <v>0.503</v>
      </c>
      <c r="R231">
        <v>0.52800000000000002</v>
      </c>
    </row>
    <row r="232" spans="7:18" x14ac:dyDescent="0.25">
      <c r="G232" s="28"/>
      <c r="H232" s="28"/>
      <c r="I232" s="28"/>
      <c r="J232" s="28"/>
      <c r="K232" t="s">
        <v>735</v>
      </c>
      <c r="L232" t="s">
        <v>572</v>
      </c>
      <c r="M232">
        <v>0.48620000000000002</v>
      </c>
      <c r="N232">
        <v>119</v>
      </c>
      <c r="O232">
        <v>0.52700000000000002</v>
      </c>
      <c r="P232">
        <v>0.36359999999999998</v>
      </c>
      <c r="Q232">
        <v>0.52280000000000004</v>
      </c>
      <c r="R232">
        <v>0.53559999999999997</v>
      </c>
    </row>
    <row r="233" spans="7:18" x14ac:dyDescent="0.25">
      <c r="G233" s="28"/>
      <c r="H233" s="28"/>
      <c r="I233" s="28"/>
      <c r="J233" s="28"/>
      <c r="K233" t="s">
        <v>710</v>
      </c>
      <c r="L233" t="s">
        <v>565</v>
      </c>
      <c r="M233">
        <v>0.48580000000000001</v>
      </c>
      <c r="N233">
        <v>312</v>
      </c>
      <c r="O233">
        <v>0.45660000000000001</v>
      </c>
      <c r="P233">
        <v>0.57320000000000004</v>
      </c>
      <c r="Q233">
        <v>0.43149999999999999</v>
      </c>
      <c r="R233">
        <v>0.50670000000000004</v>
      </c>
    </row>
    <row r="234" spans="7:18" x14ac:dyDescent="0.25">
      <c r="G234" s="28"/>
      <c r="H234" s="28"/>
      <c r="I234" s="28"/>
      <c r="J234" s="28"/>
      <c r="K234" t="s">
        <v>75</v>
      </c>
      <c r="L234" t="s">
        <v>646</v>
      </c>
      <c r="M234">
        <v>0.48520000000000002</v>
      </c>
      <c r="N234">
        <v>189</v>
      </c>
      <c r="O234">
        <v>0.50080000000000002</v>
      </c>
      <c r="P234">
        <v>0.4385</v>
      </c>
      <c r="Q234">
        <v>0.50690000000000002</v>
      </c>
      <c r="R234">
        <v>0.48849999999999999</v>
      </c>
    </row>
    <row r="235" spans="7:18" x14ac:dyDescent="0.25">
      <c r="G235" s="28"/>
      <c r="H235" s="28"/>
      <c r="I235" s="28"/>
      <c r="J235" s="28"/>
      <c r="K235" t="s">
        <v>708</v>
      </c>
      <c r="L235" t="s">
        <v>544</v>
      </c>
      <c r="M235">
        <v>0.48520000000000002</v>
      </c>
      <c r="N235">
        <v>151</v>
      </c>
      <c r="O235">
        <v>0.51400000000000001</v>
      </c>
      <c r="P235">
        <v>0.39860000000000001</v>
      </c>
      <c r="Q235">
        <v>0.50449999999999995</v>
      </c>
      <c r="R235">
        <v>0.53310000000000002</v>
      </c>
    </row>
    <row r="236" spans="7:18" x14ac:dyDescent="0.25">
      <c r="G236" s="28"/>
      <c r="H236" s="28"/>
      <c r="I236" s="28"/>
      <c r="J236" s="28"/>
      <c r="K236" t="s">
        <v>88</v>
      </c>
      <c r="L236" t="s">
        <v>652</v>
      </c>
      <c r="M236">
        <v>0.48480000000000001</v>
      </c>
      <c r="N236">
        <v>299</v>
      </c>
      <c r="O236">
        <v>0.46739999999999998</v>
      </c>
      <c r="P236">
        <v>0.53720000000000001</v>
      </c>
      <c r="Q236">
        <v>0.44979999999999998</v>
      </c>
      <c r="R236">
        <v>0.50260000000000005</v>
      </c>
    </row>
    <row r="237" spans="7:18" x14ac:dyDescent="0.25">
      <c r="G237" s="28"/>
      <c r="H237" s="28"/>
      <c r="I237" s="28"/>
      <c r="J237" s="28"/>
      <c r="K237" t="s">
        <v>721</v>
      </c>
      <c r="L237" t="s">
        <v>646</v>
      </c>
      <c r="M237">
        <v>0.48430000000000001</v>
      </c>
      <c r="N237">
        <v>354</v>
      </c>
      <c r="O237">
        <v>0.42709999999999998</v>
      </c>
      <c r="P237">
        <v>0.65569999999999995</v>
      </c>
      <c r="Q237">
        <v>0.40050000000000002</v>
      </c>
      <c r="R237">
        <v>0.48020000000000002</v>
      </c>
    </row>
    <row r="238" spans="7:18" x14ac:dyDescent="0.25">
      <c r="G238" s="28"/>
      <c r="H238" s="28"/>
      <c r="I238" s="28"/>
      <c r="J238" s="28"/>
      <c r="K238" t="s">
        <v>719</v>
      </c>
      <c r="L238" t="s">
        <v>569</v>
      </c>
      <c r="M238">
        <v>0.48409999999999997</v>
      </c>
      <c r="N238">
        <v>255</v>
      </c>
      <c r="O238">
        <v>0.48</v>
      </c>
      <c r="P238">
        <v>0.49640000000000001</v>
      </c>
      <c r="Q238">
        <v>0.4597</v>
      </c>
      <c r="R238">
        <v>0.52049999999999996</v>
      </c>
    </row>
    <row r="239" spans="7:18" x14ac:dyDescent="0.25">
      <c r="G239" s="28"/>
      <c r="H239" s="28"/>
      <c r="I239" s="28"/>
      <c r="J239" s="28"/>
      <c r="K239" t="s">
        <v>728</v>
      </c>
      <c r="L239" t="s">
        <v>655</v>
      </c>
      <c r="M239">
        <v>0.48370000000000002</v>
      </c>
      <c r="N239">
        <v>331</v>
      </c>
      <c r="O239">
        <v>0.44719999999999999</v>
      </c>
      <c r="P239">
        <v>0.59309999999999996</v>
      </c>
      <c r="Q239">
        <v>0.41870000000000002</v>
      </c>
      <c r="R239">
        <v>0.50429999999999997</v>
      </c>
    </row>
    <row r="240" spans="7:18" x14ac:dyDescent="0.25">
      <c r="G240" s="28"/>
      <c r="H240" s="28"/>
      <c r="I240" s="28"/>
      <c r="J240" s="28"/>
      <c r="K240" t="s">
        <v>727</v>
      </c>
      <c r="L240" t="s">
        <v>655</v>
      </c>
      <c r="M240">
        <v>0.48359999999999997</v>
      </c>
      <c r="N240">
        <v>273</v>
      </c>
      <c r="O240">
        <v>0.47560000000000002</v>
      </c>
      <c r="P240">
        <v>0.50780000000000003</v>
      </c>
      <c r="Q240">
        <v>0.45529999999999998</v>
      </c>
      <c r="R240">
        <v>0.51600000000000001</v>
      </c>
    </row>
    <row r="241" spans="7:18" x14ac:dyDescent="0.25">
      <c r="G241" s="28"/>
      <c r="H241" s="28"/>
      <c r="I241" s="28"/>
      <c r="J241" s="28"/>
      <c r="K241" t="s">
        <v>725</v>
      </c>
      <c r="L241" t="s">
        <v>642</v>
      </c>
      <c r="M241">
        <v>0.48320000000000002</v>
      </c>
      <c r="N241">
        <v>166</v>
      </c>
      <c r="O241">
        <v>0.50919999999999999</v>
      </c>
      <c r="P241">
        <v>0.40539999999999998</v>
      </c>
      <c r="Q241">
        <v>0.51049999999999995</v>
      </c>
      <c r="R241">
        <v>0.50639999999999996</v>
      </c>
    </row>
    <row r="242" spans="7:18" x14ac:dyDescent="0.25">
      <c r="G242" s="28"/>
      <c r="H242" s="28"/>
      <c r="I242" s="28"/>
      <c r="J242" s="28"/>
      <c r="K242" t="s">
        <v>726</v>
      </c>
      <c r="L242" t="s">
        <v>646</v>
      </c>
      <c r="M242">
        <v>0.48309999999999997</v>
      </c>
      <c r="N242">
        <v>243</v>
      </c>
      <c r="O242">
        <v>0.48430000000000001</v>
      </c>
      <c r="P242">
        <v>0.47970000000000002</v>
      </c>
      <c r="Q242">
        <v>0.47470000000000001</v>
      </c>
      <c r="R242">
        <v>0.50339999999999996</v>
      </c>
    </row>
    <row r="243" spans="7:18" x14ac:dyDescent="0.25">
      <c r="G243" s="28"/>
      <c r="H243" s="28"/>
      <c r="I243" s="28"/>
      <c r="J243" s="28"/>
      <c r="K243" t="s">
        <v>125</v>
      </c>
      <c r="L243" t="s">
        <v>567</v>
      </c>
      <c r="M243">
        <v>0.48299999999999998</v>
      </c>
      <c r="N243">
        <v>269</v>
      </c>
      <c r="O243">
        <v>0.47599999999999998</v>
      </c>
      <c r="P243">
        <v>0.50409999999999999</v>
      </c>
      <c r="Q243">
        <v>0.46179999999999999</v>
      </c>
      <c r="R243">
        <v>0.50449999999999995</v>
      </c>
    </row>
    <row r="244" spans="7:18" x14ac:dyDescent="0.25">
      <c r="G244" s="28"/>
      <c r="H244" s="28"/>
      <c r="I244" s="28"/>
      <c r="J244" s="28"/>
      <c r="K244" t="s">
        <v>723</v>
      </c>
      <c r="L244" t="s">
        <v>601</v>
      </c>
      <c r="M244">
        <v>0.4829</v>
      </c>
      <c r="N244">
        <v>253</v>
      </c>
      <c r="O244">
        <v>0.48089999999999999</v>
      </c>
      <c r="P244">
        <v>0.4889</v>
      </c>
      <c r="Q244">
        <v>0.46860000000000002</v>
      </c>
      <c r="R244">
        <v>0.50539999999999996</v>
      </c>
    </row>
    <row r="245" spans="7:18" x14ac:dyDescent="0.25">
      <c r="G245" s="28"/>
      <c r="H245" s="28"/>
      <c r="I245" s="28"/>
      <c r="J245" s="28"/>
      <c r="K245" t="s">
        <v>724</v>
      </c>
      <c r="L245" t="s">
        <v>595</v>
      </c>
      <c r="M245">
        <v>0.48249999999999998</v>
      </c>
      <c r="N245">
        <v>170</v>
      </c>
      <c r="O245">
        <v>0.50800000000000001</v>
      </c>
      <c r="P245">
        <v>0.40600000000000003</v>
      </c>
      <c r="Q245">
        <v>0.50529999999999997</v>
      </c>
      <c r="R245">
        <v>0.51329999999999998</v>
      </c>
    </row>
    <row r="246" spans="7:18" x14ac:dyDescent="0.25">
      <c r="G246" s="28"/>
      <c r="H246" s="28"/>
      <c r="I246" s="28"/>
      <c r="J246" s="28"/>
      <c r="K246" t="s">
        <v>64</v>
      </c>
      <c r="L246" t="s">
        <v>534</v>
      </c>
      <c r="M246">
        <v>0.48209999999999997</v>
      </c>
      <c r="N246">
        <v>41</v>
      </c>
      <c r="O246">
        <v>0.56610000000000005</v>
      </c>
      <c r="P246">
        <v>0.23019999999999999</v>
      </c>
      <c r="Q246">
        <v>0.56820000000000004</v>
      </c>
      <c r="R246">
        <v>0.56189999999999996</v>
      </c>
    </row>
    <row r="247" spans="7:18" x14ac:dyDescent="0.25">
      <c r="G247" s="28"/>
      <c r="H247" s="28"/>
      <c r="I247" s="28"/>
      <c r="J247" s="28"/>
      <c r="K247" t="s">
        <v>742</v>
      </c>
      <c r="L247" t="s">
        <v>546</v>
      </c>
      <c r="M247">
        <v>0.48180000000000001</v>
      </c>
      <c r="N247">
        <v>236</v>
      </c>
      <c r="O247">
        <v>0.48609999999999998</v>
      </c>
      <c r="P247">
        <v>0.46899999999999997</v>
      </c>
      <c r="Q247">
        <v>0.46410000000000001</v>
      </c>
      <c r="R247">
        <v>0.5302</v>
      </c>
    </row>
    <row r="248" spans="7:18" x14ac:dyDescent="0.25">
      <c r="G248" s="28"/>
      <c r="H248" s="28"/>
      <c r="I248" s="28"/>
      <c r="J248" s="28"/>
      <c r="K248" t="s">
        <v>715</v>
      </c>
      <c r="L248" t="s">
        <v>546</v>
      </c>
      <c r="M248">
        <v>0.48130000000000001</v>
      </c>
      <c r="N248">
        <v>133</v>
      </c>
      <c r="O248">
        <v>0.51990000000000003</v>
      </c>
      <c r="P248">
        <v>0.36549999999999999</v>
      </c>
      <c r="Q248">
        <v>0.51039999999999996</v>
      </c>
      <c r="R248">
        <v>0.53879999999999995</v>
      </c>
    </row>
    <row r="249" spans="7:18" x14ac:dyDescent="0.25">
      <c r="G249" s="28"/>
      <c r="H249" s="28"/>
      <c r="I249" s="28"/>
      <c r="J249" s="28"/>
      <c r="K249" t="s">
        <v>733</v>
      </c>
      <c r="L249" t="s">
        <v>576</v>
      </c>
      <c r="M249">
        <v>0.48099999999999998</v>
      </c>
      <c r="N249">
        <v>124</v>
      </c>
      <c r="O249">
        <v>0.52459999999999996</v>
      </c>
      <c r="P249">
        <v>0.35039999999999999</v>
      </c>
      <c r="Q249">
        <v>0.52680000000000005</v>
      </c>
      <c r="R249">
        <v>0.52010000000000001</v>
      </c>
    </row>
    <row r="250" spans="7:18" x14ac:dyDescent="0.25">
      <c r="G250" s="28"/>
      <c r="H250" s="28"/>
      <c r="I250" s="28"/>
      <c r="J250" s="28"/>
      <c r="K250" t="s">
        <v>734</v>
      </c>
      <c r="L250" t="s">
        <v>646</v>
      </c>
      <c r="M250">
        <v>0.48020000000000002</v>
      </c>
      <c r="N250">
        <v>301</v>
      </c>
      <c r="O250">
        <v>0.4657</v>
      </c>
      <c r="P250">
        <v>0.52349999999999997</v>
      </c>
      <c r="Q250">
        <v>0.44629999999999997</v>
      </c>
      <c r="R250">
        <v>0.50460000000000005</v>
      </c>
    </row>
    <row r="251" spans="7:18" x14ac:dyDescent="0.25">
      <c r="G251" s="28"/>
      <c r="H251" s="28"/>
      <c r="I251" s="28"/>
      <c r="J251" s="28"/>
      <c r="K251" t="s">
        <v>730</v>
      </c>
      <c r="L251" t="s">
        <v>542</v>
      </c>
      <c r="M251">
        <v>0.48020000000000002</v>
      </c>
      <c r="N251">
        <v>120</v>
      </c>
      <c r="O251">
        <v>0.52680000000000005</v>
      </c>
      <c r="P251">
        <v>0.34029999999999999</v>
      </c>
      <c r="Q251">
        <v>0.51910000000000001</v>
      </c>
      <c r="R251">
        <v>0.54220000000000002</v>
      </c>
    </row>
    <row r="252" spans="7:18" x14ac:dyDescent="0.25">
      <c r="G252" s="28"/>
      <c r="H252" s="28"/>
      <c r="I252" s="28"/>
      <c r="J252" s="28"/>
      <c r="K252" t="s">
        <v>738</v>
      </c>
      <c r="L252" t="s">
        <v>544</v>
      </c>
      <c r="M252">
        <v>0.4798</v>
      </c>
      <c r="N252">
        <v>129</v>
      </c>
      <c r="O252">
        <v>0.52190000000000003</v>
      </c>
      <c r="P252">
        <v>0.35339999999999999</v>
      </c>
      <c r="Q252">
        <v>0.51570000000000005</v>
      </c>
      <c r="R252">
        <v>0.5343</v>
      </c>
    </row>
    <row r="253" spans="7:18" x14ac:dyDescent="0.25">
      <c r="G253" s="28"/>
      <c r="H253" s="28"/>
      <c r="I253" s="28"/>
      <c r="J253" s="28"/>
      <c r="K253" t="s">
        <v>752</v>
      </c>
      <c r="L253" t="s">
        <v>567</v>
      </c>
      <c r="M253">
        <v>0.47849999999999998</v>
      </c>
      <c r="N253">
        <v>329</v>
      </c>
      <c r="O253">
        <v>0.44750000000000001</v>
      </c>
      <c r="P253">
        <v>0.57140000000000002</v>
      </c>
      <c r="Q253">
        <v>0.42570000000000002</v>
      </c>
      <c r="R253">
        <v>0.49099999999999999</v>
      </c>
    </row>
    <row r="254" spans="7:18" x14ac:dyDescent="0.25">
      <c r="G254" s="28"/>
      <c r="H254" s="28"/>
      <c r="I254" s="28"/>
      <c r="J254" s="28"/>
      <c r="K254" t="s">
        <v>720</v>
      </c>
      <c r="L254" t="s">
        <v>544</v>
      </c>
      <c r="M254">
        <v>0.47789999999999999</v>
      </c>
      <c r="N254">
        <v>266</v>
      </c>
      <c r="O254">
        <v>0.47639999999999999</v>
      </c>
      <c r="P254">
        <v>0.48249999999999998</v>
      </c>
      <c r="Q254">
        <v>0.45340000000000003</v>
      </c>
      <c r="R254">
        <v>0.52229999999999999</v>
      </c>
    </row>
    <row r="255" spans="7:18" x14ac:dyDescent="0.25">
      <c r="G255" s="28"/>
      <c r="H255" s="28"/>
      <c r="I255" s="28"/>
      <c r="J255" s="28"/>
      <c r="K255" t="s">
        <v>729</v>
      </c>
      <c r="L255" t="s">
        <v>534</v>
      </c>
      <c r="M255">
        <v>0.4773</v>
      </c>
      <c r="N255">
        <v>37</v>
      </c>
      <c r="O255">
        <v>0.56820000000000004</v>
      </c>
      <c r="P255">
        <v>0.2044</v>
      </c>
      <c r="Q255">
        <v>0.56730000000000003</v>
      </c>
      <c r="R255">
        <v>0.56999999999999995</v>
      </c>
    </row>
    <row r="256" spans="7:18" x14ac:dyDescent="0.25">
      <c r="G256" s="28"/>
      <c r="H256" s="28"/>
      <c r="I256" s="28"/>
      <c r="J256" s="28"/>
      <c r="K256" t="s">
        <v>737</v>
      </c>
      <c r="L256" t="s">
        <v>642</v>
      </c>
      <c r="M256">
        <v>0.47649999999999998</v>
      </c>
      <c r="N256">
        <v>303</v>
      </c>
      <c r="O256">
        <v>0.46479999999999999</v>
      </c>
      <c r="P256">
        <v>0.51129999999999998</v>
      </c>
      <c r="Q256">
        <v>0.44030000000000002</v>
      </c>
      <c r="R256">
        <v>0.51390000000000002</v>
      </c>
    </row>
    <row r="257" spans="7:18" x14ac:dyDescent="0.25">
      <c r="G257" s="28"/>
      <c r="H257" s="28"/>
      <c r="I257" s="28"/>
      <c r="J257" s="28"/>
      <c r="K257" t="s">
        <v>739</v>
      </c>
      <c r="L257" t="s">
        <v>599</v>
      </c>
      <c r="M257">
        <v>0.4763</v>
      </c>
      <c r="N257">
        <v>350</v>
      </c>
      <c r="O257">
        <v>0.42770000000000002</v>
      </c>
      <c r="P257">
        <v>0.62219999999999998</v>
      </c>
      <c r="Q257">
        <v>0.3916</v>
      </c>
      <c r="R257">
        <v>0.49990000000000001</v>
      </c>
    </row>
    <row r="258" spans="7:18" x14ac:dyDescent="0.25">
      <c r="G258" s="28"/>
      <c r="H258" s="28"/>
      <c r="I258" s="28"/>
      <c r="J258" s="28"/>
      <c r="K258" t="s">
        <v>722</v>
      </c>
      <c r="L258" t="s">
        <v>570</v>
      </c>
      <c r="M258">
        <v>0.4758</v>
      </c>
      <c r="N258">
        <v>240</v>
      </c>
      <c r="O258">
        <v>0.4854</v>
      </c>
      <c r="P258">
        <v>0.44700000000000001</v>
      </c>
      <c r="Q258">
        <v>0.47620000000000001</v>
      </c>
      <c r="R258">
        <v>0.50390000000000001</v>
      </c>
    </row>
    <row r="259" spans="7:18" x14ac:dyDescent="0.25">
      <c r="G259" s="28"/>
      <c r="H259" s="28"/>
      <c r="I259" s="28"/>
      <c r="J259" s="28"/>
      <c r="K259" t="s">
        <v>109</v>
      </c>
      <c r="L259" t="s">
        <v>642</v>
      </c>
      <c r="M259">
        <v>0.47570000000000001</v>
      </c>
      <c r="N259">
        <v>252</v>
      </c>
      <c r="O259">
        <v>0.48120000000000002</v>
      </c>
      <c r="P259">
        <v>0.45929999999999999</v>
      </c>
      <c r="Q259">
        <v>0.46410000000000001</v>
      </c>
      <c r="R259">
        <v>0.51539999999999997</v>
      </c>
    </row>
    <row r="260" spans="7:18" x14ac:dyDescent="0.25">
      <c r="G260" s="28"/>
      <c r="H260" s="28"/>
      <c r="I260" s="28"/>
      <c r="J260" s="28"/>
      <c r="K260" t="s">
        <v>751</v>
      </c>
      <c r="L260" t="s">
        <v>652</v>
      </c>
      <c r="M260">
        <v>0.47570000000000001</v>
      </c>
      <c r="N260">
        <v>270</v>
      </c>
      <c r="O260">
        <v>0.47589999999999999</v>
      </c>
      <c r="P260">
        <v>0.47499999999999998</v>
      </c>
      <c r="Q260">
        <v>0.45600000000000002</v>
      </c>
      <c r="R260">
        <v>0.51580000000000004</v>
      </c>
    </row>
    <row r="261" spans="7:18" x14ac:dyDescent="0.25">
      <c r="G261" s="28"/>
      <c r="H261" s="28"/>
      <c r="I261" s="28"/>
      <c r="J261" s="28"/>
      <c r="K261" t="s">
        <v>731</v>
      </c>
      <c r="L261" t="s">
        <v>560</v>
      </c>
      <c r="M261">
        <v>0.4743</v>
      </c>
      <c r="N261">
        <v>138</v>
      </c>
      <c r="O261">
        <v>0.5181</v>
      </c>
      <c r="P261">
        <v>0.34289999999999998</v>
      </c>
      <c r="Q261">
        <v>0.50790000000000002</v>
      </c>
      <c r="R261">
        <v>0.53859999999999997</v>
      </c>
    </row>
    <row r="262" spans="7:18" x14ac:dyDescent="0.25">
      <c r="G262" s="28"/>
      <c r="H262" s="28"/>
      <c r="I262" s="28"/>
      <c r="J262" s="28"/>
      <c r="K262" t="s">
        <v>741</v>
      </c>
      <c r="L262" t="s">
        <v>599</v>
      </c>
      <c r="M262">
        <v>0.47349999999999998</v>
      </c>
      <c r="N262">
        <v>319</v>
      </c>
      <c r="O262">
        <v>0.45429999999999998</v>
      </c>
      <c r="P262">
        <v>0.53100000000000003</v>
      </c>
      <c r="Q262">
        <v>0.43020000000000003</v>
      </c>
      <c r="R262">
        <v>0.50249999999999995</v>
      </c>
    </row>
    <row r="263" spans="7:18" x14ac:dyDescent="0.25">
      <c r="G263" s="28"/>
      <c r="H263" s="28"/>
      <c r="I263" s="28"/>
      <c r="J263" s="28"/>
      <c r="K263" t="s">
        <v>748</v>
      </c>
      <c r="L263" t="s">
        <v>749</v>
      </c>
      <c r="M263">
        <v>0.47339999999999999</v>
      </c>
      <c r="N263">
        <v>235</v>
      </c>
      <c r="O263">
        <v>0.48699999999999999</v>
      </c>
      <c r="P263">
        <v>0.43280000000000002</v>
      </c>
      <c r="Q263">
        <v>0.46810000000000002</v>
      </c>
      <c r="R263">
        <v>0.52480000000000004</v>
      </c>
    </row>
    <row r="264" spans="7:18" x14ac:dyDescent="0.25">
      <c r="G264" s="28"/>
      <c r="H264" s="28"/>
      <c r="I264" s="28"/>
      <c r="J264" s="28"/>
      <c r="K264" t="s">
        <v>746</v>
      </c>
      <c r="L264" t="s">
        <v>560</v>
      </c>
      <c r="M264">
        <v>0.47320000000000001</v>
      </c>
      <c r="N264">
        <v>135</v>
      </c>
      <c r="O264">
        <v>0.51900000000000002</v>
      </c>
      <c r="P264">
        <v>0.3357</v>
      </c>
      <c r="Q264">
        <v>0.51090000000000002</v>
      </c>
      <c r="R264">
        <v>0.5353</v>
      </c>
    </row>
    <row r="265" spans="7:18" x14ac:dyDescent="0.25">
      <c r="G265" s="28"/>
      <c r="H265" s="28"/>
      <c r="I265" s="28"/>
      <c r="J265" s="28"/>
      <c r="K265" t="s">
        <v>745</v>
      </c>
      <c r="L265" t="s">
        <v>569</v>
      </c>
      <c r="M265">
        <v>0.47299999999999998</v>
      </c>
      <c r="N265">
        <v>168</v>
      </c>
      <c r="O265">
        <v>0.50870000000000004</v>
      </c>
      <c r="P265">
        <v>0.3659</v>
      </c>
      <c r="Q265">
        <v>0.50409999999999999</v>
      </c>
      <c r="R265">
        <v>0.51790000000000003</v>
      </c>
    </row>
    <row r="266" spans="7:18" x14ac:dyDescent="0.25">
      <c r="G266" s="28"/>
      <c r="H266" s="28"/>
      <c r="I266" s="28"/>
      <c r="J266" s="28"/>
      <c r="K266" t="s">
        <v>750</v>
      </c>
      <c r="L266" t="s">
        <v>569</v>
      </c>
      <c r="M266">
        <v>0.47299999999999998</v>
      </c>
      <c r="N266">
        <v>157</v>
      </c>
      <c r="O266">
        <v>0.51239999999999997</v>
      </c>
      <c r="P266">
        <v>0.35460000000000003</v>
      </c>
      <c r="Q266">
        <v>0.50819999999999999</v>
      </c>
      <c r="R266">
        <v>0.52090000000000003</v>
      </c>
    </row>
    <row r="267" spans="7:18" x14ac:dyDescent="0.25">
      <c r="G267" s="28"/>
      <c r="H267" s="28"/>
      <c r="I267" s="28"/>
      <c r="J267" s="28"/>
      <c r="K267" t="s">
        <v>82</v>
      </c>
      <c r="L267" t="s">
        <v>642</v>
      </c>
      <c r="M267">
        <v>0.47289999999999999</v>
      </c>
      <c r="N267">
        <v>310</v>
      </c>
      <c r="O267">
        <v>0.45860000000000001</v>
      </c>
      <c r="P267">
        <v>0.51590000000000003</v>
      </c>
      <c r="Q267">
        <v>0.43049999999999999</v>
      </c>
      <c r="R267">
        <v>0.51470000000000005</v>
      </c>
    </row>
    <row r="268" spans="7:18" x14ac:dyDescent="0.25">
      <c r="G268" s="28"/>
      <c r="H268" s="28"/>
      <c r="I268" s="28"/>
      <c r="J268" s="28"/>
      <c r="K268" t="s">
        <v>736</v>
      </c>
      <c r="L268" t="s">
        <v>552</v>
      </c>
      <c r="M268">
        <v>0.4728</v>
      </c>
      <c r="N268">
        <v>289</v>
      </c>
      <c r="O268">
        <v>0.47039999999999998</v>
      </c>
      <c r="P268">
        <v>0.4803</v>
      </c>
      <c r="Q268">
        <v>0.44629999999999997</v>
      </c>
      <c r="R268">
        <v>0.51849999999999996</v>
      </c>
    </row>
    <row r="269" spans="7:18" x14ac:dyDescent="0.25">
      <c r="G269" s="28"/>
      <c r="H269" s="28"/>
      <c r="I269" s="28"/>
      <c r="J269" s="28"/>
      <c r="K269" t="s">
        <v>744</v>
      </c>
      <c r="L269" t="s">
        <v>679</v>
      </c>
      <c r="M269">
        <v>0.47260000000000002</v>
      </c>
      <c r="N269">
        <v>359</v>
      </c>
      <c r="O269">
        <v>0.4214</v>
      </c>
      <c r="P269">
        <v>0.62609999999999999</v>
      </c>
      <c r="Q269">
        <v>0.38879999999999998</v>
      </c>
      <c r="R269">
        <v>0.48649999999999999</v>
      </c>
    </row>
    <row r="270" spans="7:18" x14ac:dyDescent="0.25">
      <c r="G270" s="28"/>
      <c r="H270" s="28"/>
      <c r="I270" s="28"/>
      <c r="J270" s="28"/>
      <c r="K270" t="s">
        <v>747</v>
      </c>
      <c r="L270" t="s">
        <v>533</v>
      </c>
      <c r="M270">
        <v>0.47239999999999999</v>
      </c>
      <c r="N270">
        <v>99</v>
      </c>
      <c r="O270">
        <v>0.54149999999999998</v>
      </c>
      <c r="P270">
        <v>0.26519999999999999</v>
      </c>
      <c r="Q270">
        <v>0.52929999999999999</v>
      </c>
      <c r="R270">
        <v>0.56610000000000005</v>
      </c>
    </row>
    <row r="271" spans="7:18" x14ac:dyDescent="0.25">
      <c r="G271" s="28"/>
      <c r="H271" s="28"/>
      <c r="I271" s="28"/>
      <c r="J271" s="28"/>
      <c r="K271" t="s">
        <v>114</v>
      </c>
      <c r="L271" t="s">
        <v>560</v>
      </c>
      <c r="M271">
        <v>0.47099999999999997</v>
      </c>
      <c r="N271">
        <v>127</v>
      </c>
      <c r="O271">
        <v>0.52370000000000005</v>
      </c>
      <c r="P271">
        <v>0.313</v>
      </c>
      <c r="Q271">
        <v>0.51849999999999996</v>
      </c>
      <c r="R271">
        <v>0.53410000000000002</v>
      </c>
    </row>
    <row r="272" spans="7:18" x14ac:dyDescent="0.25">
      <c r="G272" s="28"/>
      <c r="H272" s="28"/>
      <c r="I272" s="28"/>
      <c r="J272" s="28"/>
      <c r="K272" t="s">
        <v>754</v>
      </c>
      <c r="L272" t="s">
        <v>655</v>
      </c>
      <c r="M272">
        <v>0.4708</v>
      </c>
      <c r="N272">
        <v>302</v>
      </c>
      <c r="O272">
        <v>0.46489999999999998</v>
      </c>
      <c r="P272">
        <v>0.4884</v>
      </c>
      <c r="Q272">
        <v>0.4456</v>
      </c>
      <c r="R272">
        <v>0.50360000000000005</v>
      </c>
    </row>
    <row r="273" spans="7:18" x14ac:dyDescent="0.25">
      <c r="G273" s="28"/>
      <c r="H273" s="28"/>
      <c r="I273" s="28"/>
      <c r="J273" s="28"/>
      <c r="K273" t="s">
        <v>753</v>
      </c>
      <c r="L273" t="s">
        <v>642</v>
      </c>
      <c r="M273">
        <v>0.47060000000000002</v>
      </c>
      <c r="N273">
        <v>292</v>
      </c>
      <c r="O273">
        <v>0.46899999999999997</v>
      </c>
      <c r="P273">
        <v>0.47539999999999999</v>
      </c>
      <c r="Q273">
        <v>0.44540000000000002</v>
      </c>
      <c r="R273">
        <v>0.5161</v>
      </c>
    </row>
    <row r="274" spans="7:18" x14ac:dyDescent="0.25">
      <c r="G274" s="28"/>
      <c r="H274" s="28"/>
      <c r="I274" s="28"/>
      <c r="J274" s="28"/>
      <c r="K274" t="s">
        <v>740</v>
      </c>
      <c r="L274" t="s">
        <v>593</v>
      </c>
      <c r="M274">
        <v>0.47049999999999997</v>
      </c>
      <c r="N274">
        <v>139</v>
      </c>
      <c r="O274">
        <v>0.5171</v>
      </c>
      <c r="P274">
        <v>0.33069999999999999</v>
      </c>
      <c r="Q274">
        <v>0.51090000000000002</v>
      </c>
      <c r="R274">
        <v>0.52959999999999996</v>
      </c>
    </row>
    <row r="275" spans="7:18" x14ac:dyDescent="0.25">
      <c r="G275" s="28"/>
      <c r="H275" s="28"/>
      <c r="I275" s="28"/>
      <c r="J275" s="28"/>
      <c r="K275" t="s">
        <v>732</v>
      </c>
      <c r="L275" t="s">
        <v>572</v>
      </c>
      <c r="M275">
        <v>0.46970000000000001</v>
      </c>
      <c r="N275">
        <v>278</v>
      </c>
      <c r="O275">
        <v>0.47389999999999999</v>
      </c>
      <c r="P275">
        <v>0.45710000000000001</v>
      </c>
      <c r="Q275">
        <v>0.44740000000000002</v>
      </c>
      <c r="R275">
        <v>0.52680000000000005</v>
      </c>
    </row>
    <row r="276" spans="7:18" x14ac:dyDescent="0.25">
      <c r="G276" s="28"/>
      <c r="H276" s="28"/>
      <c r="I276" s="28"/>
      <c r="J276" s="28"/>
      <c r="K276" t="s">
        <v>755</v>
      </c>
      <c r="L276" t="s">
        <v>652</v>
      </c>
      <c r="M276">
        <v>0.46920000000000001</v>
      </c>
      <c r="N276">
        <v>326</v>
      </c>
      <c r="O276">
        <v>0.45079999999999998</v>
      </c>
      <c r="P276">
        <v>0.52459999999999996</v>
      </c>
      <c r="Q276">
        <v>0.42630000000000001</v>
      </c>
      <c r="R276">
        <v>0.49990000000000001</v>
      </c>
    </row>
    <row r="277" spans="7:18" x14ac:dyDescent="0.25">
      <c r="G277" s="28"/>
      <c r="H277" s="28"/>
      <c r="I277" s="28"/>
      <c r="J277" s="28"/>
      <c r="K277" t="s">
        <v>757</v>
      </c>
      <c r="L277" t="s">
        <v>599</v>
      </c>
      <c r="M277">
        <v>0.46879999999999999</v>
      </c>
      <c r="N277">
        <v>264</v>
      </c>
      <c r="O277">
        <v>0.47689999999999999</v>
      </c>
      <c r="P277">
        <v>0.44440000000000002</v>
      </c>
      <c r="Q277">
        <v>0.46079999999999999</v>
      </c>
      <c r="R277">
        <v>0.50900000000000001</v>
      </c>
    </row>
    <row r="278" spans="7:18" x14ac:dyDescent="0.25">
      <c r="G278" s="28"/>
      <c r="H278" s="28"/>
      <c r="I278" s="28"/>
      <c r="J278" s="28"/>
      <c r="K278" t="s">
        <v>743</v>
      </c>
      <c r="L278" t="s">
        <v>552</v>
      </c>
      <c r="M278">
        <v>0.46860000000000002</v>
      </c>
      <c r="N278">
        <v>160</v>
      </c>
      <c r="O278">
        <v>0.5111</v>
      </c>
      <c r="P278">
        <v>0.34110000000000001</v>
      </c>
      <c r="Q278">
        <v>0.50600000000000001</v>
      </c>
      <c r="R278">
        <v>0.5212</v>
      </c>
    </row>
    <row r="279" spans="7:18" x14ac:dyDescent="0.25">
      <c r="G279" s="28"/>
      <c r="H279" s="28"/>
      <c r="I279" s="28"/>
      <c r="J279" s="28"/>
      <c r="K279" t="s">
        <v>758</v>
      </c>
      <c r="L279" t="s">
        <v>565</v>
      </c>
      <c r="M279">
        <v>0.46789999999999998</v>
      </c>
      <c r="N279">
        <v>239</v>
      </c>
      <c r="O279">
        <v>0.48549999999999999</v>
      </c>
      <c r="P279">
        <v>0.4153</v>
      </c>
      <c r="Q279">
        <v>0.46879999999999999</v>
      </c>
      <c r="R279">
        <v>0.51880000000000004</v>
      </c>
    </row>
    <row r="280" spans="7:18" x14ac:dyDescent="0.25">
      <c r="G280" s="28"/>
      <c r="H280" s="28"/>
      <c r="I280" s="28"/>
      <c r="J280" s="28"/>
      <c r="K280" t="s">
        <v>766</v>
      </c>
      <c r="L280" t="s">
        <v>546</v>
      </c>
      <c r="M280">
        <v>0.46779999999999999</v>
      </c>
      <c r="N280">
        <v>176</v>
      </c>
      <c r="O280">
        <v>0.50529999999999997</v>
      </c>
      <c r="P280">
        <v>0.35510000000000003</v>
      </c>
      <c r="Q280">
        <v>0.49480000000000002</v>
      </c>
      <c r="R280">
        <v>0.52639999999999998</v>
      </c>
    </row>
    <row r="281" spans="7:18" x14ac:dyDescent="0.25">
      <c r="G281" s="28"/>
      <c r="H281" s="28"/>
      <c r="I281" s="28"/>
      <c r="J281" s="28"/>
      <c r="K281" t="s">
        <v>756</v>
      </c>
      <c r="L281" t="s">
        <v>540</v>
      </c>
      <c r="M281">
        <v>0.46539999999999998</v>
      </c>
      <c r="N281">
        <v>109</v>
      </c>
      <c r="O281">
        <v>0.53659999999999997</v>
      </c>
      <c r="P281">
        <v>0.25180000000000002</v>
      </c>
      <c r="Q281">
        <v>0.53169999999999995</v>
      </c>
      <c r="R281">
        <v>0.5464</v>
      </c>
    </row>
    <row r="282" spans="7:18" x14ac:dyDescent="0.25">
      <c r="G282" s="28"/>
      <c r="H282" s="28"/>
      <c r="I282" s="28"/>
      <c r="J282" s="28"/>
      <c r="K282" t="s">
        <v>759</v>
      </c>
      <c r="L282" t="s">
        <v>533</v>
      </c>
      <c r="M282">
        <v>0.46529999999999999</v>
      </c>
      <c r="N282">
        <v>144</v>
      </c>
      <c r="O282">
        <v>0.51590000000000003</v>
      </c>
      <c r="P282">
        <v>0.31330000000000002</v>
      </c>
      <c r="Q282">
        <v>0.49370000000000003</v>
      </c>
      <c r="R282">
        <v>0.56030000000000002</v>
      </c>
    </row>
    <row r="283" spans="7:18" x14ac:dyDescent="0.25">
      <c r="G283" s="28"/>
      <c r="H283" s="28"/>
      <c r="I283" s="28"/>
      <c r="J283" s="28"/>
      <c r="K283" t="s">
        <v>80</v>
      </c>
      <c r="L283" t="s">
        <v>601</v>
      </c>
      <c r="M283">
        <v>0.46450000000000002</v>
      </c>
      <c r="N283">
        <v>249</v>
      </c>
      <c r="O283">
        <v>0.48249999999999998</v>
      </c>
      <c r="P283">
        <v>0.41039999999999999</v>
      </c>
      <c r="Q283">
        <v>0.46710000000000002</v>
      </c>
      <c r="R283">
        <v>0.51329999999999998</v>
      </c>
    </row>
    <row r="284" spans="7:18" x14ac:dyDescent="0.25">
      <c r="G284" s="28"/>
      <c r="H284" s="28"/>
      <c r="I284" s="28"/>
      <c r="J284" s="28"/>
      <c r="K284" t="s">
        <v>760</v>
      </c>
      <c r="L284" t="s">
        <v>572</v>
      </c>
      <c r="M284">
        <v>0.46300000000000002</v>
      </c>
      <c r="N284">
        <v>187</v>
      </c>
      <c r="O284">
        <v>0.50160000000000005</v>
      </c>
      <c r="P284">
        <v>0.34710000000000002</v>
      </c>
      <c r="Q284">
        <v>0.48509999999999998</v>
      </c>
      <c r="R284">
        <v>0.53439999999999999</v>
      </c>
    </row>
    <row r="285" spans="7:18" x14ac:dyDescent="0.25">
      <c r="G285" s="28"/>
      <c r="H285" s="28"/>
      <c r="I285" s="28"/>
      <c r="J285" s="28"/>
      <c r="K285" t="s">
        <v>764</v>
      </c>
      <c r="L285" t="s">
        <v>679</v>
      </c>
      <c r="M285">
        <v>0.46229999999999999</v>
      </c>
      <c r="N285">
        <v>306</v>
      </c>
      <c r="O285">
        <v>0.46239999999999998</v>
      </c>
      <c r="P285">
        <v>0.4622</v>
      </c>
      <c r="Q285">
        <v>0.44340000000000002</v>
      </c>
      <c r="R285">
        <v>0.50029999999999997</v>
      </c>
    </row>
    <row r="286" spans="7:18" x14ac:dyDescent="0.25">
      <c r="G286" s="28"/>
      <c r="H286" s="28"/>
      <c r="I286" s="28"/>
      <c r="J286" s="28"/>
      <c r="K286" t="s">
        <v>762</v>
      </c>
      <c r="L286" t="s">
        <v>593</v>
      </c>
      <c r="M286">
        <v>0.46189999999999998</v>
      </c>
      <c r="N286">
        <v>196</v>
      </c>
      <c r="O286">
        <v>0.49890000000000001</v>
      </c>
      <c r="P286">
        <v>0.35110000000000002</v>
      </c>
      <c r="Q286">
        <v>0.48449999999999999</v>
      </c>
      <c r="R286">
        <v>0.52749999999999997</v>
      </c>
    </row>
    <row r="287" spans="7:18" x14ac:dyDescent="0.25">
      <c r="G287" s="28"/>
      <c r="H287" s="28"/>
      <c r="I287" s="28"/>
      <c r="J287" s="28"/>
      <c r="K287" t="s">
        <v>98</v>
      </c>
      <c r="L287" t="s">
        <v>538</v>
      </c>
      <c r="M287">
        <v>0.46060000000000001</v>
      </c>
      <c r="N287">
        <v>96</v>
      </c>
      <c r="O287">
        <v>0.54290000000000005</v>
      </c>
      <c r="P287">
        <v>0.2137</v>
      </c>
      <c r="Q287">
        <v>0.53080000000000005</v>
      </c>
      <c r="R287">
        <v>0.56710000000000005</v>
      </c>
    </row>
    <row r="288" spans="7:18" x14ac:dyDescent="0.25">
      <c r="G288" s="28"/>
      <c r="H288" s="28"/>
      <c r="I288" s="28"/>
      <c r="J288" s="28"/>
      <c r="K288" t="s">
        <v>73</v>
      </c>
      <c r="L288" t="s">
        <v>655</v>
      </c>
      <c r="M288">
        <v>0.4602</v>
      </c>
      <c r="N288">
        <v>234</v>
      </c>
      <c r="O288">
        <v>0.48699999999999999</v>
      </c>
      <c r="P288">
        <v>0.37959999999999999</v>
      </c>
      <c r="Q288">
        <v>0.47420000000000001</v>
      </c>
      <c r="R288">
        <v>0.51270000000000004</v>
      </c>
    </row>
    <row r="289" spans="7:18" x14ac:dyDescent="0.25">
      <c r="G289" s="28"/>
      <c r="H289" s="28"/>
      <c r="I289" s="28"/>
      <c r="J289" s="28"/>
      <c r="K289" t="s">
        <v>763</v>
      </c>
      <c r="L289" t="s">
        <v>642</v>
      </c>
      <c r="M289">
        <v>0.45960000000000001</v>
      </c>
      <c r="N289">
        <v>311</v>
      </c>
      <c r="O289">
        <v>0.45800000000000002</v>
      </c>
      <c r="P289">
        <v>0.46429999999999999</v>
      </c>
      <c r="Q289">
        <v>0.43280000000000002</v>
      </c>
      <c r="R289">
        <v>0.50829999999999997</v>
      </c>
    </row>
    <row r="290" spans="7:18" x14ac:dyDescent="0.25">
      <c r="G290" s="28"/>
      <c r="H290" s="28"/>
      <c r="I290" s="28"/>
      <c r="J290" s="28"/>
      <c r="K290" t="s">
        <v>768</v>
      </c>
      <c r="L290" t="s">
        <v>554</v>
      </c>
      <c r="M290">
        <v>0.4587</v>
      </c>
      <c r="N290">
        <v>197</v>
      </c>
      <c r="O290">
        <v>0.49880000000000002</v>
      </c>
      <c r="P290">
        <v>0.33829999999999999</v>
      </c>
      <c r="Q290">
        <v>0.48370000000000002</v>
      </c>
      <c r="R290">
        <v>0.52910000000000001</v>
      </c>
    </row>
    <row r="291" spans="7:18" x14ac:dyDescent="0.25">
      <c r="G291" s="28"/>
      <c r="H291" s="28"/>
      <c r="I291" s="28"/>
      <c r="J291" s="28"/>
      <c r="K291" t="s">
        <v>123</v>
      </c>
      <c r="L291" t="s">
        <v>552</v>
      </c>
      <c r="M291">
        <v>0.45839999999999997</v>
      </c>
      <c r="N291">
        <v>145</v>
      </c>
      <c r="O291">
        <v>0.51559999999999995</v>
      </c>
      <c r="P291">
        <v>0.2868</v>
      </c>
      <c r="Q291">
        <v>0.50590000000000002</v>
      </c>
      <c r="R291">
        <v>0.53510000000000002</v>
      </c>
    </row>
    <row r="292" spans="7:18" x14ac:dyDescent="0.25">
      <c r="G292" s="28"/>
      <c r="H292" s="28"/>
      <c r="I292" s="28"/>
      <c r="J292" s="28"/>
      <c r="K292" t="s">
        <v>775</v>
      </c>
      <c r="L292" t="s">
        <v>576</v>
      </c>
      <c r="M292">
        <v>0.45679999999999998</v>
      </c>
      <c r="N292">
        <v>254</v>
      </c>
      <c r="O292">
        <v>0.48049999999999998</v>
      </c>
      <c r="P292">
        <v>0.38579999999999998</v>
      </c>
      <c r="Q292">
        <v>0.4642</v>
      </c>
      <c r="R292">
        <v>0.5131</v>
      </c>
    </row>
    <row r="293" spans="7:18" x14ac:dyDescent="0.25">
      <c r="G293" s="28"/>
      <c r="H293" s="28"/>
      <c r="I293" s="28"/>
      <c r="J293" s="28"/>
      <c r="K293" t="s">
        <v>761</v>
      </c>
      <c r="L293" t="s">
        <v>576</v>
      </c>
      <c r="M293">
        <v>0.45550000000000002</v>
      </c>
      <c r="N293">
        <v>324</v>
      </c>
      <c r="O293">
        <v>0.45129999999999998</v>
      </c>
      <c r="P293">
        <v>0.46810000000000002</v>
      </c>
      <c r="Q293">
        <v>0.42430000000000001</v>
      </c>
      <c r="R293">
        <v>0.50539999999999996</v>
      </c>
    </row>
    <row r="294" spans="7:18" x14ac:dyDescent="0.25">
      <c r="G294" s="28"/>
      <c r="H294" s="28"/>
      <c r="I294" s="28"/>
      <c r="J294" s="28"/>
      <c r="K294" t="s">
        <v>783</v>
      </c>
      <c r="L294" t="s">
        <v>652</v>
      </c>
      <c r="M294">
        <v>0.4531</v>
      </c>
      <c r="N294">
        <v>352</v>
      </c>
      <c r="O294">
        <v>0.4274</v>
      </c>
      <c r="P294">
        <v>0.53039999999999998</v>
      </c>
      <c r="Q294">
        <v>0.4007</v>
      </c>
      <c r="R294">
        <v>0.48070000000000002</v>
      </c>
    </row>
    <row r="295" spans="7:18" x14ac:dyDescent="0.25">
      <c r="G295" s="28"/>
      <c r="H295" s="28"/>
      <c r="I295" s="28"/>
      <c r="J295" s="28"/>
      <c r="K295" t="s">
        <v>769</v>
      </c>
      <c r="L295" t="s">
        <v>655</v>
      </c>
      <c r="M295">
        <v>0.45290000000000002</v>
      </c>
      <c r="N295">
        <v>315</v>
      </c>
      <c r="O295">
        <v>0.45579999999999998</v>
      </c>
      <c r="P295">
        <v>0.44440000000000002</v>
      </c>
      <c r="Q295">
        <v>0.43169999999999997</v>
      </c>
      <c r="R295">
        <v>0.50390000000000001</v>
      </c>
    </row>
    <row r="296" spans="7:18" x14ac:dyDescent="0.25">
      <c r="G296" s="28"/>
      <c r="H296" s="28"/>
      <c r="I296" s="28"/>
      <c r="J296" s="28"/>
      <c r="K296" t="s">
        <v>765</v>
      </c>
      <c r="L296" t="s">
        <v>595</v>
      </c>
      <c r="M296">
        <v>0.45290000000000002</v>
      </c>
      <c r="N296">
        <v>295</v>
      </c>
      <c r="O296">
        <v>0.46810000000000002</v>
      </c>
      <c r="P296">
        <v>0.40739999999999998</v>
      </c>
      <c r="Q296">
        <v>0.4476</v>
      </c>
      <c r="R296">
        <v>0.50900000000000001</v>
      </c>
    </row>
    <row r="297" spans="7:18" x14ac:dyDescent="0.25">
      <c r="G297" s="28"/>
      <c r="H297" s="28"/>
      <c r="I297" s="28"/>
      <c r="J297" s="28"/>
      <c r="K297" t="s">
        <v>773</v>
      </c>
      <c r="L297" t="s">
        <v>567</v>
      </c>
      <c r="M297">
        <v>0.45290000000000002</v>
      </c>
      <c r="N297">
        <v>274</v>
      </c>
      <c r="O297">
        <v>0.47520000000000001</v>
      </c>
      <c r="P297">
        <v>0.38579999999999998</v>
      </c>
      <c r="Q297">
        <v>0.46039999999999998</v>
      </c>
      <c r="R297">
        <v>0.50480000000000003</v>
      </c>
    </row>
    <row r="298" spans="7:18" x14ac:dyDescent="0.25">
      <c r="G298" s="28"/>
      <c r="H298" s="28"/>
      <c r="I298" s="28"/>
      <c r="J298" s="28"/>
      <c r="K298" t="s">
        <v>767</v>
      </c>
      <c r="L298" t="s">
        <v>652</v>
      </c>
      <c r="M298">
        <v>0.45240000000000002</v>
      </c>
      <c r="N298">
        <v>318</v>
      </c>
      <c r="O298">
        <v>0.45440000000000003</v>
      </c>
      <c r="P298">
        <v>0.44629999999999997</v>
      </c>
      <c r="Q298">
        <v>0.43219999999999997</v>
      </c>
      <c r="R298">
        <v>0.49869999999999998</v>
      </c>
    </row>
    <row r="299" spans="7:18" x14ac:dyDescent="0.25">
      <c r="G299" s="28"/>
      <c r="H299" s="28"/>
      <c r="I299" s="28"/>
      <c r="J299" s="28"/>
      <c r="K299" t="s">
        <v>772</v>
      </c>
      <c r="L299" t="s">
        <v>633</v>
      </c>
      <c r="M299">
        <v>0.45179999999999998</v>
      </c>
      <c r="N299">
        <v>314</v>
      </c>
      <c r="O299">
        <v>0.45639999999999997</v>
      </c>
      <c r="P299">
        <v>0.43790000000000001</v>
      </c>
      <c r="Q299">
        <v>0.44890000000000002</v>
      </c>
      <c r="R299">
        <v>0.47149999999999997</v>
      </c>
    </row>
    <row r="300" spans="7:18" x14ac:dyDescent="0.25">
      <c r="G300" s="28"/>
      <c r="H300" s="28"/>
      <c r="I300" s="28"/>
      <c r="J300" s="28"/>
      <c r="K300" t="s">
        <v>771</v>
      </c>
      <c r="L300" t="s">
        <v>595</v>
      </c>
      <c r="M300">
        <v>0.44990000000000002</v>
      </c>
      <c r="N300">
        <v>309</v>
      </c>
      <c r="O300">
        <v>0.46039999999999998</v>
      </c>
      <c r="P300">
        <v>0.41860000000000003</v>
      </c>
      <c r="Q300">
        <v>0.43809999999999999</v>
      </c>
      <c r="R300">
        <v>0.505</v>
      </c>
    </row>
    <row r="301" spans="7:18" x14ac:dyDescent="0.25">
      <c r="G301" s="28"/>
      <c r="H301" s="28"/>
      <c r="I301" s="28"/>
      <c r="J301" s="28"/>
      <c r="K301" t="s">
        <v>129</v>
      </c>
      <c r="L301" t="s">
        <v>654</v>
      </c>
      <c r="M301">
        <v>0.44940000000000002</v>
      </c>
      <c r="N301">
        <v>355</v>
      </c>
      <c r="O301">
        <v>0.42599999999999999</v>
      </c>
      <c r="P301">
        <v>0.51970000000000005</v>
      </c>
      <c r="Q301">
        <v>0.40589999999999998</v>
      </c>
      <c r="R301">
        <v>0.46610000000000001</v>
      </c>
    </row>
    <row r="302" spans="7:18" x14ac:dyDescent="0.25">
      <c r="G302" s="28"/>
      <c r="H302" s="28"/>
      <c r="I302" s="28"/>
      <c r="J302" s="28"/>
      <c r="K302" t="s">
        <v>774</v>
      </c>
      <c r="L302" t="s">
        <v>593</v>
      </c>
      <c r="M302">
        <v>0.44850000000000001</v>
      </c>
      <c r="N302">
        <v>325</v>
      </c>
      <c r="O302">
        <v>0.45090000000000002</v>
      </c>
      <c r="P302">
        <v>0.44140000000000001</v>
      </c>
      <c r="Q302">
        <v>0.4138</v>
      </c>
      <c r="R302">
        <v>0.52510000000000001</v>
      </c>
    </row>
    <row r="303" spans="7:18" x14ac:dyDescent="0.25">
      <c r="G303" s="28"/>
      <c r="H303" s="28"/>
      <c r="I303" s="28"/>
      <c r="J303" s="28"/>
      <c r="K303" t="s">
        <v>770</v>
      </c>
      <c r="L303" t="s">
        <v>601</v>
      </c>
      <c r="M303">
        <v>0.44829999999999998</v>
      </c>
      <c r="N303">
        <v>307</v>
      </c>
      <c r="O303">
        <v>0.46229999999999999</v>
      </c>
      <c r="P303">
        <v>0.40629999999999999</v>
      </c>
      <c r="Q303">
        <v>0.4355</v>
      </c>
      <c r="R303">
        <v>0.51570000000000005</v>
      </c>
    </row>
    <row r="304" spans="7:18" x14ac:dyDescent="0.25">
      <c r="G304" s="28"/>
      <c r="H304" s="28"/>
      <c r="I304" s="28"/>
      <c r="J304" s="28"/>
      <c r="K304" t="s">
        <v>87</v>
      </c>
      <c r="L304" t="s">
        <v>679</v>
      </c>
      <c r="M304">
        <v>0.4481</v>
      </c>
      <c r="N304">
        <v>347</v>
      </c>
      <c r="O304">
        <v>0.43209999999999998</v>
      </c>
      <c r="P304">
        <v>0.49619999999999997</v>
      </c>
      <c r="Q304">
        <v>0.40329999999999999</v>
      </c>
      <c r="R304">
        <v>0.48970000000000002</v>
      </c>
    </row>
    <row r="305" spans="7:18" x14ac:dyDescent="0.25">
      <c r="G305" s="28"/>
      <c r="H305" s="28"/>
      <c r="I305" s="28"/>
      <c r="J305" s="28"/>
      <c r="K305" t="s">
        <v>776</v>
      </c>
      <c r="L305" t="s">
        <v>633</v>
      </c>
      <c r="M305">
        <v>0.4481</v>
      </c>
      <c r="N305">
        <v>349</v>
      </c>
      <c r="O305">
        <v>0.42970000000000003</v>
      </c>
      <c r="P305">
        <v>0.50339999999999996</v>
      </c>
      <c r="Q305">
        <v>0.41160000000000002</v>
      </c>
      <c r="R305">
        <v>0.4657</v>
      </c>
    </row>
    <row r="306" spans="7:18" x14ac:dyDescent="0.25">
      <c r="G306" s="28"/>
      <c r="H306" s="28"/>
      <c r="I306" s="28"/>
      <c r="J306" s="28"/>
      <c r="K306" t="s">
        <v>777</v>
      </c>
      <c r="L306" t="s">
        <v>542</v>
      </c>
      <c r="M306">
        <v>0.4461</v>
      </c>
      <c r="N306">
        <v>98</v>
      </c>
      <c r="O306">
        <v>0.54169999999999996</v>
      </c>
      <c r="P306">
        <v>0.15939999999999999</v>
      </c>
      <c r="Q306">
        <v>0.53900000000000003</v>
      </c>
      <c r="R306">
        <v>0.54710000000000003</v>
      </c>
    </row>
    <row r="307" spans="7:18" x14ac:dyDescent="0.25">
      <c r="G307" s="28"/>
      <c r="H307" s="28"/>
      <c r="I307" s="28"/>
      <c r="J307" s="28"/>
      <c r="K307" t="s">
        <v>778</v>
      </c>
      <c r="L307" t="s">
        <v>601</v>
      </c>
      <c r="M307">
        <v>0.44529999999999997</v>
      </c>
      <c r="N307">
        <v>259</v>
      </c>
      <c r="O307">
        <v>0.47889999999999999</v>
      </c>
      <c r="P307">
        <v>0.34460000000000002</v>
      </c>
      <c r="Q307">
        <v>0.45979999999999999</v>
      </c>
      <c r="R307">
        <v>0.51700000000000002</v>
      </c>
    </row>
    <row r="308" spans="7:18" x14ac:dyDescent="0.25">
      <c r="G308" s="28"/>
      <c r="H308" s="28"/>
      <c r="I308" s="28"/>
      <c r="J308" s="28"/>
      <c r="K308" t="s">
        <v>785</v>
      </c>
      <c r="L308" t="s">
        <v>654</v>
      </c>
      <c r="M308">
        <v>0.44319999999999998</v>
      </c>
      <c r="N308">
        <v>358</v>
      </c>
      <c r="O308">
        <v>0.42149999999999999</v>
      </c>
      <c r="P308">
        <v>0.50819999999999999</v>
      </c>
      <c r="Q308">
        <v>0.3947</v>
      </c>
      <c r="R308">
        <v>0.47510000000000002</v>
      </c>
    </row>
    <row r="309" spans="7:18" x14ac:dyDescent="0.25">
      <c r="G309" s="28"/>
      <c r="H309" s="28"/>
      <c r="I309" s="28"/>
      <c r="J309" s="28"/>
      <c r="K309" t="s">
        <v>780</v>
      </c>
      <c r="L309" t="s">
        <v>633</v>
      </c>
      <c r="M309">
        <v>0.44319999999999998</v>
      </c>
      <c r="N309">
        <v>334</v>
      </c>
      <c r="O309">
        <v>0.44700000000000001</v>
      </c>
      <c r="P309">
        <v>0.43169999999999997</v>
      </c>
      <c r="Q309">
        <v>0.43519999999999998</v>
      </c>
      <c r="R309">
        <v>0.47060000000000002</v>
      </c>
    </row>
    <row r="310" spans="7:18" x14ac:dyDescent="0.25">
      <c r="G310" s="28"/>
      <c r="H310" s="28"/>
      <c r="I310" s="28"/>
      <c r="J310" s="28"/>
      <c r="K310" t="s">
        <v>779</v>
      </c>
      <c r="L310" t="s">
        <v>540</v>
      </c>
      <c r="M310">
        <v>0.44319999999999998</v>
      </c>
      <c r="N310">
        <v>31</v>
      </c>
      <c r="O310">
        <v>0.57079999999999997</v>
      </c>
      <c r="P310">
        <v>6.0400000000000002E-2</v>
      </c>
      <c r="Q310">
        <v>0.57250000000000001</v>
      </c>
      <c r="R310">
        <v>0.56720000000000004</v>
      </c>
    </row>
    <row r="311" spans="7:18" x14ac:dyDescent="0.25">
      <c r="G311" s="28"/>
      <c r="H311" s="28"/>
      <c r="I311" s="28"/>
      <c r="J311" s="28"/>
      <c r="K311" t="s">
        <v>793</v>
      </c>
      <c r="L311" t="s">
        <v>572</v>
      </c>
      <c r="M311">
        <v>0.443</v>
      </c>
      <c r="N311">
        <v>203</v>
      </c>
      <c r="O311">
        <v>0.497</v>
      </c>
      <c r="P311">
        <v>0.28100000000000003</v>
      </c>
      <c r="Q311">
        <v>0.48089999999999999</v>
      </c>
      <c r="R311">
        <v>0.5292</v>
      </c>
    </row>
    <row r="312" spans="7:18" x14ac:dyDescent="0.25">
      <c r="G312" s="28"/>
      <c r="H312" s="28"/>
      <c r="I312" s="28"/>
      <c r="J312" s="28"/>
      <c r="K312" t="s">
        <v>802</v>
      </c>
      <c r="L312" t="s">
        <v>679</v>
      </c>
      <c r="M312">
        <v>0.44190000000000002</v>
      </c>
      <c r="N312">
        <v>345</v>
      </c>
      <c r="O312">
        <v>0.43319999999999997</v>
      </c>
      <c r="P312">
        <v>0.46829999999999999</v>
      </c>
      <c r="Q312">
        <v>0.40679999999999999</v>
      </c>
      <c r="R312">
        <v>0.4859</v>
      </c>
    </row>
    <row r="313" spans="7:18" x14ac:dyDescent="0.25">
      <c r="G313" s="28"/>
      <c r="H313" s="28"/>
      <c r="I313" s="28"/>
      <c r="J313" s="28"/>
      <c r="K313" t="s">
        <v>782</v>
      </c>
      <c r="L313" t="s">
        <v>570</v>
      </c>
      <c r="M313">
        <v>0.44109999999999999</v>
      </c>
      <c r="N313">
        <v>304</v>
      </c>
      <c r="O313">
        <v>0.4637</v>
      </c>
      <c r="P313">
        <v>0.37319999999999998</v>
      </c>
      <c r="Q313">
        <v>0.44379999999999997</v>
      </c>
      <c r="R313">
        <v>0.50360000000000005</v>
      </c>
    </row>
    <row r="314" spans="7:18" x14ac:dyDescent="0.25">
      <c r="G314" s="28"/>
      <c r="H314" s="28"/>
      <c r="I314" s="28"/>
      <c r="J314" s="28"/>
      <c r="K314" t="s">
        <v>784</v>
      </c>
      <c r="L314" t="s">
        <v>646</v>
      </c>
      <c r="M314">
        <v>0.43990000000000001</v>
      </c>
      <c r="N314">
        <v>338</v>
      </c>
      <c r="O314">
        <v>0.44080000000000003</v>
      </c>
      <c r="P314">
        <v>0.437</v>
      </c>
      <c r="Q314">
        <v>0.4178</v>
      </c>
      <c r="R314">
        <v>0.48680000000000001</v>
      </c>
    </row>
    <row r="315" spans="7:18" x14ac:dyDescent="0.25">
      <c r="G315" s="28"/>
      <c r="H315" s="28"/>
      <c r="I315" s="28"/>
      <c r="J315" s="28"/>
      <c r="K315" t="s">
        <v>89</v>
      </c>
      <c r="L315" t="s">
        <v>654</v>
      </c>
      <c r="M315">
        <v>0.43880000000000002</v>
      </c>
      <c r="N315">
        <v>357</v>
      </c>
      <c r="O315">
        <v>0.42159999999999997</v>
      </c>
      <c r="P315">
        <v>0.4904</v>
      </c>
      <c r="Q315">
        <v>0.39279999999999998</v>
      </c>
      <c r="R315">
        <v>0.47939999999999999</v>
      </c>
    </row>
    <row r="316" spans="7:18" x14ac:dyDescent="0.25">
      <c r="G316" s="28"/>
      <c r="H316" s="28"/>
      <c r="I316" s="28"/>
      <c r="J316" s="28"/>
      <c r="K316" t="s">
        <v>790</v>
      </c>
      <c r="L316" t="s">
        <v>646</v>
      </c>
      <c r="M316">
        <v>0.438</v>
      </c>
      <c r="N316">
        <v>204</v>
      </c>
      <c r="O316">
        <v>0.49690000000000001</v>
      </c>
      <c r="P316">
        <v>0.26150000000000001</v>
      </c>
      <c r="Q316">
        <v>0.499</v>
      </c>
      <c r="R316">
        <v>0.49259999999999998</v>
      </c>
    </row>
    <row r="317" spans="7:18" x14ac:dyDescent="0.25">
      <c r="G317" s="28"/>
      <c r="H317" s="28"/>
      <c r="I317" s="28"/>
      <c r="J317" s="28"/>
      <c r="K317" t="s">
        <v>792</v>
      </c>
      <c r="L317" t="s">
        <v>604</v>
      </c>
      <c r="M317">
        <v>0.43759999999999999</v>
      </c>
      <c r="N317">
        <v>245</v>
      </c>
      <c r="O317">
        <v>0.48409999999999997</v>
      </c>
      <c r="P317">
        <v>0.2979</v>
      </c>
      <c r="Q317">
        <v>0.47120000000000001</v>
      </c>
      <c r="R317">
        <v>0.50990000000000002</v>
      </c>
    </row>
    <row r="318" spans="7:18" x14ac:dyDescent="0.25">
      <c r="G318" s="28"/>
      <c r="H318" s="28"/>
      <c r="I318" s="28"/>
      <c r="J318" s="28"/>
      <c r="K318" t="s">
        <v>791</v>
      </c>
      <c r="L318" t="s">
        <v>633</v>
      </c>
      <c r="M318">
        <v>0.43680000000000002</v>
      </c>
      <c r="N318">
        <v>308</v>
      </c>
      <c r="O318">
        <v>0.46139999999999998</v>
      </c>
      <c r="P318">
        <v>0.36309999999999998</v>
      </c>
      <c r="Q318">
        <v>0.45329999999999998</v>
      </c>
      <c r="R318">
        <v>0.47770000000000001</v>
      </c>
    </row>
    <row r="319" spans="7:18" x14ac:dyDescent="0.25">
      <c r="G319" s="28"/>
      <c r="H319" s="28"/>
      <c r="I319" s="28"/>
      <c r="J319" s="28"/>
      <c r="K319" t="s">
        <v>781</v>
      </c>
      <c r="L319" t="s">
        <v>654</v>
      </c>
      <c r="M319">
        <v>0.43669999999999998</v>
      </c>
      <c r="N319">
        <v>360</v>
      </c>
      <c r="O319">
        <v>0.41820000000000002</v>
      </c>
      <c r="P319">
        <v>0.49220000000000003</v>
      </c>
      <c r="Q319">
        <v>0.3911</v>
      </c>
      <c r="R319">
        <v>0.47249999999999998</v>
      </c>
    </row>
    <row r="320" spans="7:18" x14ac:dyDescent="0.25">
      <c r="G320" s="28"/>
      <c r="H320" s="28"/>
      <c r="I320" s="28"/>
      <c r="J320" s="28"/>
      <c r="K320" t="s">
        <v>120</v>
      </c>
      <c r="L320" t="s">
        <v>599</v>
      </c>
      <c r="M320">
        <v>0.43630000000000002</v>
      </c>
      <c r="N320">
        <v>257</v>
      </c>
      <c r="O320">
        <v>0.47949999999999998</v>
      </c>
      <c r="P320">
        <v>0.30659999999999998</v>
      </c>
      <c r="Q320">
        <v>0.46289999999999998</v>
      </c>
      <c r="R320">
        <v>0.51270000000000004</v>
      </c>
    </row>
    <row r="321" spans="7:18" x14ac:dyDescent="0.25">
      <c r="G321" s="28"/>
      <c r="H321" s="28"/>
      <c r="I321" s="28"/>
      <c r="J321" s="28"/>
      <c r="K321" t="s">
        <v>787</v>
      </c>
      <c r="L321" t="s">
        <v>652</v>
      </c>
      <c r="M321">
        <v>0.43530000000000002</v>
      </c>
      <c r="N321">
        <v>348</v>
      </c>
      <c r="O321">
        <v>0.43030000000000002</v>
      </c>
      <c r="P321">
        <v>0.45040000000000002</v>
      </c>
      <c r="Q321">
        <v>0.40150000000000002</v>
      </c>
      <c r="R321">
        <v>0.4879</v>
      </c>
    </row>
    <row r="322" spans="7:18" x14ac:dyDescent="0.25">
      <c r="G322" s="28"/>
      <c r="H322" s="28"/>
      <c r="I322" s="28"/>
      <c r="J322" s="28"/>
      <c r="K322" t="s">
        <v>118</v>
      </c>
      <c r="L322" t="s">
        <v>601</v>
      </c>
      <c r="M322">
        <v>0.43490000000000001</v>
      </c>
      <c r="N322">
        <v>199</v>
      </c>
      <c r="O322">
        <v>0.49780000000000002</v>
      </c>
      <c r="P322">
        <v>0.2462</v>
      </c>
      <c r="Q322">
        <v>0.48780000000000001</v>
      </c>
      <c r="R322">
        <v>0.51770000000000005</v>
      </c>
    </row>
    <row r="323" spans="7:18" x14ac:dyDescent="0.25">
      <c r="G323" s="28"/>
      <c r="H323" s="28"/>
      <c r="I323" s="28"/>
      <c r="J323" s="28"/>
      <c r="K323" t="s">
        <v>788</v>
      </c>
      <c r="L323" t="s">
        <v>544</v>
      </c>
      <c r="M323">
        <v>0.43440000000000001</v>
      </c>
      <c r="N323">
        <v>115</v>
      </c>
      <c r="O323">
        <v>0.53200000000000003</v>
      </c>
      <c r="P323">
        <v>0.14149999999999999</v>
      </c>
      <c r="Q323">
        <v>0.53249999999999997</v>
      </c>
      <c r="R323">
        <v>0.53100000000000003</v>
      </c>
    </row>
    <row r="324" spans="7:18" x14ac:dyDescent="0.25">
      <c r="G324" s="28"/>
      <c r="H324" s="28"/>
      <c r="I324" s="28"/>
      <c r="J324" s="28"/>
      <c r="K324" t="s">
        <v>799</v>
      </c>
      <c r="L324" t="s">
        <v>655</v>
      </c>
      <c r="M324">
        <v>0.434</v>
      </c>
      <c r="N324">
        <v>313</v>
      </c>
      <c r="O324">
        <v>0.45650000000000002</v>
      </c>
      <c r="P324">
        <v>0.3664</v>
      </c>
      <c r="Q324">
        <v>0.42899999999999999</v>
      </c>
      <c r="R324">
        <v>0.51149999999999995</v>
      </c>
    </row>
    <row r="325" spans="7:18" x14ac:dyDescent="0.25">
      <c r="G325" s="28"/>
      <c r="H325" s="28"/>
      <c r="I325" s="28"/>
      <c r="J325" s="28"/>
      <c r="K325" t="s">
        <v>786</v>
      </c>
      <c r="L325" t="s">
        <v>633</v>
      </c>
      <c r="M325">
        <v>0.43390000000000001</v>
      </c>
      <c r="N325">
        <v>362</v>
      </c>
      <c r="O325">
        <v>0.39960000000000001</v>
      </c>
      <c r="P325">
        <v>0.53690000000000004</v>
      </c>
      <c r="Q325">
        <v>0.3624</v>
      </c>
      <c r="R325">
        <v>0.4738</v>
      </c>
    </row>
    <row r="326" spans="7:18" x14ac:dyDescent="0.25">
      <c r="G326" s="28"/>
      <c r="H326" s="28"/>
      <c r="I326" s="28"/>
      <c r="J326" s="28"/>
      <c r="K326" t="s">
        <v>789</v>
      </c>
      <c r="L326" t="s">
        <v>679</v>
      </c>
      <c r="M326">
        <v>0.433</v>
      </c>
      <c r="N326">
        <v>291</v>
      </c>
      <c r="O326">
        <v>0.46899999999999997</v>
      </c>
      <c r="P326">
        <v>0.32500000000000001</v>
      </c>
      <c r="Q326">
        <v>0.45529999999999998</v>
      </c>
      <c r="R326">
        <v>0.4965</v>
      </c>
    </row>
    <row r="327" spans="7:18" x14ac:dyDescent="0.25">
      <c r="G327" s="28"/>
      <c r="H327" s="28"/>
      <c r="I327" s="28"/>
      <c r="J327" s="28"/>
      <c r="K327" t="s">
        <v>797</v>
      </c>
      <c r="L327" t="s">
        <v>642</v>
      </c>
      <c r="M327">
        <v>0.43259999999999998</v>
      </c>
      <c r="N327">
        <v>213</v>
      </c>
      <c r="O327">
        <v>0.49409999999999998</v>
      </c>
      <c r="P327">
        <v>0.24809999999999999</v>
      </c>
      <c r="Q327">
        <v>0.47910000000000003</v>
      </c>
      <c r="R327">
        <v>0.5242</v>
      </c>
    </row>
    <row r="328" spans="7:18" x14ac:dyDescent="0.25">
      <c r="G328" s="28"/>
      <c r="H328" s="28"/>
      <c r="I328" s="28"/>
      <c r="J328" s="28"/>
      <c r="K328" t="s">
        <v>794</v>
      </c>
      <c r="L328" t="s">
        <v>652</v>
      </c>
      <c r="M328">
        <v>0.43130000000000002</v>
      </c>
      <c r="N328">
        <v>332</v>
      </c>
      <c r="O328">
        <v>0.4471</v>
      </c>
      <c r="P328">
        <v>0.38400000000000001</v>
      </c>
      <c r="Q328">
        <v>0.41920000000000002</v>
      </c>
      <c r="R328">
        <v>0.50290000000000001</v>
      </c>
    </row>
    <row r="329" spans="7:18" x14ac:dyDescent="0.25">
      <c r="G329" s="28"/>
      <c r="H329" s="28"/>
      <c r="I329" s="28"/>
      <c r="J329" s="28"/>
      <c r="K329" t="s">
        <v>796</v>
      </c>
      <c r="L329" t="s">
        <v>576</v>
      </c>
      <c r="M329">
        <v>0.43130000000000002</v>
      </c>
      <c r="N329">
        <v>333</v>
      </c>
      <c r="O329">
        <v>0.4471</v>
      </c>
      <c r="P329">
        <v>0.38400000000000001</v>
      </c>
      <c r="Q329">
        <v>0.41399999999999998</v>
      </c>
      <c r="R329">
        <v>0.51329999999999998</v>
      </c>
    </row>
    <row r="330" spans="7:18" x14ac:dyDescent="0.25">
      <c r="G330" s="28"/>
      <c r="H330" s="28"/>
      <c r="I330" s="28"/>
      <c r="J330" s="28"/>
      <c r="K330" t="s">
        <v>801</v>
      </c>
      <c r="L330" t="s">
        <v>570</v>
      </c>
      <c r="M330">
        <v>0.43099999999999999</v>
      </c>
      <c r="N330">
        <v>206</v>
      </c>
      <c r="O330">
        <v>0.49669999999999997</v>
      </c>
      <c r="P330">
        <v>0.2339</v>
      </c>
      <c r="Q330">
        <v>0.49080000000000001</v>
      </c>
      <c r="R330">
        <v>0.50849999999999995</v>
      </c>
    </row>
    <row r="331" spans="7:18" x14ac:dyDescent="0.25">
      <c r="G331" s="28"/>
      <c r="H331" s="28"/>
      <c r="I331" s="28"/>
      <c r="J331" s="28"/>
      <c r="K331" t="s">
        <v>795</v>
      </c>
      <c r="L331" t="s">
        <v>595</v>
      </c>
      <c r="M331">
        <v>0.43080000000000002</v>
      </c>
      <c r="N331">
        <v>195</v>
      </c>
      <c r="O331">
        <v>0.499</v>
      </c>
      <c r="P331">
        <v>0.2263</v>
      </c>
      <c r="Q331">
        <v>0.49309999999999998</v>
      </c>
      <c r="R331">
        <v>0.51080000000000003</v>
      </c>
    </row>
    <row r="332" spans="7:18" x14ac:dyDescent="0.25">
      <c r="G332" s="28"/>
      <c r="H332" s="28"/>
      <c r="I332" s="28"/>
      <c r="J332" s="28"/>
      <c r="K332" t="s">
        <v>800</v>
      </c>
      <c r="L332" t="s">
        <v>552</v>
      </c>
      <c r="M332">
        <v>0.43009999999999998</v>
      </c>
      <c r="N332">
        <v>146</v>
      </c>
      <c r="O332">
        <v>0.51490000000000002</v>
      </c>
      <c r="P332">
        <v>0.17599999999999999</v>
      </c>
      <c r="Q332">
        <v>0.50819999999999999</v>
      </c>
      <c r="R332">
        <v>0.5282</v>
      </c>
    </row>
    <row r="333" spans="7:18" x14ac:dyDescent="0.25">
      <c r="G333" s="28"/>
      <c r="H333" s="28"/>
      <c r="I333" s="28"/>
      <c r="J333" s="28"/>
      <c r="K333" t="s">
        <v>803</v>
      </c>
      <c r="L333" t="s">
        <v>569</v>
      </c>
      <c r="M333">
        <v>0.43009999999999998</v>
      </c>
      <c r="N333">
        <v>163</v>
      </c>
      <c r="O333">
        <v>0.51049999999999995</v>
      </c>
      <c r="P333">
        <v>0.1888</v>
      </c>
      <c r="Q333">
        <v>0.50600000000000001</v>
      </c>
      <c r="R333">
        <v>0.51970000000000005</v>
      </c>
    </row>
    <row r="334" spans="7:18" x14ac:dyDescent="0.25">
      <c r="G334" s="28"/>
      <c r="H334" s="28"/>
      <c r="I334" s="28"/>
      <c r="J334" s="28"/>
      <c r="K334" t="s">
        <v>798</v>
      </c>
      <c r="L334" t="s">
        <v>599</v>
      </c>
      <c r="M334">
        <v>0.4259</v>
      </c>
      <c r="N334">
        <v>241</v>
      </c>
      <c r="O334">
        <v>0.48509999999999998</v>
      </c>
      <c r="P334">
        <v>0.24829999999999999</v>
      </c>
      <c r="Q334">
        <v>0.4703</v>
      </c>
      <c r="R334">
        <v>0.51480000000000004</v>
      </c>
    </row>
    <row r="335" spans="7:18" x14ac:dyDescent="0.25">
      <c r="G335" s="28"/>
      <c r="H335" s="28"/>
      <c r="I335" s="28"/>
      <c r="J335" s="28"/>
      <c r="K335" t="s">
        <v>804</v>
      </c>
      <c r="L335" t="s">
        <v>567</v>
      </c>
      <c r="M335">
        <v>0.4239</v>
      </c>
      <c r="N335">
        <v>305</v>
      </c>
      <c r="O335">
        <v>0.46279999999999999</v>
      </c>
      <c r="P335">
        <v>0.30709999999999998</v>
      </c>
      <c r="Q335">
        <v>0.43730000000000002</v>
      </c>
      <c r="R335">
        <v>0.51390000000000002</v>
      </c>
    </row>
    <row r="336" spans="7:18" x14ac:dyDescent="0.25">
      <c r="G336" s="28"/>
      <c r="H336" s="28"/>
      <c r="I336" s="28"/>
      <c r="J336" s="28"/>
      <c r="K336" t="s">
        <v>805</v>
      </c>
      <c r="L336" t="s">
        <v>569</v>
      </c>
      <c r="M336">
        <v>0.42180000000000001</v>
      </c>
      <c r="N336">
        <v>250</v>
      </c>
      <c r="O336">
        <v>0.48220000000000002</v>
      </c>
      <c r="P336">
        <v>0.24060000000000001</v>
      </c>
      <c r="Q336">
        <v>0.46129999999999999</v>
      </c>
      <c r="R336">
        <v>0.52400000000000002</v>
      </c>
    </row>
    <row r="337" spans="7:18" x14ac:dyDescent="0.25">
      <c r="G337" s="28"/>
      <c r="H337" s="28"/>
      <c r="I337" s="28"/>
      <c r="J337" s="28"/>
      <c r="K337" t="s">
        <v>806</v>
      </c>
      <c r="L337" t="s">
        <v>569</v>
      </c>
      <c r="M337">
        <v>0.42109999999999997</v>
      </c>
      <c r="N337">
        <v>212</v>
      </c>
      <c r="O337">
        <v>0.49430000000000002</v>
      </c>
      <c r="P337">
        <v>0.2014</v>
      </c>
      <c r="Q337">
        <v>0.48010000000000003</v>
      </c>
      <c r="R337">
        <v>0.52280000000000004</v>
      </c>
    </row>
    <row r="338" spans="7:18" x14ac:dyDescent="0.25">
      <c r="G338" s="28"/>
      <c r="H338" s="28"/>
      <c r="I338" s="28"/>
      <c r="J338" s="28"/>
      <c r="K338" t="s">
        <v>811</v>
      </c>
      <c r="L338" t="s">
        <v>652</v>
      </c>
      <c r="M338">
        <v>0.4199</v>
      </c>
      <c r="N338">
        <v>327</v>
      </c>
      <c r="O338">
        <v>0.4506</v>
      </c>
      <c r="P338">
        <v>0.32769999999999999</v>
      </c>
      <c r="Q338">
        <v>0.4234</v>
      </c>
      <c r="R338">
        <v>0.50509999999999999</v>
      </c>
    </row>
    <row r="339" spans="7:18" x14ac:dyDescent="0.25">
      <c r="G339" s="28"/>
      <c r="H339" s="28"/>
      <c r="I339" s="28"/>
      <c r="J339" s="28"/>
      <c r="K339" t="s">
        <v>85</v>
      </c>
      <c r="L339" t="s">
        <v>599</v>
      </c>
      <c r="M339">
        <v>0.41830000000000001</v>
      </c>
      <c r="N339">
        <v>267</v>
      </c>
      <c r="O339">
        <v>0.47639999999999999</v>
      </c>
      <c r="P339">
        <v>0.24410000000000001</v>
      </c>
      <c r="Q339">
        <v>0.46039999999999998</v>
      </c>
      <c r="R339">
        <v>0.50829999999999997</v>
      </c>
    </row>
    <row r="340" spans="7:18" x14ac:dyDescent="0.25">
      <c r="G340" s="28"/>
      <c r="H340" s="28"/>
      <c r="I340" s="28"/>
      <c r="J340" s="28"/>
      <c r="K340" t="s">
        <v>810</v>
      </c>
      <c r="L340" t="s">
        <v>576</v>
      </c>
      <c r="M340">
        <v>0.4178</v>
      </c>
      <c r="N340">
        <v>161</v>
      </c>
      <c r="O340">
        <v>0.5111</v>
      </c>
      <c r="P340">
        <v>0.13789999999999999</v>
      </c>
      <c r="Q340">
        <v>0.5071</v>
      </c>
      <c r="R340">
        <v>0.51900000000000002</v>
      </c>
    </row>
    <row r="341" spans="7:18" x14ac:dyDescent="0.25">
      <c r="G341" s="28"/>
      <c r="H341" s="28"/>
      <c r="I341" s="28"/>
      <c r="J341" s="28"/>
      <c r="K341" t="s">
        <v>808</v>
      </c>
      <c r="L341" t="s">
        <v>560</v>
      </c>
      <c r="M341">
        <v>0.41610000000000003</v>
      </c>
      <c r="N341">
        <v>181</v>
      </c>
      <c r="O341">
        <v>0.50419999999999998</v>
      </c>
      <c r="P341">
        <v>0.1517</v>
      </c>
      <c r="Q341">
        <v>0.48849999999999999</v>
      </c>
      <c r="R341">
        <v>0.53559999999999997</v>
      </c>
    </row>
    <row r="342" spans="7:18" x14ac:dyDescent="0.25">
      <c r="G342" s="28"/>
      <c r="H342" s="28"/>
      <c r="I342" s="28"/>
      <c r="J342" s="28"/>
      <c r="K342" t="s">
        <v>809</v>
      </c>
      <c r="L342" t="s">
        <v>595</v>
      </c>
      <c r="M342">
        <v>0.41539999999999999</v>
      </c>
      <c r="N342">
        <v>300</v>
      </c>
      <c r="O342">
        <v>0.4662</v>
      </c>
      <c r="P342">
        <v>0.26319999999999999</v>
      </c>
      <c r="Q342">
        <v>0.44800000000000001</v>
      </c>
      <c r="R342">
        <v>0.50270000000000004</v>
      </c>
    </row>
    <row r="343" spans="7:18" x14ac:dyDescent="0.25">
      <c r="G343" s="28"/>
      <c r="H343" s="28"/>
      <c r="I343" s="28"/>
      <c r="J343" s="28"/>
      <c r="K343" t="s">
        <v>807</v>
      </c>
      <c r="L343" t="s">
        <v>595</v>
      </c>
      <c r="M343">
        <v>0.41189999999999999</v>
      </c>
      <c r="N343">
        <v>280</v>
      </c>
      <c r="O343">
        <v>0.47360000000000002</v>
      </c>
      <c r="P343">
        <v>0.22700000000000001</v>
      </c>
      <c r="Q343">
        <v>0.45810000000000001</v>
      </c>
      <c r="R343">
        <v>0.50460000000000005</v>
      </c>
    </row>
    <row r="344" spans="7:18" x14ac:dyDescent="0.25">
      <c r="G344" s="28"/>
      <c r="H344" s="28"/>
      <c r="I344" s="28"/>
      <c r="J344" s="28"/>
      <c r="K344" t="s">
        <v>812</v>
      </c>
      <c r="L344" t="s">
        <v>652</v>
      </c>
      <c r="M344">
        <v>0.41170000000000001</v>
      </c>
      <c r="N344">
        <v>268</v>
      </c>
      <c r="O344">
        <v>0.47610000000000002</v>
      </c>
      <c r="P344">
        <v>0.2185</v>
      </c>
      <c r="Q344">
        <v>0.45989999999999998</v>
      </c>
      <c r="R344">
        <v>0.50849999999999995</v>
      </c>
    </row>
    <row r="345" spans="7:18" x14ac:dyDescent="0.25">
      <c r="G345" s="28"/>
      <c r="H345" s="28"/>
      <c r="I345" s="28"/>
      <c r="J345" s="28"/>
      <c r="K345" t="s">
        <v>819</v>
      </c>
      <c r="L345" t="s">
        <v>633</v>
      </c>
      <c r="M345">
        <v>0.41070000000000001</v>
      </c>
      <c r="N345">
        <v>361</v>
      </c>
      <c r="O345">
        <v>0.41320000000000001</v>
      </c>
      <c r="P345">
        <v>0.40339999999999998</v>
      </c>
      <c r="Q345">
        <v>0.38729999999999998</v>
      </c>
      <c r="R345">
        <v>0.46489999999999998</v>
      </c>
    </row>
    <row r="346" spans="7:18" x14ac:dyDescent="0.25">
      <c r="G346" s="28"/>
      <c r="H346" s="28"/>
      <c r="I346" s="28"/>
      <c r="J346" s="28"/>
      <c r="K346" t="s">
        <v>814</v>
      </c>
      <c r="L346" t="s">
        <v>642</v>
      </c>
      <c r="M346">
        <v>0.41</v>
      </c>
      <c r="N346">
        <v>323</v>
      </c>
      <c r="O346">
        <v>0.45240000000000002</v>
      </c>
      <c r="P346">
        <v>0.28289999999999998</v>
      </c>
      <c r="Q346">
        <v>0.42020000000000002</v>
      </c>
      <c r="R346">
        <v>0.51670000000000005</v>
      </c>
    </row>
    <row r="347" spans="7:18" x14ac:dyDescent="0.25">
      <c r="G347" s="28"/>
      <c r="H347" s="28"/>
      <c r="I347" s="28"/>
      <c r="J347" s="28"/>
      <c r="K347" t="s">
        <v>813</v>
      </c>
      <c r="L347" t="s">
        <v>554</v>
      </c>
      <c r="M347">
        <v>0.4093</v>
      </c>
      <c r="N347">
        <v>142</v>
      </c>
      <c r="O347">
        <v>0.51649999999999996</v>
      </c>
      <c r="P347">
        <v>8.7599999999999997E-2</v>
      </c>
      <c r="Q347">
        <v>0.50960000000000005</v>
      </c>
      <c r="R347">
        <v>0.53029999999999999</v>
      </c>
    </row>
    <row r="348" spans="7:18" x14ac:dyDescent="0.25">
      <c r="G348" s="28"/>
      <c r="H348" s="28"/>
      <c r="I348" s="28"/>
      <c r="J348" s="28"/>
      <c r="K348" t="s">
        <v>817</v>
      </c>
      <c r="L348" t="s">
        <v>599</v>
      </c>
      <c r="M348">
        <v>0.40760000000000002</v>
      </c>
      <c r="N348">
        <v>330</v>
      </c>
      <c r="O348">
        <v>0.44729999999999998</v>
      </c>
      <c r="P348">
        <v>0.28860000000000002</v>
      </c>
      <c r="Q348">
        <v>0.41399999999999998</v>
      </c>
      <c r="R348">
        <v>0.51380000000000003</v>
      </c>
    </row>
    <row r="349" spans="7:18" x14ac:dyDescent="0.25">
      <c r="G349" s="28"/>
      <c r="H349" s="28"/>
      <c r="I349" s="28"/>
      <c r="J349" s="28"/>
      <c r="K349" t="s">
        <v>818</v>
      </c>
      <c r="L349" t="s">
        <v>567</v>
      </c>
      <c r="M349">
        <v>0.40610000000000002</v>
      </c>
      <c r="N349">
        <v>336</v>
      </c>
      <c r="O349">
        <v>0.44180000000000003</v>
      </c>
      <c r="P349">
        <v>0.29909999999999998</v>
      </c>
      <c r="Q349">
        <v>0.4083</v>
      </c>
      <c r="R349">
        <v>0.50890000000000002</v>
      </c>
    </row>
    <row r="350" spans="7:18" x14ac:dyDescent="0.25">
      <c r="G350" s="28"/>
      <c r="H350" s="28"/>
      <c r="I350" s="28"/>
      <c r="J350" s="28"/>
      <c r="K350" t="s">
        <v>816</v>
      </c>
      <c r="L350" t="s">
        <v>646</v>
      </c>
      <c r="M350">
        <v>0.40339999999999998</v>
      </c>
      <c r="N350">
        <v>225</v>
      </c>
      <c r="O350">
        <v>0.49030000000000001</v>
      </c>
      <c r="P350">
        <v>0.1429</v>
      </c>
      <c r="Q350">
        <v>0.4839</v>
      </c>
      <c r="R350">
        <v>0.50290000000000001</v>
      </c>
    </row>
    <row r="351" spans="7:18" x14ac:dyDescent="0.25">
      <c r="G351" s="28"/>
      <c r="H351" s="28"/>
      <c r="I351" s="28"/>
      <c r="J351" s="28"/>
      <c r="K351" t="s">
        <v>815</v>
      </c>
      <c r="L351" t="s">
        <v>633</v>
      </c>
      <c r="M351">
        <v>0.40139999999999998</v>
      </c>
      <c r="N351">
        <v>343</v>
      </c>
      <c r="O351">
        <v>0.43359999999999999</v>
      </c>
      <c r="P351">
        <v>0.30459999999999998</v>
      </c>
      <c r="Q351">
        <v>0.4168</v>
      </c>
      <c r="R351">
        <v>0.4672</v>
      </c>
    </row>
    <row r="352" spans="7:18" x14ac:dyDescent="0.25">
      <c r="G352" s="28"/>
      <c r="H352" s="28"/>
      <c r="I352" s="28"/>
      <c r="J352" s="28"/>
      <c r="K352" t="s">
        <v>821</v>
      </c>
      <c r="L352" t="s">
        <v>604</v>
      </c>
      <c r="M352">
        <v>0.39679999999999999</v>
      </c>
      <c r="N352">
        <v>290</v>
      </c>
      <c r="O352">
        <v>0.46929999999999999</v>
      </c>
      <c r="P352">
        <v>0.17929999999999999</v>
      </c>
      <c r="Q352">
        <v>0.44700000000000001</v>
      </c>
      <c r="R352">
        <v>0.5141</v>
      </c>
    </row>
    <row r="353" spans="7:18" x14ac:dyDescent="0.25">
      <c r="G353" s="28"/>
      <c r="H353" s="28"/>
      <c r="I353" s="28"/>
      <c r="J353" s="28"/>
      <c r="K353" t="s">
        <v>122</v>
      </c>
      <c r="L353" t="s">
        <v>633</v>
      </c>
      <c r="M353">
        <v>0.3931</v>
      </c>
      <c r="N353">
        <v>353</v>
      </c>
      <c r="O353">
        <v>0.42730000000000001</v>
      </c>
      <c r="P353">
        <v>0.2908</v>
      </c>
      <c r="Q353">
        <v>0.40410000000000001</v>
      </c>
      <c r="R353">
        <v>0.47349999999999998</v>
      </c>
    </row>
    <row r="354" spans="7:18" x14ac:dyDescent="0.25">
      <c r="G354" s="28"/>
      <c r="H354" s="28"/>
      <c r="I354" s="28"/>
      <c r="J354" s="28"/>
      <c r="K354" t="s">
        <v>824</v>
      </c>
      <c r="L354" t="s">
        <v>654</v>
      </c>
      <c r="M354">
        <v>0.39240000000000003</v>
      </c>
      <c r="N354">
        <v>339</v>
      </c>
      <c r="O354">
        <v>0.43990000000000001</v>
      </c>
      <c r="P354">
        <v>0.25</v>
      </c>
      <c r="Q354">
        <v>0.4194</v>
      </c>
      <c r="R354">
        <v>0.48089999999999999</v>
      </c>
    </row>
    <row r="355" spans="7:18" x14ac:dyDescent="0.25">
      <c r="G355" s="28"/>
      <c r="H355" s="28"/>
      <c r="I355" s="28"/>
      <c r="J355" s="28"/>
      <c r="K355" t="s">
        <v>827</v>
      </c>
      <c r="L355" t="s">
        <v>633</v>
      </c>
      <c r="M355">
        <v>0.39229999999999998</v>
      </c>
      <c r="N355">
        <v>341</v>
      </c>
      <c r="O355">
        <v>0.43709999999999999</v>
      </c>
      <c r="P355">
        <v>0.25790000000000002</v>
      </c>
      <c r="Q355">
        <v>0.41499999999999998</v>
      </c>
      <c r="R355">
        <v>0.48110000000000003</v>
      </c>
    </row>
    <row r="356" spans="7:18" x14ac:dyDescent="0.25">
      <c r="G356" s="28"/>
      <c r="H356" s="28"/>
      <c r="I356" s="28"/>
      <c r="J356" s="28"/>
      <c r="K356" t="s">
        <v>820</v>
      </c>
      <c r="L356" t="s">
        <v>567</v>
      </c>
      <c r="M356">
        <v>0.39040000000000002</v>
      </c>
      <c r="N356">
        <v>351</v>
      </c>
      <c r="O356">
        <v>0.42749999999999999</v>
      </c>
      <c r="P356">
        <v>0.27910000000000001</v>
      </c>
      <c r="Q356">
        <v>0.38919999999999999</v>
      </c>
      <c r="R356">
        <v>0.504</v>
      </c>
    </row>
    <row r="357" spans="7:18" x14ac:dyDescent="0.25">
      <c r="G357" s="28"/>
      <c r="H357" s="28"/>
      <c r="I357" s="28"/>
      <c r="J357" s="28"/>
      <c r="K357" t="s">
        <v>823</v>
      </c>
      <c r="L357" t="s">
        <v>679</v>
      </c>
      <c r="M357">
        <v>0.38900000000000001</v>
      </c>
      <c r="N357">
        <v>342</v>
      </c>
      <c r="O357">
        <v>0.43540000000000001</v>
      </c>
      <c r="P357">
        <v>0.25</v>
      </c>
      <c r="Q357">
        <v>0.4027</v>
      </c>
      <c r="R357">
        <v>0.50060000000000004</v>
      </c>
    </row>
    <row r="358" spans="7:18" x14ac:dyDescent="0.25">
      <c r="G358" s="28"/>
      <c r="H358" s="28"/>
      <c r="I358" s="28"/>
      <c r="J358" s="28"/>
      <c r="K358" t="s">
        <v>825</v>
      </c>
      <c r="L358" t="s">
        <v>565</v>
      </c>
      <c r="M358">
        <v>0.38829999999999998</v>
      </c>
      <c r="N358">
        <v>247</v>
      </c>
      <c r="O358">
        <v>0.4839</v>
      </c>
      <c r="P358">
        <v>0.1014</v>
      </c>
      <c r="Q358">
        <v>0.46329999999999999</v>
      </c>
      <c r="R358">
        <v>0.52500000000000002</v>
      </c>
    </row>
    <row r="359" spans="7:18" x14ac:dyDescent="0.25">
      <c r="G359" s="28"/>
      <c r="H359" s="28"/>
      <c r="I359" s="28"/>
      <c r="J359" s="28"/>
      <c r="K359" t="s">
        <v>822</v>
      </c>
      <c r="L359" t="s">
        <v>654</v>
      </c>
      <c r="M359">
        <v>0.3881</v>
      </c>
      <c r="N359">
        <v>344</v>
      </c>
      <c r="O359">
        <v>0.43340000000000001</v>
      </c>
      <c r="P359">
        <v>0.252</v>
      </c>
      <c r="Q359">
        <v>0.41670000000000001</v>
      </c>
      <c r="R359">
        <v>0.46679999999999999</v>
      </c>
    </row>
    <row r="360" spans="7:18" x14ac:dyDescent="0.25">
      <c r="G360" s="28"/>
      <c r="H360" s="28"/>
      <c r="I360" s="28"/>
      <c r="J360" s="28"/>
      <c r="K360" t="s">
        <v>826</v>
      </c>
      <c r="L360" t="s">
        <v>567</v>
      </c>
      <c r="M360">
        <v>0.38679999999999998</v>
      </c>
      <c r="N360">
        <v>321</v>
      </c>
      <c r="O360">
        <v>0.4531</v>
      </c>
      <c r="P360">
        <v>0.188</v>
      </c>
      <c r="Q360">
        <v>0.41799999999999998</v>
      </c>
      <c r="R360">
        <v>0.52329999999999999</v>
      </c>
    </row>
    <row r="361" spans="7:18" x14ac:dyDescent="0.25">
      <c r="G361" s="28"/>
      <c r="H361" s="28"/>
      <c r="I361" s="28"/>
      <c r="J361" s="28"/>
      <c r="K361" t="s">
        <v>828</v>
      </c>
      <c r="L361" t="s">
        <v>604</v>
      </c>
      <c r="M361">
        <v>0.38100000000000001</v>
      </c>
      <c r="N361">
        <v>190</v>
      </c>
      <c r="O361">
        <v>0.50080000000000002</v>
      </c>
      <c r="P361">
        <v>2.1899999999999999E-2</v>
      </c>
      <c r="Q361">
        <v>0.48799999999999999</v>
      </c>
      <c r="R361">
        <v>0.52629999999999999</v>
      </c>
    </row>
    <row r="362" spans="7:18" x14ac:dyDescent="0.25">
      <c r="G362" s="28"/>
      <c r="H362" s="28"/>
      <c r="I362" s="28"/>
      <c r="J362" s="28"/>
      <c r="K362" t="s">
        <v>829</v>
      </c>
      <c r="L362" t="s">
        <v>654</v>
      </c>
      <c r="M362">
        <v>0.37680000000000002</v>
      </c>
      <c r="N362">
        <v>288</v>
      </c>
      <c r="O362">
        <v>0.47039999999999998</v>
      </c>
      <c r="P362">
        <v>9.6000000000000002E-2</v>
      </c>
      <c r="Q362">
        <v>0.46189999999999998</v>
      </c>
      <c r="R362">
        <v>0.48749999999999999</v>
      </c>
    </row>
    <row r="363" spans="7:18" x14ac:dyDescent="0.25">
      <c r="G363" s="28"/>
      <c r="H363" s="28"/>
      <c r="I363" s="28"/>
      <c r="J363" s="28"/>
      <c r="K363" t="s">
        <v>830</v>
      </c>
      <c r="L363" t="s">
        <v>652</v>
      </c>
      <c r="M363">
        <v>0.36020000000000002</v>
      </c>
      <c r="N363">
        <v>285</v>
      </c>
      <c r="O363">
        <v>0.4718</v>
      </c>
      <c r="P363">
        <v>2.52E-2</v>
      </c>
      <c r="Q363">
        <v>0.45050000000000001</v>
      </c>
      <c r="R363">
        <v>0.51459999999999995</v>
      </c>
    </row>
    <row r="364" spans="7:18" x14ac:dyDescent="0.25">
      <c r="K364" t="s">
        <v>831</v>
      </c>
      <c r="L364" t="s">
        <v>679</v>
      </c>
      <c r="M364">
        <v>0.34520000000000001</v>
      </c>
      <c r="N364">
        <v>337</v>
      </c>
      <c r="O364">
        <v>0.44169999999999998</v>
      </c>
      <c r="P364">
        <v>5.5599999999999997E-2</v>
      </c>
      <c r="Q364">
        <v>0.41470000000000001</v>
      </c>
      <c r="R364">
        <v>0.49569999999999997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2535-FB6F-4EBE-923C-213E45B50F13}">
  <dimension ref="A1:J35"/>
  <sheetViews>
    <sheetView workbookViewId="0">
      <selection activeCell="N39" sqref="N39"/>
    </sheetView>
  </sheetViews>
  <sheetFormatPr defaultRowHeight="15" x14ac:dyDescent="0.25"/>
  <cols>
    <col min="8" max="8" width="11" bestFit="1" customWidth="1"/>
    <col min="9" max="9" width="10" bestFit="1" customWidth="1"/>
    <col min="10" max="10" width="12" bestFit="1" customWidth="1"/>
  </cols>
  <sheetData>
    <row r="1" spans="1:10" x14ac:dyDescent="0.25">
      <c r="A1" t="s">
        <v>460</v>
      </c>
      <c r="D1">
        <v>183.24</v>
      </c>
      <c r="E1">
        <v>-26.44</v>
      </c>
      <c r="F1">
        <v>-0.65319669644342893</v>
      </c>
      <c r="G1">
        <v>3.0343104629808804</v>
      </c>
      <c r="J1">
        <f>SUM(J2:J35)</f>
        <v>444.96681714588624</v>
      </c>
    </row>
    <row r="2" spans="1:10" x14ac:dyDescent="0.25">
      <c r="A2" t="s">
        <v>21</v>
      </c>
      <c r="B2">
        <v>82.66</v>
      </c>
      <c r="C2">
        <v>11</v>
      </c>
      <c r="D2" t="s">
        <v>219</v>
      </c>
      <c r="E2" t="s">
        <v>220</v>
      </c>
      <c r="F2">
        <f>_xlfn.NUMBERVALUE(RIGHT(E2,6))</f>
        <v>0.59930000000000005</v>
      </c>
      <c r="G2">
        <f>B2</f>
        <v>82.66</v>
      </c>
      <c r="H2">
        <f>F2*$D$1+$E$1</f>
        <v>83.375732000000013</v>
      </c>
      <c r="I2">
        <f>H2+C2*$F$1+$G$1</f>
        <v>79.224878802103177</v>
      </c>
      <c r="J2">
        <f>(G2-I2)^2</f>
        <v>11.800057644240081</v>
      </c>
    </row>
    <row r="3" spans="1:10" x14ac:dyDescent="0.25">
      <c r="A3" t="s">
        <v>29</v>
      </c>
      <c r="B3">
        <v>81.540000000000006</v>
      </c>
      <c r="C3">
        <v>12</v>
      </c>
      <c r="D3" t="s">
        <v>194</v>
      </c>
      <c r="E3" t="s">
        <v>195</v>
      </c>
      <c r="F3">
        <f t="shared" ref="F3:F35" si="0">_xlfn.NUMBERVALUE(RIGHT(E3,6))</f>
        <v>0.61770000000000003</v>
      </c>
      <c r="G3">
        <f t="shared" ref="G3:G35" si="1">B3</f>
        <v>81.540000000000006</v>
      </c>
      <c r="H3">
        <f t="shared" ref="H3:H35" si="2">F3*$D$1+$E$1</f>
        <v>86.747348000000017</v>
      </c>
      <c r="I3">
        <f t="shared" ref="I3:I35" si="3">H3+C3*$F$1+$G$1</f>
        <v>81.94329810565975</v>
      </c>
      <c r="J3">
        <f t="shared" ref="J3:J35" si="4">(G3-I3)^2</f>
        <v>0.16264936202873767</v>
      </c>
    </row>
    <row r="4" spans="1:10" x14ac:dyDescent="0.25">
      <c r="A4" t="s">
        <v>33</v>
      </c>
      <c r="B4">
        <v>89.62</v>
      </c>
      <c r="C4">
        <v>5</v>
      </c>
      <c r="D4" t="s">
        <v>222</v>
      </c>
      <c r="E4" t="s">
        <v>223</v>
      </c>
      <c r="F4">
        <f t="shared" si="0"/>
        <v>0.59809999999999997</v>
      </c>
      <c r="G4">
        <f t="shared" si="1"/>
        <v>89.62</v>
      </c>
      <c r="H4">
        <f t="shared" si="2"/>
        <v>83.155844000000002</v>
      </c>
      <c r="I4">
        <f t="shared" si="3"/>
        <v>82.924170980763748</v>
      </c>
      <c r="J4">
        <f t="shared" si="4"/>
        <v>44.834126254846375</v>
      </c>
    </row>
    <row r="5" spans="1:10" x14ac:dyDescent="0.25">
      <c r="A5" t="s">
        <v>102</v>
      </c>
      <c r="B5">
        <v>91.86</v>
      </c>
      <c r="C5">
        <v>4</v>
      </c>
      <c r="D5" t="s">
        <v>151</v>
      </c>
      <c r="E5" t="s">
        <v>152</v>
      </c>
      <c r="F5">
        <f t="shared" si="0"/>
        <v>0.65259999999999996</v>
      </c>
      <c r="G5">
        <f t="shared" si="1"/>
        <v>91.86</v>
      </c>
      <c r="H5">
        <f t="shared" si="2"/>
        <v>93.142424000000005</v>
      </c>
      <c r="I5">
        <f t="shared" si="3"/>
        <v>93.563947677207167</v>
      </c>
      <c r="J5">
        <f t="shared" si="4"/>
        <v>2.9034376866597031</v>
      </c>
    </row>
    <row r="6" spans="1:10" x14ac:dyDescent="0.25">
      <c r="A6" t="s">
        <v>31</v>
      </c>
      <c r="B6">
        <v>99.52</v>
      </c>
      <c r="C6">
        <v>1</v>
      </c>
      <c r="D6" t="s">
        <v>134</v>
      </c>
      <c r="E6" t="s">
        <v>135</v>
      </c>
      <c r="F6">
        <f t="shared" si="0"/>
        <v>0.67800000000000005</v>
      </c>
      <c r="G6">
        <f t="shared" si="1"/>
        <v>99.52</v>
      </c>
      <c r="H6">
        <f t="shared" si="2"/>
        <v>97.796720000000022</v>
      </c>
      <c r="I6">
        <f t="shared" si="3"/>
        <v>100.17783376653747</v>
      </c>
      <c r="J6">
        <f t="shared" si="4"/>
        <v>0.43274526439688632</v>
      </c>
    </row>
    <row r="7" spans="1:10" x14ac:dyDescent="0.25">
      <c r="A7" t="s">
        <v>34</v>
      </c>
      <c r="B7">
        <v>91.58</v>
      </c>
      <c r="C7">
        <v>4</v>
      </c>
      <c r="D7" t="s">
        <v>199</v>
      </c>
      <c r="E7" t="s">
        <v>200</v>
      </c>
      <c r="F7">
        <f t="shared" si="0"/>
        <v>0.61599999999999999</v>
      </c>
      <c r="G7">
        <f t="shared" si="1"/>
        <v>91.58</v>
      </c>
      <c r="H7">
        <f t="shared" si="2"/>
        <v>86.435840000000013</v>
      </c>
      <c r="I7">
        <f t="shared" si="3"/>
        <v>86.857363677207175</v>
      </c>
      <c r="J7">
        <f t="shared" si="4"/>
        <v>22.303293837362119</v>
      </c>
    </row>
    <row r="8" spans="1:10" x14ac:dyDescent="0.25">
      <c r="A8" t="s">
        <v>35</v>
      </c>
      <c r="B8">
        <v>89.57</v>
      </c>
      <c r="C8">
        <v>5</v>
      </c>
      <c r="D8" t="s">
        <v>149</v>
      </c>
      <c r="E8" t="s">
        <v>150</v>
      </c>
      <c r="F8">
        <f t="shared" si="0"/>
        <v>0.65410000000000001</v>
      </c>
      <c r="G8">
        <f t="shared" si="1"/>
        <v>89.57</v>
      </c>
      <c r="H8">
        <f t="shared" si="2"/>
        <v>93.417284000000009</v>
      </c>
      <c r="I8">
        <f t="shared" si="3"/>
        <v>93.185610980763741</v>
      </c>
      <c r="J8">
        <f t="shared" si="4"/>
        <v>13.07264276421939</v>
      </c>
    </row>
    <row r="9" spans="1:10" x14ac:dyDescent="0.25">
      <c r="A9" t="s">
        <v>963</v>
      </c>
      <c r="B9">
        <v>81.400000000000006</v>
      </c>
      <c r="C9">
        <v>12</v>
      </c>
      <c r="D9" t="s">
        <v>215</v>
      </c>
      <c r="E9" t="s">
        <v>216</v>
      </c>
      <c r="F9">
        <f t="shared" si="0"/>
        <v>0.60060000000000002</v>
      </c>
      <c r="G9">
        <f t="shared" si="1"/>
        <v>81.400000000000006</v>
      </c>
      <c r="H9">
        <f t="shared" si="2"/>
        <v>83.613944000000018</v>
      </c>
      <c r="I9">
        <f t="shared" si="3"/>
        <v>78.809894105659751</v>
      </c>
      <c r="J9">
        <f t="shared" si="4"/>
        <v>6.7086485438961301</v>
      </c>
    </row>
    <row r="10" spans="1:10" x14ac:dyDescent="0.25">
      <c r="A10" t="s">
        <v>966</v>
      </c>
      <c r="B10">
        <v>80.11</v>
      </c>
      <c r="C10">
        <v>15</v>
      </c>
      <c r="D10" t="s">
        <v>211</v>
      </c>
      <c r="E10" t="s">
        <v>212</v>
      </c>
      <c r="F10">
        <f t="shared" si="0"/>
        <v>0.60429999999999995</v>
      </c>
      <c r="G10">
        <f t="shared" si="1"/>
        <v>80.11</v>
      </c>
      <c r="H10">
        <f t="shared" si="2"/>
        <v>84.291932000000003</v>
      </c>
      <c r="I10">
        <f t="shared" si="3"/>
        <v>77.528292016329445</v>
      </c>
      <c r="J10">
        <f t="shared" si="4"/>
        <v>6.6652161129482801</v>
      </c>
    </row>
    <row r="11" spans="1:10" x14ac:dyDescent="0.25">
      <c r="A11" t="s">
        <v>28</v>
      </c>
      <c r="B11">
        <v>91.05</v>
      </c>
      <c r="C11">
        <v>5</v>
      </c>
      <c r="D11" t="s">
        <v>174</v>
      </c>
      <c r="E11" t="s">
        <v>175</v>
      </c>
      <c r="F11">
        <f t="shared" si="0"/>
        <v>0.6361</v>
      </c>
      <c r="G11">
        <f t="shared" si="1"/>
        <v>91.05</v>
      </c>
      <c r="H11">
        <f t="shared" si="2"/>
        <v>90.118964000000005</v>
      </c>
      <c r="I11">
        <f t="shared" si="3"/>
        <v>89.887290980763751</v>
      </c>
      <c r="J11">
        <f t="shared" si="4"/>
        <v>1.3518922634133128</v>
      </c>
    </row>
    <row r="12" spans="1:10" x14ac:dyDescent="0.25">
      <c r="A12" t="s">
        <v>38</v>
      </c>
      <c r="B12">
        <v>92.96</v>
      </c>
      <c r="C12">
        <v>3</v>
      </c>
      <c r="D12" t="s">
        <v>137</v>
      </c>
      <c r="E12" t="s">
        <v>138</v>
      </c>
      <c r="F12">
        <f t="shared" si="0"/>
        <v>0.67689999999999995</v>
      </c>
      <c r="G12">
        <f t="shared" si="1"/>
        <v>92.96</v>
      </c>
      <c r="H12">
        <f t="shared" si="2"/>
        <v>97.595156000000003</v>
      </c>
      <c r="I12">
        <f t="shared" si="3"/>
        <v>98.669876373650595</v>
      </c>
      <c r="J12">
        <f t="shared" si="4"/>
        <v>32.602688202373344</v>
      </c>
    </row>
    <row r="13" spans="1:10" x14ac:dyDescent="0.25">
      <c r="A13" t="s">
        <v>50</v>
      </c>
      <c r="B13">
        <v>99.3</v>
      </c>
      <c r="C13">
        <v>1</v>
      </c>
      <c r="D13" t="s">
        <v>140</v>
      </c>
      <c r="E13" t="s">
        <v>141</v>
      </c>
      <c r="F13">
        <f t="shared" si="0"/>
        <v>0.67669999999999997</v>
      </c>
      <c r="G13">
        <f t="shared" si="1"/>
        <v>99.3</v>
      </c>
      <c r="H13">
        <f t="shared" si="2"/>
        <v>97.558508000000003</v>
      </c>
      <c r="I13">
        <f t="shared" si="3"/>
        <v>99.939621766537456</v>
      </c>
      <c r="J13">
        <f t="shared" si="4"/>
        <v>0.40911600422850009</v>
      </c>
    </row>
    <row r="14" spans="1:10" x14ac:dyDescent="0.25">
      <c r="A14" t="s">
        <v>962</v>
      </c>
      <c r="B14">
        <v>81.849999999999994</v>
      </c>
      <c r="C14">
        <v>11</v>
      </c>
      <c r="D14" t="s">
        <v>160</v>
      </c>
      <c r="E14" t="s">
        <v>161</v>
      </c>
      <c r="F14">
        <f t="shared" si="0"/>
        <v>0.64419999999999999</v>
      </c>
      <c r="G14">
        <f t="shared" si="1"/>
        <v>81.849999999999994</v>
      </c>
      <c r="H14">
        <f t="shared" si="2"/>
        <v>91.603208000000009</v>
      </c>
      <c r="I14">
        <f t="shared" si="3"/>
        <v>87.452354802103173</v>
      </c>
      <c r="J14">
        <f t="shared" si="4"/>
        <v>31.386379328648545</v>
      </c>
    </row>
    <row r="15" spans="1:10" x14ac:dyDescent="0.25">
      <c r="A15" t="s">
        <v>98</v>
      </c>
      <c r="B15">
        <v>87.65</v>
      </c>
      <c r="C15">
        <v>7</v>
      </c>
      <c r="D15" t="s">
        <v>182</v>
      </c>
      <c r="E15" t="s">
        <v>183</v>
      </c>
      <c r="F15">
        <f t="shared" si="0"/>
        <v>0.62429999999999997</v>
      </c>
      <c r="G15">
        <f t="shared" si="1"/>
        <v>87.65</v>
      </c>
      <c r="H15">
        <f t="shared" si="2"/>
        <v>87.956732000000002</v>
      </c>
      <c r="I15">
        <f t="shared" si="3"/>
        <v>86.418665587876887</v>
      </c>
      <c r="J15">
        <f t="shared" si="4"/>
        <v>1.5161844344785851</v>
      </c>
    </row>
    <row r="16" spans="1:10" x14ac:dyDescent="0.25">
      <c r="A16" t="s">
        <v>52</v>
      </c>
      <c r="B16">
        <v>86.27</v>
      </c>
      <c r="C16">
        <v>8</v>
      </c>
      <c r="D16" t="s">
        <v>142</v>
      </c>
      <c r="E16" t="s">
        <v>143</v>
      </c>
      <c r="F16">
        <f t="shared" si="0"/>
        <v>0.67610000000000003</v>
      </c>
      <c r="G16">
        <f t="shared" si="1"/>
        <v>86.27</v>
      </c>
      <c r="H16">
        <f t="shared" si="2"/>
        <v>97.448564000000019</v>
      </c>
      <c r="I16">
        <f t="shared" si="3"/>
        <v>95.257300891433474</v>
      </c>
      <c r="J16">
        <f t="shared" si="4"/>
        <v>80.771577313160975</v>
      </c>
    </row>
    <row r="17" spans="1:10" x14ac:dyDescent="0.25">
      <c r="A17" t="s">
        <v>54</v>
      </c>
      <c r="B17">
        <v>78.739999999999995</v>
      </c>
      <c r="C17">
        <v>16</v>
      </c>
      <c r="D17" t="s">
        <v>227</v>
      </c>
      <c r="E17" t="s">
        <v>228</v>
      </c>
      <c r="F17">
        <f t="shared" si="0"/>
        <v>0.59330000000000005</v>
      </c>
      <c r="G17">
        <f t="shared" si="1"/>
        <v>78.739999999999995</v>
      </c>
      <c r="H17">
        <f t="shared" si="2"/>
        <v>82.276292000000012</v>
      </c>
      <c r="I17">
        <f t="shared" si="3"/>
        <v>74.859455319886038</v>
      </c>
      <c r="J17">
        <f t="shared" si="4"/>
        <v>15.058627014360731</v>
      </c>
    </row>
    <row r="18" spans="1:10" x14ac:dyDescent="0.25">
      <c r="A18" t="s">
        <v>100</v>
      </c>
      <c r="B18">
        <v>80.209999999999994</v>
      </c>
      <c r="C18">
        <v>14</v>
      </c>
      <c r="D18" t="s">
        <v>192</v>
      </c>
      <c r="E18" t="s">
        <v>193</v>
      </c>
      <c r="F18">
        <f t="shared" si="0"/>
        <v>0.61839999999999995</v>
      </c>
      <c r="G18">
        <f t="shared" si="1"/>
        <v>80.209999999999994</v>
      </c>
      <c r="H18">
        <f t="shared" si="2"/>
        <v>86.875615999999994</v>
      </c>
      <c r="I18">
        <f t="shared" si="3"/>
        <v>80.765172712772866</v>
      </c>
      <c r="J18">
        <f t="shared" si="4"/>
        <v>0.30821674100759039</v>
      </c>
    </row>
    <row r="19" spans="1:10" x14ac:dyDescent="0.25">
      <c r="A19" t="s">
        <v>961</v>
      </c>
      <c r="B19">
        <v>82.59</v>
      </c>
      <c r="C19">
        <v>11</v>
      </c>
      <c r="D19" t="s">
        <v>196</v>
      </c>
      <c r="E19" t="s">
        <v>197</v>
      </c>
      <c r="F19">
        <f t="shared" si="0"/>
        <v>0.61719999999999997</v>
      </c>
      <c r="G19">
        <f t="shared" si="1"/>
        <v>82.59</v>
      </c>
      <c r="H19">
        <f t="shared" si="2"/>
        <v>86.655727999999996</v>
      </c>
      <c r="I19">
        <f t="shared" si="3"/>
        <v>82.50487480210316</v>
      </c>
      <c r="J19">
        <f t="shared" si="4"/>
        <v>7.2462993169767646E-3</v>
      </c>
    </row>
    <row r="20" spans="1:10" x14ac:dyDescent="0.25">
      <c r="A20" t="s">
        <v>105</v>
      </c>
      <c r="B20">
        <v>84.13</v>
      </c>
      <c r="C20">
        <v>9</v>
      </c>
      <c r="D20" t="s">
        <v>208</v>
      </c>
      <c r="E20" t="s">
        <v>209</v>
      </c>
      <c r="F20">
        <f t="shared" si="0"/>
        <v>0.60940000000000005</v>
      </c>
      <c r="G20">
        <f t="shared" si="1"/>
        <v>84.13</v>
      </c>
      <c r="H20">
        <f t="shared" si="2"/>
        <v>85.226456000000013</v>
      </c>
      <c r="I20">
        <f t="shared" si="3"/>
        <v>82.381996194990037</v>
      </c>
      <c r="J20">
        <f t="shared" si="4"/>
        <v>3.0555173023292914</v>
      </c>
    </row>
    <row r="21" spans="1:10" x14ac:dyDescent="0.25">
      <c r="A21" t="s">
        <v>965</v>
      </c>
      <c r="B21">
        <v>80.650000000000006</v>
      </c>
      <c r="C21">
        <v>14</v>
      </c>
      <c r="D21" t="s">
        <v>190</v>
      </c>
      <c r="E21" t="s">
        <v>191</v>
      </c>
      <c r="F21">
        <f t="shared" si="0"/>
        <v>0.61850000000000005</v>
      </c>
      <c r="G21">
        <f t="shared" si="1"/>
        <v>80.650000000000006</v>
      </c>
      <c r="H21">
        <f t="shared" si="2"/>
        <v>86.893940000000015</v>
      </c>
      <c r="I21">
        <f t="shared" si="3"/>
        <v>80.783496712772887</v>
      </c>
      <c r="J21">
        <f t="shared" si="4"/>
        <v>1.7821372321165267E-2</v>
      </c>
    </row>
    <row r="22" spans="1:10" x14ac:dyDescent="0.25">
      <c r="A22" t="s">
        <v>956</v>
      </c>
      <c r="B22">
        <v>95.95</v>
      </c>
      <c r="C22">
        <v>2</v>
      </c>
      <c r="D22" t="s">
        <v>181</v>
      </c>
      <c r="E22" t="s">
        <v>162</v>
      </c>
      <c r="F22">
        <f t="shared" si="0"/>
        <v>0.626</v>
      </c>
      <c r="G22">
        <f t="shared" si="1"/>
        <v>95.95</v>
      </c>
      <c r="H22">
        <f t="shared" si="2"/>
        <v>88.268240000000006</v>
      </c>
      <c r="I22">
        <f t="shared" si="3"/>
        <v>89.996157070094029</v>
      </c>
      <c r="J22">
        <f t="shared" si="4"/>
        <v>35.448245633991355</v>
      </c>
    </row>
    <row r="23" spans="1:10" x14ac:dyDescent="0.25">
      <c r="A23" t="s">
        <v>94</v>
      </c>
      <c r="B23">
        <v>86.88</v>
      </c>
      <c r="C23">
        <v>7</v>
      </c>
      <c r="D23" t="s">
        <v>153</v>
      </c>
      <c r="E23" t="s">
        <v>154</v>
      </c>
      <c r="F23">
        <f t="shared" si="0"/>
        <v>0.65010000000000001</v>
      </c>
      <c r="G23">
        <f t="shared" si="1"/>
        <v>86.88</v>
      </c>
      <c r="H23">
        <f t="shared" si="2"/>
        <v>92.684324000000004</v>
      </c>
      <c r="I23">
        <f t="shared" si="3"/>
        <v>91.146257587876889</v>
      </c>
      <c r="J23">
        <f t="shared" si="4"/>
        <v>18.20095380611717</v>
      </c>
    </row>
    <row r="24" spans="1:10" x14ac:dyDescent="0.25">
      <c r="A24" t="s">
        <v>955</v>
      </c>
      <c r="B24">
        <v>96.02</v>
      </c>
      <c r="C24">
        <v>2</v>
      </c>
      <c r="D24" t="s">
        <v>166</v>
      </c>
      <c r="E24" t="s">
        <v>167</v>
      </c>
      <c r="F24">
        <f t="shared" si="0"/>
        <v>0.64259999999999995</v>
      </c>
      <c r="G24">
        <f t="shared" si="1"/>
        <v>96.02</v>
      </c>
      <c r="H24">
        <f t="shared" si="2"/>
        <v>91.310023999999999</v>
      </c>
      <c r="I24">
        <f t="shared" si="3"/>
        <v>93.037941070094021</v>
      </c>
      <c r="J24">
        <f t="shared" si="4"/>
        <v>8.892675461431967</v>
      </c>
    </row>
    <row r="25" spans="1:10" x14ac:dyDescent="0.25">
      <c r="A25" t="s">
        <v>101</v>
      </c>
      <c r="B25">
        <v>91.29</v>
      </c>
      <c r="C25">
        <v>4</v>
      </c>
      <c r="D25" t="s">
        <v>177</v>
      </c>
      <c r="E25" t="s">
        <v>178</v>
      </c>
      <c r="F25">
        <f t="shared" si="0"/>
        <v>0.63500000000000001</v>
      </c>
      <c r="G25">
        <f t="shared" si="1"/>
        <v>91.29</v>
      </c>
      <c r="H25">
        <f t="shared" si="2"/>
        <v>89.917400000000015</v>
      </c>
      <c r="I25">
        <f t="shared" si="3"/>
        <v>90.338923677207177</v>
      </c>
      <c r="J25">
        <f t="shared" si="4"/>
        <v>0.90454617177713015</v>
      </c>
    </row>
    <row r="26" spans="1:10" x14ac:dyDescent="0.25">
      <c r="A26" t="s">
        <v>91</v>
      </c>
      <c r="B26">
        <v>102.67</v>
      </c>
      <c r="C26">
        <v>1</v>
      </c>
      <c r="D26" t="s">
        <v>131</v>
      </c>
      <c r="E26" t="s">
        <v>132</v>
      </c>
      <c r="F26">
        <f t="shared" si="0"/>
        <v>0.71870000000000001</v>
      </c>
      <c r="G26">
        <f t="shared" si="1"/>
        <v>102.67</v>
      </c>
      <c r="H26">
        <f t="shared" si="2"/>
        <v>105.25458800000001</v>
      </c>
      <c r="I26">
        <f t="shared" si="3"/>
        <v>107.63570176653747</v>
      </c>
      <c r="J26">
        <f t="shared" si="4"/>
        <v>24.65819403419329</v>
      </c>
    </row>
    <row r="27" spans="1:10" x14ac:dyDescent="0.25">
      <c r="A27" t="s">
        <v>92</v>
      </c>
      <c r="B27">
        <v>100.25</v>
      </c>
      <c r="C27">
        <v>1</v>
      </c>
      <c r="D27" t="s">
        <v>144</v>
      </c>
      <c r="E27" t="s">
        <v>143</v>
      </c>
      <c r="F27">
        <f t="shared" si="0"/>
        <v>0.67610000000000003</v>
      </c>
      <c r="G27">
        <f t="shared" si="1"/>
        <v>100.25</v>
      </c>
      <c r="H27">
        <f t="shared" si="2"/>
        <v>97.448564000000019</v>
      </c>
      <c r="I27">
        <f t="shared" si="3"/>
        <v>99.829677766537472</v>
      </c>
      <c r="J27">
        <f t="shared" si="4"/>
        <v>0.17667077994292793</v>
      </c>
    </row>
    <row r="28" spans="1:10" x14ac:dyDescent="0.25">
      <c r="A28" t="s">
        <v>36</v>
      </c>
      <c r="B28">
        <v>89.26</v>
      </c>
      <c r="C28">
        <v>6</v>
      </c>
      <c r="D28" t="s">
        <v>172</v>
      </c>
      <c r="E28" t="s">
        <v>173</v>
      </c>
      <c r="F28">
        <f t="shared" si="0"/>
        <v>0.63749999999999996</v>
      </c>
      <c r="G28">
        <f t="shared" si="1"/>
        <v>89.26</v>
      </c>
      <c r="H28">
        <f t="shared" si="2"/>
        <v>90.375500000000002</v>
      </c>
      <c r="I28">
        <f t="shared" si="3"/>
        <v>89.490630284320318</v>
      </c>
      <c r="J28">
        <f t="shared" si="4"/>
        <v>5.3190328045668291E-2</v>
      </c>
    </row>
    <row r="29" spans="1:10" x14ac:dyDescent="0.25">
      <c r="A29" t="s">
        <v>23</v>
      </c>
      <c r="B29">
        <v>94.57</v>
      </c>
      <c r="C29">
        <v>3</v>
      </c>
      <c r="D29" t="s">
        <v>179</v>
      </c>
      <c r="E29" t="s">
        <v>180</v>
      </c>
      <c r="F29">
        <f t="shared" si="0"/>
        <v>0.63370000000000004</v>
      </c>
      <c r="G29">
        <f t="shared" si="1"/>
        <v>94.57</v>
      </c>
      <c r="H29">
        <f t="shared" si="2"/>
        <v>89.679188000000011</v>
      </c>
      <c r="I29">
        <f t="shared" si="3"/>
        <v>90.753908373650603</v>
      </c>
      <c r="J29">
        <f t="shared" si="4"/>
        <v>14.562555300693933</v>
      </c>
    </row>
    <row r="30" spans="1:10" x14ac:dyDescent="0.25">
      <c r="A30" t="s">
        <v>112</v>
      </c>
      <c r="B30">
        <v>84.48</v>
      </c>
      <c r="C30">
        <v>8</v>
      </c>
      <c r="D30" t="s">
        <v>201</v>
      </c>
      <c r="E30" t="s">
        <v>202</v>
      </c>
      <c r="F30">
        <f t="shared" si="0"/>
        <v>0.61519999999999997</v>
      </c>
      <c r="G30">
        <f t="shared" si="1"/>
        <v>84.48</v>
      </c>
      <c r="H30">
        <f t="shared" si="2"/>
        <v>86.289248000000001</v>
      </c>
      <c r="I30">
        <f t="shared" si="3"/>
        <v>84.097984891433455</v>
      </c>
      <c r="J30">
        <f t="shared" si="4"/>
        <v>0.14593554317311194</v>
      </c>
    </row>
    <row r="31" spans="1:10" x14ac:dyDescent="0.25">
      <c r="A31" t="s">
        <v>30</v>
      </c>
      <c r="B31">
        <v>98.29</v>
      </c>
      <c r="C31">
        <v>2</v>
      </c>
      <c r="D31" t="s">
        <v>169</v>
      </c>
      <c r="E31" t="s">
        <v>170</v>
      </c>
      <c r="F31">
        <f t="shared" si="0"/>
        <v>0.64180000000000004</v>
      </c>
      <c r="G31">
        <f t="shared" si="1"/>
        <v>98.29</v>
      </c>
      <c r="H31">
        <f t="shared" si="2"/>
        <v>91.163432000000014</v>
      </c>
      <c r="I31">
        <f t="shared" si="3"/>
        <v>92.891349070094037</v>
      </c>
      <c r="J31">
        <f t="shared" si="4"/>
        <v>29.145431862974583</v>
      </c>
    </row>
    <row r="32" spans="1:10" x14ac:dyDescent="0.25">
      <c r="A32" t="s">
        <v>95</v>
      </c>
      <c r="B32">
        <v>90.17</v>
      </c>
      <c r="C32">
        <v>5</v>
      </c>
      <c r="D32" t="s">
        <v>156</v>
      </c>
      <c r="E32" t="s">
        <v>157</v>
      </c>
      <c r="F32">
        <f t="shared" si="0"/>
        <v>0.64880000000000004</v>
      </c>
      <c r="G32">
        <f t="shared" si="1"/>
        <v>90.17</v>
      </c>
      <c r="H32">
        <f t="shared" si="2"/>
        <v>92.446112000000014</v>
      </c>
      <c r="I32">
        <f t="shared" si="3"/>
        <v>92.214438980763745</v>
      </c>
      <c r="J32">
        <f t="shared" si="4"/>
        <v>4.1797307460662942</v>
      </c>
    </row>
    <row r="33" spans="1:10" x14ac:dyDescent="0.25">
      <c r="A33" t="s">
        <v>97</v>
      </c>
      <c r="B33">
        <v>83.65</v>
      </c>
      <c r="C33">
        <v>9</v>
      </c>
      <c r="D33" t="s">
        <v>164</v>
      </c>
      <c r="E33" t="s">
        <v>165</v>
      </c>
      <c r="F33">
        <f t="shared" si="0"/>
        <v>0.64319999999999999</v>
      </c>
      <c r="G33">
        <f t="shared" si="1"/>
        <v>83.65</v>
      </c>
      <c r="H33">
        <f t="shared" si="2"/>
        <v>91.419968000000011</v>
      </c>
      <c r="I33">
        <f t="shared" si="3"/>
        <v>88.575508194990036</v>
      </c>
      <c r="J33">
        <f t="shared" si="4"/>
        <v>24.260630978913944</v>
      </c>
    </row>
    <row r="34" spans="1:10" x14ac:dyDescent="0.25">
      <c r="A34" t="s">
        <v>93</v>
      </c>
      <c r="B34">
        <v>91.27</v>
      </c>
      <c r="C34">
        <v>4</v>
      </c>
      <c r="D34" t="s">
        <v>146</v>
      </c>
      <c r="E34" t="s">
        <v>147</v>
      </c>
      <c r="F34">
        <f t="shared" si="0"/>
        <v>0.65600000000000003</v>
      </c>
      <c r="G34">
        <f t="shared" si="1"/>
        <v>91.27</v>
      </c>
      <c r="H34">
        <f t="shared" si="2"/>
        <v>93.765440000000012</v>
      </c>
      <c r="I34">
        <f t="shared" si="3"/>
        <v>94.186963677207174</v>
      </c>
      <c r="J34">
        <f t="shared" si="4"/>
        <v>8.508677094146023</v>
      </c>
    </row>
    <row r="35" spans="1:10" x14ac:dyDescent="0.25">
      <c r="A35" t="s">
        <v>959</v>
      </c>
      <c r="B35">
        <v>83.56</v>
      </c>
      <c r="C35">
        <v>10</v>
      </c>
      <c r="D35" t="s">
        <v>184</v>
      </c>
      <c r="E35" t="s">
        <v>185</v>
      </c>
      <c r="F35">
        <f t="shared" si="0"/>
        <v>0.62309999999999999</v>
      </c>
      <c r="G35">
        <f t="shared" si="1"/>
        <v>83.56</v>
      </c>
      <c r="H35">
        <f t="shared" si="2"/>
        <v>87.736844000000005</v>
      </c>
      <c r="I35">
        <f t="shared" si="3"/>
        <v>84.239187498546599</v>
      </c>
      <c r="J35">
        <f t="shared" si="4"/>
        <v>0.46129565818198326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3"/>
  <sheetViews>
    <sheetView workbookViewId="0"/>
  </sheetViews>
  <sheetFormatPr defaultRowHeight="15" x14ac:dyDescent="0.25"/>
  <cols>
    <col min="1" max="1" width="9.140625" style="19"/>
    <col min="2" max="2" width="20.28515625" style="19" bestFit="1" customWidth="1"/>
    <col min="3" max="9" width="9.140625" style="19"/>
  </cols>
  <sheetData>
    <row r="1" spans="1:10" ht="90.75" thickBot="1" x14ac:dyDescent="0.3">
      <c r="A1" s="27" t="s">
        <v>954</v>
      </c>
      <c r="B1" s="21" t="s">
        <v>525</v>
      </c>
      <c r="C1" s="22" t="s">
        <v>526</v>
      </c>
      <c r="D1" s="21" t="s">
        <v>460</v>
      </c>
      <c r="E1" s="22" t="s">
        <v>527</v>
      </c>
      <c r="F1" s="21" t="s">
        <v>464</v>
      </c>
      <c r="G1" s="22" t="s">
        <v>528</v>
      </c>
      <c r="H1" s="21" t="s">
        <v>529</v>
      </c>
      <c r="I1" s="22" t="s">
        <v>530</v>
      </c>
      <c r="J1" s="23" t="s">
        <v>953</v>
      </c>
    </row>
    <row r="2" spans="1:10" ht="45.75" thickBot="1" x14ac:dyDescent="0.3">
      <c r="A2" s="9">
        <v>1</v>
      </c>
      <c r="B2" s="10" t="s">
        <v>24</v>
      </c>
      <c r="C2" s="11" t="s">
        <v>531</v>
      </c>
      <c r="D2" s="12">
        <v>0.68279999999999996</v>
      </c>
      <c r="E2" s="13">
        <v>3</v>
      </c>
      <c r="F2" s="12">
        <v>0.60250000000000004</v>
      </c>
      <c r="G2" s="13">
        <v>0.92369999999999997</v>
      </c>
      <c r="H2" s="12">
        <v>0.62470000000000003</v>
      </c>
      <c r="I2" s="13">
        <v>0.55810000000000004</v>
      </c>
      <c r="J2" t="str">
        <f t="shared" ref="J2:J66" si="0">TEXT(B2,"")</f>
        <v>Purdue</v>
      </c>
    </row>
    <row r="3" spans="1:10" ht="45.75" thickBot="1" x14ac:dyDescent="0.3">
      <c r="A3" s="14">
        <v>2</v>
      </c>
      <c r="B3" s="15" t="s">
        <v>19</v>
      </c>
      <c r="C3" s="16" t="s">
        <v>532</v>
      </c>
      <c r="D3" s="17">
        <v>0.66679999999999995</v>
      </c>
      <c r="E3" s="18">
        <v>18</v>
      </c>
      <c r="F3" s="17">
        <v>0.58250000000000002</v>
      </c>
      <c r="G3" s="18">
        <v>0.91959999999999997</v>
      </c>
      <c r="H3" s="17">
        <v>0.59670000000000001</v>
      </c>
      <c r="I3" s="18">
        <v>0.55400000000000005</v>
      </c>
      <c r="J3" t="str">
        <f t="shared" si="0"/>
        <v>Houston</v>
      </c>
    </row>
    <row r="4" spans="1:10" ht="60.75" thickBot="1" x14ac:dyDescent="0.3">
      <c r="A4" s="9">
        <v>3</v>
      </c>
      <c r="B4" s="10" t="s">
        <v>40</v>
      </c>
      <c r="C4" s="11" t="s">
        <v>533</v>
      </c>
      <c r="D4" s="12">
        <v>0.65259999999999996</v>
      </c>
      <c r="E4" s="13">
        <v>5</v>
      </c>
      <c r="F4" s="12">
        <v>0.59870000000000001</v>
      </c>
      <c r="G4" s="13">
        <v>0.81420000000000003</v>
      </c>
      <c r="H4" s="12">
        <v>0.62070000000000003</v>
      </c>
      <c r="I4" s="13">
        <v>0.55479999999999996</v>
      </c>
      <c r="J4" t="str">
        <f t="shared" si="0"/>
        <v>San Diego State</v>
      </c>
    </row>
    <row r="5" spans="1:10" ht="60.75" thickBot="1" x14ac:dyDescent="0.3">
      <c r="A5" s="14">
        <v>4</v>
      </c>
      <c r="B5" s="15" t="s">
        <v>21</v>
      </c>
      <c r="C5" s="16" t="s">
        <v>534</v>
      </c>
      <c r="D5" s="17">
        <v>0.64549999999999996</v>
      </c>
      <c r="E5" s="18">
        <v>1</v>
      </c>
      <c r="F5" s="17">
        <v>0.62180000000000002</v>
      </c>
      <c r="G5" s="18">
        <v>0.7167</v>
      </c>
      <c r="H5" s="17">
        <v>0.65029999999999999</v>
      </c>
      <c r="I5" s="18">
        <v>0.56489999999999996</v>
      </c>
      <c r="J5" t="str">
        <f t="shared" si="0"/>
        <v>Alabama</v>
      </c>
    </row>
    <row r="6" spans="1:10" ht="60.75" thickBot="1" x14ac:dyDescent="0.3">
      <c r="A6" s="9">
        <v>5</v>
      </c>
      <c r="B6" s="10" t="s">
        <v>36</v>
      </c>
      <c r="C6" s="11" t="s">
        <v>534</v>
      </c>
      <c r="D6" s="12">
        <v>0.64170000000000005</v>
      </c>
      <c r="E6" s="13">
        <v>6</v>
      </c>
      <c r="F6" s="12">
        <v>0.59450000000000003</v>
      </c>
      <c r="G6" s="13">
        <v>0.7833</v>
      </c>
      <c r="H6" s="12">
        <v>0.60829999999999995</v>
      </c>
      <c r="I6" s="13">
        <v>0.56679999999999997</v>
      </c>
      <c r="J6" t="str">
        <f t="shared" si="0"/>
        <v>Tennessee</v>
      </c>
    </row>
    <row r="7" spans="1:10" ht="60.75" thickBot="1" x14ac:dyDescent="0.3">
      <c r="A7" s="14">
        <v>6</v>
      </c>
      <c r="B7" s="15" t="s">
        <v>535</v>
      </c>
      <c r="C7" s="16" t="s">
        <v>536</v>
      </c>
      <c r="D7" s="17">
        <v>0.64059999999999995</v>
      </c>
      <c r="E7" s="18">
        <v>19</v>
      </c>
      <c r="F7" s="17">
        <v>0.58040000000000003</v>
      </c>
      <c r="G7" s="18">
        <v>0.82140000000000002</v>
      </c>
      <c r="H7" s="17">
        <v>0.59799999999999998</v>
      </c>
      <c r="I7" s="18">
        <v>0.54510000000000003</v>
      </c>
      <c r="J7" t="str">
        <f t="shared" si="0"/>
        <v>Dayton</v>
      </c>
    </row>
    <row r="8" spans="1:10" ht="60.75" thickBot="1" x14ac:dyDescent="0.3">
      <c r="A8" s="9">
        <v>7</v>
      </c>
      <c r="B8" s="10" t="s">
        <v>29</v>
      </c>
      <c r="C8" s="11" t="s">
        <v>537</v>
      </c>
      <c r="D8" s="12">
        <v>0.63449999999999995</v>
      </c>
      <c r="E8" s="13">
        <v>15</v>
      </c>
      <c r="F8" s="12">
        <v>0.58489999999999998</v>
      </c>
      <c r="G8" s="13">
        <v>0.7833</v>
      </c>
      <c r="H8" s="12">
        <v>0.60060000000000002</v>
      </c>
      <c r="I8" s="13">
        <v>0.55359999999999998</v>
      </c>
      <c r="J8" t="str">
        <f t="shared" si="0"/>
        <v>Arizona</v>
      </c>
    </row>
    <row r="9" spans="1:10" ht="60.75" thickBot="1" x14ac:dyDescent="0.3">
      <c r="A9" s="14">
        <v>8</v>
      </c>
      <c r="B9" s="15" t="s">
        <v>99</v>
      </c>
      <c r="C9" s="16" t="s">
        <v>538</v>
      </c>
      <c r="D9" s="17">
        <v>0.63360000000000005</v>
      </c>
      <c r="E9" s="18">
        <v>16</v>
      </c>
      <c r="F9" s="17">
        <v>0.58430000000000004</v>
      </c>
      <c r="G9" s="18">
        <v>0.78129999999999999</v>
      </c>
      <c r="H9" s="17">
        <v>0.59750000000000003</v>
      </c>
      <c r="I9" s="18">
        <v>0.55800000000000005</v>
      </c>
      <c r="J9" t="str">
        <f t="shared" si="0"/>
        <v>North Carolina</v>
      </c>
    </row>
    <row r="10" spans="1:10" ht="60.75" thickBot="1" x14ac:dyDescent="0.3">
      <c r="A10" s="9">
        <v>9</v>
      </c>
      <c r="B10" s="10" t="s">
        <v>55</v>
      </c>
      <c r="C10" s="11" t="s">
        <v>533</v>
      </c>
      <c r="D10" s="12">
        <v>0.63349999999999995</v>
      </c>
      <c r="E10" s="13">
        <v>54</v>
      </c>
      <c r="F10" s="12">
        <v>0.56120000000000003</v>
      </c>
      <c r="G10" s="13">
        <v>0.85040000000000004</v>
      </c>
      <c r="H10" s="12">
        <v>0.56359999999999999</v>
      </c>
      <c r="I10" s="13">
        <v>0.55620000000000003</v>
      </c>
      <c r="J10" t="str">
        <f t="shared" si="0"/>
        <v>Utah State</v>
      </c>
    </row>
    <row r="11" spans="1:10" ht="45.75" thickBot="1" x14ac:dyDescent="0.3">
      <c r="A11" s="14">
        <v>10</v>
      </c>
      <c r="B11" s="15" t="s">
        <v>26</v>
      </c>
      <c r="C11" s="16" t="s">
        <v>532</v>
      </c>
      <c r="D11" s="17">
        <v>0.63239999999999996</v>
      </c>
      <c r="E11" s="18">
        <v>8</v>
      </c>
      <c r="F11" s="17">
        <v>0.5917</v>
      </c>
      <c r="G11" s="18">
        <v>0.75449999999999995</v>
      </c>
      <c r="H11" s="17">
        <v>0.60680000000000001</v>
      </c>
      <c r="I11" s="18">
        <v>0.56140000000000001</v>
      </c>
      <c r="J11" t="str">
        <f t="shared" si="0"/>
        <v>Kansas</v>
      </c>
    </row>
    <row r="12" spans="1:10" ht="45.75" thickBot="1" x14ac:dyDescent="0.3">
      <c r="A12" s="9">
        <v>11</v>
      </c>
      <c r="B12" s="10" t="s">
        <v>539</v>
      </c>
      <c r="C12" s="11" t="s">
        <v>540</v>
      </c>
      <c r="D12" s="12">
        <v>0.62580000000000002</v>
      </c>
      <c r="E12" s="13">
        <v>123</v>
      </c>
      <c r="F12" s="12">
        <v>0.52790000000000004</v>
      </c>
      <c r="G12" s="13">
        <v>0.91959999999999997</v>
      </c>
      <c r="H12" s="12">
        <v>0.52010000000000001</v>
      </c>
      <c r="I12" s="13">
        <v>0.54349999999999998</v>
      </c>
      <c r="J12" t="str">
        <f t="shared" si="0"/>
        <v>UConn</v>
      </c>
    </row>
    <row r="13" spans="1:10" ht="60.75" thickBot="1" x14ac:dyDescent="0.3">
      <c r="A13" s="14">
        <v>12</v>
      </c>
      <c r="B13" s="15" t="s">
        <v>541</v>
      </c>
      <c r="C13" s="16" t="s">
        <v>533</v>
      </c>
      <c r="D13" s="17">
        <v>0.62409999999999999</v>
      </c>
      <c r="E13" s="18">
        <v>4</v>
      </c>
      <c r="F13" s="17">
        <v>0.60209999999999997</v>
      </c>
      <c r="G13" s="18">
        <v>0.69030000000000002</v>
      </c>
      <c r="H13" s="17">
        <v>0.62360000000000004</v>
      </c>
      <c r="I13" s="18">
        <v>0.55910000000000004</v>
      </c>
      <c r="J13" t="str">
        <f t="shared" si="0"/>
        <v>Colorado State</v>
      </c>
    </row>
    <row r="14" spans="1:10" ht="60.75" thickBot="1" x14ac:dyDescent="0.3">
      <c r="A14" s="9">
        <v>13</v>
      </c>
      <c r="B14" s="10" t="s">
        <v>42</v>
      </c>
      <c r="C14" s="11" t="s">
        <v>534</v>
      </c>
      <c r="D14" s="12">
        <v>0.62180000000000002</v>
      </c>
      <c r="E14" s="13">
        <v>27</v>
      </c>
      <c r="F14" s="12">
        <v>0.57469999999999999</v>
      </c>
      <c r="G14" s="13">
        <v>0.76319999999999999</v>
      </c>
      <c r="H14" s="12">
        <v>0.58140000000000003</v>
      </c>
      <c r="I14" s="13">
        <v>0.5615</v>
      </c>
      <c r="J14" t="str">
        <f t="shared" si="0"/>
        <v>Auburn</v>
      </c>
    </row>
    <row r="15" spans="1:10" ht="45.75" thickBot="1" x14ac:dyDescent="0.3">
      <c r="A15" s="14">
        <v>14</v>
      </c>
      <c r="B15" s="15" t="s">
        <v>32</v>
      </c>
      <c r="C15" s="16" t="s">
        <v>540</v>
      </c>
      <c r="D15" s="17">
        <v>0.61950000000000005</v>
      </c>
      <c r="E15" s="18">
        <v>57</v>
      </c>
      <c r="F15" s="17">
        <v>0.56040000000000001</v>
      </c>
      <c r="G15" s="18">
        <v>0.79659999999999997</v>
      </c>
      <c r="H15" s="17">
        <v>0.56459999999999999</v>
      </c>
      <c r="I15" s="18">
        <v>0.55210000000000004</v>
      </c>
      <c r="J15" t="str">
        <f t="shared" si="0"/>
        <v>Marquette</v>
      </c>
    </row>
    <row r="16" spans="1:10" ht="45.75" thickBot="1" x14ac:dyDescent="0.3">
      <c r="A16" s="9">
        <v>15</v>
      </c>
      <c r="B16" s="10" t="s">
        <v>41</v>
      </c>
      <c r="C16" s="11" t="s">
        <v>532</v>
      </c>
      <c r="D16" s="12">
        <v>0.61809999999999998</v>
      </c>
      <c r="E16" s="13">
        <v>58</v>
      </c>
      <c r="F16" s="12">
        <v>0.56000000000000005</v>
      </c>
      <c r="G16" s="13">
        <v>0.79249999999999998</v>
      </c>
      <c r="H16" s="12">
        <v>0.56630000000000003</v>
      </c>
      <c r="I16" s="13">
        <v>0.54759999999999998</v>
      </c>
      <c r="J16" t="str">
        <f t="shared" si="0"/>
        <v>Iowa State</v>
      </c>
    </row>
    <row r="17" spans="1:10" ht="45.75" thickBot="1" x14ac:dyDescent="0.3">
      <c r="A17" s="14">
        <v>16</v>
      </c>
      <c r="B17" s="15" t="s">
        <v>33</v>
      </c>
      <c r="C17" s="16" t="s">
        <v>532</v>
      </c>
      <c r="D17" s="17">
        <v>0.61699999999999999</v>
      </c>
      <c r="E17" s="18">
        <v>10</v>
      </c>
      <c r="F17" s="17">
        <v>0.59099999999999997</v>
      </c>
      <c r="G17" s="18">
        <v>0.69489999999999996</v>
      </c>
      <c r="H17" s="17">
        <v>0.60850000000000004</v>
      </c>
      <c r="I17" s="18">
        <v>0.55610000000000004</v>
      </c>
      <c r="J17" t="str">
        <f t="shared" si="0"/>
        <v>Baylor</v>
      </c>
    </row>
    <row r="18" spans="1:10" ht="60.75" thickBot="1" x14ac:dyDescent="0.3">
      <c r="A18" s="9">
        <v>17</v>
      </c>
      <c r="B18" s="10" t="s">
        <v>62</v>
      </c>
      <c r="C18" s="11" t="s">
        <v>542</v>
      </c>
      <c r="D18" s="12">
        <v>0.61370000000000002</v>
      </c>
      <c r="E18" s="13">
        <v>102</v>
      </c>
      <c r="F18" s="12">
        <v>0.53959999999999997</v>
      </c>
      <c r="G18" s="13">
        <v>0.83609999999999995</v>
      </c>
      <c r="H18" s="12">
        <v>0.54549999999999998</v>
      </c>
      <c r="I18" s="13">
        <v>0.52769999999999995</v>
      </c>
      <c r="J18" t="str">
        <f t="shared" si="0"/>
        <v>Drake</v>
      </c>
    </row>
    <row r="19" spans="1:10" ht="60.75" thickBot="1" x14ac:dyDescent="0.3">
      <c r="A19" s="14">
        <v>18</v>
      </c>
      <c r="B19" s="15" t="s">
        <v>543</v>
      </c>
      <c r="C19" s="16" t="s">
        <v>538</v>
      </c>
      <c r="D19" s="17">
        <v>0.61329999999999996</v>
      </c>
      <c r="E19" s="18">
        <v>13</v>
      </c>
      <c r="F19" s="17">
        <v>0.58689999999999998</v>
      </c>
      <c r="G19" s="18">
        <v>0.69230000000000003</v>
      </c>
      <c r="H19" s="17">
        <v>0.60129999999999995</v>
      </c>
      <c r="I19" s="18">
        <v>0.55830000000000002</v>
      </c>
      <c r="J19" t="str">
        <f t="shared" si="0"/>
        <v>Clemson</v>
      </c>
    </row>
    <row r="20" spans="1:10" ht="45.75" thickBot="1" x14ac:dyDescent="0.3">
      <c r="A20" s="9">
        <v>19</v>
      </c>
      <c r="B20" s="10" t="s">
        <v>51</v>
      </c>
      <c r="C20" s="11" t="s">
        <v>531</v>
      </c>
      <c r="D20" s="12">
        <v>0.61119999999999997</v>
      </c>
      <c r="E20" s="13">
        <v>38</v>
      </c>
      <c r="F20" s="12">
        <v>0.56789999999999996</v>
      </c>
      <c r="G20" s="13">
        <v>0.74109999999999998</v>
      </c>
      <c r="H20" s="12">
        <v>0.57550000000000001</v>
      </c>
      <c r="I20" s="13">
        <v>0.55279999999999996</v>
      </c>
      <c r="J20" t="str">
        <f t="shared" si="0"/>
        <v>Illinois</v>
      </c>
    </row>
    <row r="21" spans="1:10" ht="30.75" thickBot="1" x14ac:dyDescent="0.3">
      <c r="A21" s="14">
        <v>20</v>
      </c>
      <c r="B21" s="15" t="s">
        <v>81</v>
      </c>
      <c r="C21" s="16" t="s">
        <v>544</v>
      </c>
      <c r="D21" s="17">
        <v>0.61070000000000002</v>
      </c>
      <c r="E21" s="18">
        <v>174</v>
      </c>
      <c r="F21" s="17">
        <v>0.50660000000000005</v>
      </c>
      <c r="G21" s="18">
        <v>0.92310000000000003</v>
      </c>
      <c r="H21" s="17">
        <v>0.50029999999999997</v>
      </c>
      <c r="I21" s="18">
        <v>0.51919999999999999</v>
      </c>
      <c r="J21" t="str">
        <f t="shared" si="0"/>
        <v>Princeton</v>
      </c>
    </row>
    <row r="22" spans="1:10" ht="60.75" thickBot="1" x14ac:dyDescent="0.3">
      <c r="A22" s="9">
        <v>21</v>
      </c>
      <c r="B22" s="10" t="s">
        <v>545</v>
      </c>
      <c r="C22" s="11" t="s">
        <v>533</v>
      </c>
      <c r="D22" s="12">
        <v>0.60860000000000003</v>
      </c>
      <c r="E22" s="13">
        <v>42</v>
      </c>
      <c r="F22" s="12">
        <v>0.56679999999999997</v>
      </c>
      <c r="G22" s="13">
        <v>0.7339</v>
      </c>
      <c r="H22" s="12">
        <v>0.57189999999999996</v>
      </c>
      <c r="I22" s="13">
        <v>0.55669999999999997</v>
      </c>
      <c r="J22" t="str">
        <f t="shared" si="0"/>
        <v>New Mexico</v>
      </c>
    </row>
    <row r="23" spans="1:10" ht="75.75" thickBot="1" x14ac:dyDescent="0.3">
      <c r="A23" s="14">
        <v>22</v>
      </c>
      <c r="B23" s="15" t="s">
        <v>61</v>
      </c>
      <c r="C23" s="16" t="s">
        <v>546</v>
      </c>
      <c r="D23" s="17">
        <v>0.60740000000000005</v>
      </c>
      <c r="E23" s="18">
        <v>74</v>
      </c>
      <c r="F23" s="17">
        <v>0.55279999999999996</v>
      </c>
      <c r="G23" s="18">
        <v>0.7712</v>
      </c>
      <c r="H23" s="17">
        <v>0.55969999999999998</v>
      </c>
      <c r="I23" s="18">
        <v>0.53900000000000003</v>
      </c>
      <c r="J23" t="str">
        <f t="shared" si="0"/>
        <v>Florida Atlantic</v>
      </c>
    </row>
    <row r="24" spans="1:10" ht="45.75" thickBot="1" x14ac:dyDescent="0.3">
      <c r="A24" s="9">
        <v>23</v>
      </c>
      <c r="B24" s="10" t="s">
        <v>547</v>
      </c>
      <c r="C24" s="11" t="s">
        <v>531</v>
      </c>
      <c r="D24" s="12">
        <v>0.60409999999999997</v>
      </c>
      <c r="E24" s="13">
        <v>12</v>
      </c>
      <c r="F24" s="12">
        <v>0.58940000000000003</v>
      </c>
      <c r="G24" s="13">
        <v>0.64810000000000001</v>
      </c>
      <c r="H24" s="12">
        <v>0.60440000000000005</v>
      </c>
      <c r="I24" s="13">
        <v>0.55959999999999999</v>
      </c>
      <c r="J24" t="str">
        <f t="shared" si="0"/>
        <v>Wisconsin</v>
      </c>
    </row>
    <row r="25" spans="1:10" ht="60.75" thickBot="1" x14ac:dyDescent="0.3">
      <c r="A25" s="14">
        <v>24</v>
      </c>
      <c r="B25" s="15" t="s">
        <v>72</v>
      </c>
      <c r="C25" s="16" t="s">
        <v>533</v>
      </c>
      <c r="D25" s="17">
        <v>0.60350000000000004</v>
      </c>
      <c r="E25" s="18">
        <v>97</v>
      </c>
      <c r="F25" s="17">
        <v>0.54110000000000003</v>
      </c>
      <c r="G25" s="18">
        <v>0.79100000000000004</v>
      </c>
      <c r="H25" s="17">
        <v>0.53210000000000002</v>
      </c>
      <c r="I25" s="18">
        <v>0.55889999999999995</v>
      </c>
      <c r="J25" t="str">
        <f t="shared" si="0"/>
        <v>Nevada</v>
      </c>
    </row>
    <row r="26" spans="1:10" ht="60.75" thickBot="1" x14ac:dyDescent="0.3">
      <c r="A26" s="9">
        <v>25</v>
      </c>
      <c r="B26" s="10" t="s">
        <v>60</v>
      </c>
      <c r="C26" s="11" t="s">
        <v>533</v>
      </c>
      <c r="D26" s="12">
        <v>0.60289999999999999</v>
      </c>
      <c r="E26" s="13">
        <v>34</v>
      </c>
      <c r="F26" s="12">
        <v>0.57099999999999995</v>
      </c>
      <c r="G26" s="13">
        <v>0.69840000000000002</v>
      </c>
      <c r="H26" s="12">
        <v>0.57350000000000001</v>
      </c>
      <c r="I26" s="13">
        <v>0.56610000000000005</v>
      </c>
      <c r="J26" t="str">
        <f t="shared" si="0"/>
        <v>Boise State</v>
      </c>
    </row>
    <row r="27" spans="1:10" ht="30.75" thickBot="1" x14ac:dyDescent="0.3">
      <c r="A27" s="14">
        <v>26</v>
      </c>
      <c r="B27" s="15" t="s">
        <v>548</v>
      </c>
      <c r="C27" s="16" t="s">
        <v>544</v>
      </c>
      <c r="D27" s="17">
        <v>0.60229999999999995</v>
      </c>
      <c r="E27" s="18">
        <v>81</v>
      </c>
      <c r="F27" s="17">
        <v>0.5484</v>
      </c>
      <c r="G27" s="18">
        <v>0.76380000000000003</v>
      </c>
      <c r="H27" s="17">
        <v>0.56259999999999999</v>
      </c>
      <c r="I27" s="18">
        <v>0.52</v>
      </c>
      <c r="J27" t="str">
        <f t="shared" si="0"/>
        <v>Yale</v>
      </c>
    </row>
    <row r="28" spans="1:10" ht="60.75" thickBot="1" x14ac:dyDescent="0.3">
      <c r="A28" s="9">
        <v>27</v>
      </c>
      <c r="B28" s="10" t="s">
        <v>58</v>
      </c>
      <c r="C28" s="11" t="s">
        <v>534</v>
      </c>
      <c r="D28" s="12">
        <v>0.60209999999999997</v>
      </c>
      <c r="E28" s="13">
        <v>20</v>
      </c>
      <c r="F28" s="12">
        <v>0.5796</v>
      </c>
      <c r="G28" s="13">
        <v>0.66949999999999998</v>
      </c>
      <c r="H28" s="12">
        <v>0.59</v>
      </c>
      <c r="I28" s="13">
        <v>0.55879999999999996</v>
      </c>
      <c r="J28" t="str">
        <f t="shared" si="0"/>
        <v>Mississippi State</v>
      </c>
    </row>
    <row r="29" spans="1:10" ht="45.75" thickBot="1" x14ac:dyDescent="0.3">
      <c r="A29" s="14">
        <v>28</v>
      </c>
      <c r="B29" s="15" t="s">
        <v>34</v>
      </c>
      <c r="C29" s="16" t="s">
        <v>540</v>
      </c>
      <c r="D29" s="17">
        <v>0.60089999999999999</v>
      </c>
      <c r="E29" s="18">
        <v>55</v>
      </c>
      <c r="F29" s="17">
        <v>0.56089999999999995</v>
      </c>
      <c r="G29" s="18">
        <v>0.72089999999999999</v>
      </c>
      <c r="H29" s="17">
        <v>0.56320000000000003</v>
      </c>
      <c r="I29" s="18">
        <v>0.55640000000000001</v>
      </c>
      <c r="J29" t="str">
        <f t="shared" si="0"/>
        <v>Creighton</v>
      </c>
    </row>
    <row r="30" spans="1:10" ht="60.75" thickBot="1" x14ac:dyDescent="0.3">
      <c r="A30" s="9">
        <v>29</v>
      </c>
      <c r="B30" s="10" t="s">
        <v>549</v>
      </c>
      <c r="C30" s="11" t="s">
        <v>534</v>
      </c>
      <c r="D30" s="12">
        <v>0.60089999999999999</v>
      </c>
      <c r="E30" s="13">
        <v>50</v>
      </c>
      <c r="F30" s="12">
        <v>0.56299999999999994</v>
      </c>
      <c r="G30" s="13">
        <v>0.71430000000000005</v>
      </c>
      <c r="H30" s="12">
        <v>0.56540000000000001</v>
      </c>
      <c r="I30" s="13">
        <v>0.55840000000000001</v>
      </c>
      <c r="J30" t="str">
        <f t="shared" si="0"/>
        <v>Florida</v>
      </c>
    </row>
    <row r="31" spans="1:10" ht="60.75" thickBot="1" x14ac:dyDescent="0.3">
      <c r="A31" s="14">
        <v>30</v>
      </c>
      <c r="B31" s="15" t="s">
        <v>550</v>
      </c>
      <c r="C31" s="16" t="s">
        <v>542</v>
      </c>
      <c r="D31" s="17">
        <v>0.60060000000000002</v>
      </c>
      <c r="E31" s="18">
        <v>154</v>
      </c>
      <c r="F31" s="17">
        <v>0.51339999999999997</v>
      </c>
      <c r="G31" s="18">
        <v>0.86229999999999996</v>
      </c>
      <c r="H31" s="17">
        <v>0.50249999999999995</v>
      </c>
      <c r="I31" s="18">
        <v>0.53520000000000001</v>
      </c>
      <c r="J31" t="str">
        <f t="shared" si="0"/>
        <v>Indiana State</v>
      </c>
    </row>
    <row r="32" spans="1:10" ht="60.75" thickBot="1" x14ac:dyDescent="0.3">
      <c r="A32" s="9">
        <v>31</v>
      </c>
      <c r="B32" s="10" t="s">
        <v>551</v>
      </c>
      <c r="C32" s="11" t="s">
        <v>538</v>
      </c>
      <c r="D32" s="12">
        <v>0.60040000000000004</v>
      </c>
      <c r="E32" s="13">
        <v>9</v>
      </c>
      <c r="F32" s="12">
        <v>0.59109999999999996</v>
      </c>
      <c r="G32" s="13">
        <v>0.62829999999999997</v>
      </c>
      <c r="H32" s="12">
        <v>0.61209999999999998</v>
      </c>
      <c r="I32" s="13">
        <v>0.54910000000000003</v>
      </c>
      <c r="J32" t="str">
        <f t="shared" si="0"/>
        <v>Syracuse</v>
      </c>
    </row>
    <row r="33" spans="1:10" ht="60.75" thickBot="1" x14ac:dyDescent="0.3">
      <c r="A33" s="14">
        <v>32</v>
      </c>
      <c r="B33" s="15" t="s">
        <v>35</v>
      </c>
      <c r="C33" s="16" t="s">
        <v>538</v>
      </c>
      <c r="D33" s="17">
        <v>0.59989999999999999</v>
      </c>
      <c r="E33" s="18">
        <v>105</v>
      </c>
      <c r="F33" s="17">
        <v>0.53879999999999995</v>
      </c>
      <c r="G33" s="18">
        <v>0.7833</v>
      </c>
      <c r="H33" s="17">
        <v>0.52959999999999996</v>
      </c>
      <c r="I33" s="18">
        <v>0.55710000000000004</v>
      </c>
      <c r="J33" t="str">
        <f t="shared" si="0"/>
        <v>Duke</v>
      </c>
    </row>
    <row r="34" spans="1:10" ht="60.75" thickBot="1" x14ac:dyDescent="0.3">
      <c r="A34" s="9">
        <v>33</v>
      </c>
      <c r="B34" s="10" t="s">
        <v>78</v>
      </c>
      <c r="C34" s="11" t="s">
        <v>552</v>
      </c>
      <c r="D34" s="12">
        <v>0.59940000000000004</v>
      </c>
      <c r="E34" s="13">
        <v>182</v>
      </c>
      <c r="F34" s="12">
        <v>0.50380000000000003</v>
      </c>
      <c r="G34" s="13">
        <v>0.88619999999999999</v>
      </c>
      <c r="H34" s="12">
        <v>0.49940000000000001</v>
      </c>
      <c r="I34" s="13">
        <v>0.51259999999999994</v>
      </c>
      <c r="J34" t="str">
        <f t="shared" si="0"/>
        <v>Grand Canyon</v>
      </c>
    </row>
    <row r="35" spans="1:10" ht="60.75" thickBot="1" x14ac:dyDescent="0.3">
      <c r="A35" s="14">
        <v>34</v>
      </c>
      <c r="B35" s="15" t="s">
        <v>103</v>
      </c>
      <c r="C35" s="16" t="s">
        <v>537</v>
      </c>
      <c r="D35" s="17">
        <v>0.59870000000000001</v>
      </c>
      <c r="E35" s="18">
        <v>93</v>
      </c>
      <c r="F35" s="17">
        <v>0.54220000000000002</v>
      </c>
      <c r="G35" s="18">
        <v>0.76800000000000002</v>
      </c>
      <c r="H35" s="17">
        <v>0.54010000000000002</v>
      </c>
      <c r="I35" s="18">
        <v>0.54659999999999997</v>
      </c>
      <c r="J35" t="str">
        <f t="shared" si="0"/>
        <v>Washington State</v>
      </c>
    </row>
    <row r="36" spans="1:10" ht="60.75" thickBot="1" x14ac:dyDescent="0.3">
      <c r="A36" s="9">
        <v>35</v>
      </c>
      <c r="B36" s="10" t="s">
        <v>91</v>
      </c>
      <c r="C36" s="11" t="s">
        <v>534</v>
      </c>
      <c r="D36" s="12">
        <v>0.59770000000000001</v>
      </c>
      <c r="E36" s="13">
        <v>125</v>
      </c>
      <c r="F36" s="12">
        <v>0.52439999999999998</v>
      </c>
      <c r="G36" s="13">
        <v>0.8175</v>
      </c>
      <c r="H36" s="12">
        <v>0.50670000000000004</v>
      </c>
      <c r="I36" s="13">
        <v>0.55979999999999996</v>
      </c>
      <c r="J36" t="str">
        <f t="shared" si="0"/>
        <v>South Carolina</v>
      </c>
    </row>
    <row r="37" spans="1:10" ht="45.75" thickBot="1" x14ac:dyDescent="0.3">
      <c r="A37" s="14">
        <v>36</v>
      </c>
      <c r="B37" s="15" t="s">
        <v>553</v>
      </c>
      <c r="C37" s="16" t="s">
        <v>554</v>
      </c>
      <c r="D37" s="17">
        <v>0.59599999999999997</v>
      </c>
      <c r="E37" s="18">
        <v>183</v>
      </c>
      <c r="F37" s="17">
        <v>0.50229999999999997</v>
      </c>
      <c r="G37" s="18">
        <v>0.877</v>
      </c>
      <c r="H37" s="17">
        <v>0.49609999999999999</v>
      </c>
      <c r="I37" s="18">
        <v>0.51470000000000005</v>
      </c>
      <c r="J37" t="str">
        <f t="shared" si="0"/>
        <v>Samford</v>
      </c>
    </row>
    <row r="38" spans="1:10" ht="45.75" thickBot="1" x14ac:dyDescent="0.3">
      <c r="A38" s="9">
        <v>37</v>
      </c>
      <c r="B38" s="10" t="s">
        <v>555</v>
      </c>
      <c r="C38" s="11" t="s">
        <v>532</v>
      </c>
      <c r="D38" s="12">
        <v>0.59240000000000004</v>
      </c>
      <c r="E38" s="13">
        <v>72</v>
      </c>
      <c r="F38" s="12">
        <v>0.55349999999999999</v>
      </c>
      <c r="G38" s="13">
        <v>0.70909999999999995</v>
      </c>
      <c r="H38" s="12">
        <v>0.55020000000000002</v>
      </c>
      <c r="I38" s="13">
        <v>0.56020000000000003</v>
      </c>
      <c r="J38" t="str">
        <f t="shared" si="0"/>
        <v>Brigham Young</v>
      </c>
    </row>
    <row r="39" spans="1:10" ht="60.75" thickBot="1" x14ac:dyDescent="0.3">
      <c r="A39" s="14">
        <v>38</v>
      </c>
      <c r="B39" s="15" t="s">
        <v>37</v>
      </c>
      <c r="C39" s="16" t="s">
        <v>534</v>
      </c>
      <c r="D39" s="17">
        <v>0.59179999999999999</v>
      </c>
      <c r="E39" s="18">
        <v>49</v>
      </c>
      <c r="F39" s="17">
        <v>0.56340000000000001</v>
      </c>
      <c r="G39" s="18">
        <v>0.67689999999999995</v>
      </c>
      <c r="H39" s="17">
        <v>0.56320000000000003</v>
      </c>
      <c r="I39" s="18">
        <v>0.56379999999999997</v>
      </c>
      <c r="J39" t="str">
        <f t="shared" si="0"/>
        <v>Kentucky</v>
      </c>
    </row>
    <row r="40" spans="1:10" ht="60.75" thickBot="1" x14ac:dyDescent="0.3">
      <c r="A40" s="9">
        <v>39</v>
      </c>
      <c r="B40" s="10" t="s">
        <v>556</v>
      </c>
      <c r="C40" s="11" t="s">
        <v>542</v>
      </c>
      <c r="D40" s="12">
        <v>0.59009999999999996</v>
      </c>
      <c r="E40" s="13">
        <v>65</v>
      </c>
      <c r="F40" s="12">
        <v>0.55700000000000005</v>
      </c>
      <c r="G40" s="13">
        <v>0.68940000000000001</v>
      </c>
      <c r="H40" s="12">
        <v>0.56789999999999996</v>
      </c>
      <c r="I40" s="13">
        <v>0.53520000000000001</v>
      </c>
      <c r="J40" t="str">
        <f t="shared" si="0"/>
        <v>Bradley</v>
      </c>
    </row>
    <row r="41" spans="1:10" ht="45.75" thickBot="1" x14ac:dyDescent="0.3">
      <c r="A41" s="14">
        <v>40</v>
      </c>
      <c r="B41" s="15" t="s">
        <v>63</v>
      </c>
      <c r="C41" s="16" t="s">
        <v>531</v>
      </c>
      <c r="D41" s="17">
        <v>0.59</v>
      </c>
      <c r="E41" s="18">
        <v>80</v>
      </c>
      <c r="F41" s="17">
        <v>0.54859999999999998</v>
      </c>
      <c r="G41" s="18">
        <v>0.71430000000000005</v>
      </c>
      <c r="H41" s="17">
        <v>0.54159999999999997</v>
      </c>
      <c r="I41" s="18">
        <v>0.56269999999999998</v>
      </c>
      <c r="J41" t="str">
        <f t="shared" si="0"/>
        <v>Northwestern</v>
      </c>
    </row>
    <row r="42" spans="1:10" ht="60.75" thickBot="1" x14ac:dyDescent="0.3">
      <c r="A42" s="9">
        <v>41</v>
      </c>
      <c r="B42" s="10" t="s">
        <v>557</v>
      </c>
      <c r="C42" s="11" t="s">
        <v>534</v>
      </c>
      <c r="D42" s="12">
        <v>0.59</v>
      </c>
      <c r="E42" s="13">
        <v>40</v>
      </c>
      <c r="F42" s="12">
        <v>0.56730000000000003</v>
      </c>
      <c r="G42" s="13">
        <v>0.65790000000000004</v>
      </c>
      <c r="H42" s="12">
        <v>0.57769999999999999</v>
      </c>
      <c r="I42" s="13">
        <v>0.5464</v>
      </c>
      <c r="J42" t="str">
        <f t="shared" si="0"/>
        <v>Ole Miss</v>
      </c>
    </row>
    <row r="43" spans="1:10" ht="45.75" thickBot="1" x14ac:dyDescent="0.3">
      <c r="A43" s="14">
        <v>42</v>
      </c>
      <c r="B43" s="15" t="s">
        <v>558</v>
      </c>
      <c r="C43" s="16" t="s">
        <v>531</v>
      </c>
      <c r="D43" s="17">
        <v>0.58919999999999995</v>
      </c>
      <c r="E43" s="18">
        <v>70</v>
      </c>
      <c r="F43" s="17">
        <v>0.55459999999999998</v>
      </c>
      <c r="G43" s="18">
        <v>0.69310000000000005</v>
      </c>
      <c r="H43" s="17">
        <v>0.5575</v>
      </c>
      <c r="I43" s="18">
        <v>0.54890000000000005</v>
      </c>
      <c r="J43" t="str">
        <f t="shared" si="0"/>
        <v>Nebraska</v>
      </c>
    </row>
    <row r="44" spans="1:10" ht="60.75" thickBot="1" x14ac:dyDescent="0.3">
      <c r="A44" s="9">
        <v>43</v>
      </c>
      <c r="B44" s="10" t="s">
        <v>559</v>
      </c>
      <c r="C44" s="11" t="s">
        <v>560</v>
      </c>
      <c r="D44" s="12">
        <v>0.58879999999999999</v>
      </c>
      <c r="E44" s="13">
        <v>114</v>
      </c>
      <c r="F44" s="12">
        <v>0.53390000000000004</v>
      </c>
      <c r="G44" s="13">
        <v>0.75339999999999996</v>
      </c>
      <c r="H44" s="12">
        <v>0.53100000000000003</v>
      </c>
      <c r="I44" s="13">
        <v>0.53979999999999995</v>
      </c>
      <c r="J44" t="str">
        <f t="shared" si="0"/>
        <v>Saint Mary's</v>
      </c>
    </row>
    <row r="45" spans="1:10" ht="60.75" thickBot="1" x14ac:dyDescent="0.3">
      <c r="A45" s="14">
        <v>44</v>
      </c>
      <c r="B45" s="15" t="s">
        <v>561</v>
      </c>
      <c r="C45" s="16" t="s">
        <v>536</v>
      </c>
      <c r="D45" s="17">
        <v>0.58750000000000002</v>
      </c>
      <c r="E45" s="18">
        <v>86</v>
      </c>
      <c r="F45" s="17">
        <v>0.54600000000000004</v>
      </c>
      <c r="G45" s="18">
        <v>0.71199999999999997</v>
      </c>
      <c r="H45" s="17">
        <v>0.54649999999999999</v>
      </c>
      <c r="I45" s="18">
        <v>0.54500000000000004</v>
      </c>
      <c r="J45" t="str">
        <f t="shared" si="0"/>
        <v>Loyola (IL)</v>
      </c>
    </row>
    <row r="46" spans="1:10" ht="60.75" thickBot="1" x14ac:dyDescent="0.3">
      <c r="A46" s="9">
        <v>45</v>
      </c>
      <c r="B46" s="10" t="s">
        <v>102</v>
      </c>
      <c r="C46" s="11" t="s">
        <v>537</v>
      </c>
      <c r="D46" s="12">
        <v>0.58650000000000002</v>
      </c>
      <c r="E46" s="13">
        <v>66</v>
      </c>
      <c r="F46" s="12">
        <v>0.55659999999999998</v>
      </c>
      <c r="G46" s="13">
        <v>0.67649999999999999</v>
      </c>
      <c r="H46" s="12">
        <v>0.55830000000000002</v>
      </c>
      <c r="I46" s="13">
        <v>0.55310000000000004</v>
      </c>
      <c r="J46" t="str">
        <f t="shared" si="0"/>
        <v>Colorado</v>
      </c>
    </row>
    <row r="47" spans="1:10" ht="75.75" thickBot="1" x14ac:dyDescent="0.3">
      <c r="A47" s="14">
        <v>46</v>
      </c>
      <c r="B47" s="15" t="s">
        <v>110</v>
      </c>
      <c r="C47" s="16" t="s">
        <v>546</v>
      </c>
      <c r="D47" s="17">
        <v>0.58630000000000004</v>
      </c>
      <c r="E47" s="18">
        <v>142</v>
      </c>
      <c r="F47" s="17">
        <v>0.51680000000000004</v>
      </c>
      <c r="G47" s="18">
        <v>0.79459999999999997</v>
      </c>
      <c r="H47" s="17">
        <v>0.51290000000000002</v>
      </c>
      <c r="I47" s="18">
        <v>0.52470000000000006</v>
      </c>
      <c r="J47" t="str">
        <f t="shared" si="0"/>
        <v>South Florida</v>
      </c>
    </row>
    <row r="48" spans="1:10" ht="60.75" thickBot="1" x14ac:dyDescent="0.3">
      <c r="A48" s="9">
        <v>47</v>
      </c>
      <c r="B48" s="10" t="s">
        <v>48</v>
      </c>
      <c r="C48" s="11" t="s">
        <v>538</v>
      </c>
      <c r="D48" s="12">
        <v>0.5857</v>
      </c>
      <c r="E48" s="13">
        <v>96</v>
      </c>
      <c r="F48" s="12">
        <v>0.5413</v>
      </c>
      <c r="G48" s="13">
        <v>0.71899999999999997</v>
      </c>
      <c r="H48" s="12">
        <v>0.53539999999999999</v>
      </c>
      <c r="I48" s="13">
        <v>0.55289999999999995</v>
      </c>
      <c r="J48" t="str">
        <f t="shared" si="0"/>
        <v>Virginia</v>
      </c>
    </row>
    <row r="49" spans="1:10" ht="45.75" thickBot="1" x14ac:dyDescent="0.3">
      <c r="A49" s="14">
        <v>48</v>
      </c>
      <c r="B49" s="15" t="s">
        <v>562</v>
      </c>
      <c r="C49" s="16" t="s">
        <v>532</v>
      </c>
      <c r="D49" s="17">
        <v>0.58489999999999998</v>
      </c>
      <c r="E49" s="18">
        <v>56</v>
      </c>
      <c r="F49" s="17">
        <v>0.56069999999999998</v>
      </c>
      <c r="G49" s="18">
        <v>0.65739999999999998</v>
      </c>
      <c r="H49" s="17">
        <v>0.56210000000000004</v>
      </c>
      <c r="I49" s="18">
        <v>0.55779999999999996</v>
      </c>
      <c r="J49" t="str">
        <f t="shared" si="0"/>
        <v>Texas Tech</v>
      </c>
    </row>
    <row r="50" spans="1:10" ht="60.75" thickBot="1" x14ac:dyDescent="0.3">
      <c r="A50" s="9">
        <v>49</v>
      </c>
      <c r="B50" s="10" t="s">
        <v>563</v>
      </c>
      <c r="C50" s="11" t="s">
        <v>533</v>
      </c>
      <c r="D50" s="12">
        <v>0.58389999999999997</v>
      </c>
      <c r="E50" s="13">
        <v>21</v>
      </c>
      <c r="F50" s="12">
        <v>0.57850000000000001</v>
      </c>
      <c r="G50" s="13">
        <v>0.6</v>
      </c>
      <c r="H50" s="12">
        <v>0.58409999999999995</v>
      </c>
      <c r="I50" s="13">
        <v>0.56740000000000002</v>
      </c>
      <c r="J50" t="str">
        <f t="shared" si="0"/>
        <v>UNLV</v>
      </c>
    </row>
    <row r="51" spans="1:10" ht="75.75" thickBot="1" x14ac:dyDescent="0.3">
      <c r="A51" s="14">
        <v>50</v>
      </c>
      <c r="B51" s="15" t="s">
        <v>44</v>
      </c>
      <c r="C51" s="16" t="s">
        <v>546</v>
      </c>
      <c r="D51" s="17">
        <v>0.5837</v>
      </c>
      <c r="E51" s="18">
        <v>115</v>
      </c>
      <c r="F51" s="17">
        <v>0.53290000000000004</v>
      </c>
      <c r="G51" s="18">
        <v>0.73640000000000005</v>
      </c>
      <c r="H51" s="17">
        <v>0.52569999999999995</v>
      </c>
      <c r="I51" s="18">
        <v>0.54720000000000002</v>
      </c>
      <c r="J51" t="str">
        <f t="shared" si="0"/>
        <v>Memphis</v>
      </c>
    </row>
    <row r="52" spans="1:10" ht="45.75" thickBot="1" x14ac:dyDescent="0.3">
      <c r="A52" s="9">
        <v>51</v>
      </c>
      <c r="B52" s="10" t="s">
        <v>564</v>
      </c>
      <c r="C52" s="11" t="s">
        <v>565</v>
      </c>
      <c r="D52" s="12">
        <v>0.58350000000000002</v>
      </c>
      <c r="E52" s="13">
        <v>162</v>
      </c>
      <c r="F52" s="12">
        <v>0.51080000000000003</v>
      </c>
      <c r="G52" s="13">
        <v>0.80169999999999997</v>
      </c>
      <c r="H52" s="12">
        <v>0.50549999999999995</v>
      </c>
      <c r="I52" s="13">
        <v>0.52139999999999997</v>
      </c>
      <c r="J52" t="str">
        <f t="shared" si="0"/>
        <v>UC Irvine</v>
      </c>
    </row>
    <row r="53" spans="1:10" ht="60.75" thickBot="1" x14ac:dyDescent="0.3">
      <c r="A53" s="14">
        <v>52</v>
      </c>
      <c r="B53" s="15" t="s">
        <v>566</v>
      </c>
      <c r="C53" s="16" t="s">
        <v>567</v>
      </c>
      <c r="D53" s="17">
        <v>0.58279999999999998</v>
      </c>
      <c r="E53" s="18">
        <v>290</v>
      </c>
      <c r="F53" s="17">
        <v>0.46750000000000003</v>
      </c>
      <c r="G53" s="18">
        <v>0.92859999999999998</v>
      </c>
      <c r="H53" s="17">
        <v>0.45519999999999999</v>
      </c>
      <c r="I53" s="18">
        <v>0.49209999999999998</v>
      </c>
      <c r="J53" t="str">
        <f t="shared" si="0"/>
        <v>McNeese State</v>
      </c>
    </row>
    <row r="54" spans="1:10" ht="45.75" thickBot="1" x14ac:dyDescent="0.3">
      <c r="A54" s="9">
        <v>53</v>
      </c>
      <c r="B54" s="10" t="s">
        <v>23</v>
      </c>
      <c r="C54" s="11" t="s">
        <v>532</v>
      </c>
      <c r="D54" s="12">
        <v>0.58250000000000002</v>
      </c>
      <c r="E54" s="13">
        <v>28</v>
      </c>
      <c r="F54" s="12">
        <v>0.57450000000000001</v>
      </c>
      <c r="G54" s="13">
        <v>0.60660000000000003</v>
      </c>
      <c r="H54" s="12">
        <v>0.58330000000000004</v>
      </c>
      <c r="I54" s="13">
        <v>0.55669999999999997</v>
      </c>
      <c r="J54" t="str">
        <f t="shared" si="0"/>
        <v>Texas</v>
      </c>
    </row>
    <row r="55" spans="1:10" ht="60.75" thickBot="1" x14ac:dyDescent="0.3">
      <c r="A55" s="14">
        <v>54</v>
      </c>
      <c r="B55" s="15" t="s">
        <v>28</v>
      </c>
      <c r="C55" s="16" t="s">
        <v>560</v>
      </c>
      <c r="D55" s="17">
        <v>0.58230000000000004</v>
      </c>
      <c r="E55" s="18">
        <v>138</v>
      </c>
      <c r="F55" s="17">
        <v>0.51949999999999996</v>
      </c>
      <c r="G55" s="18">
        <v>0.77100000000000002</v>
      </c>
      <c r="H55" s="17">
        <v>0.51470000000000005</v>
      </c>
      <c r="I55" s="18">
        <v>0.52900000000000003</v>
      </c>
      <c r="J55" t="str">
        <f t="shared" si="0"/>
        <v>Gonzaga</v>
      </c>
    </row>
    <row r="56" spans="1:10" ht="45.75" thickBot="1" x14ac:dyDescent="0.3">
      <c r="A56" s="9">
        <v>55</v>
      </c>
      <c r="B56" s="10" t="s">
        <v>568</v>
      </c>
      <c r="C56" s="11" t="s">
        <v>569</v>
      </c>
      <c r="D56" s="12">
        <v>0.58079999999999998</v>
      </c>
      <c r="E56" s="13">
        <v>244</v>
      </c>
      <c r="F56" s="12">
        <v>0.48370000000000002</v>
      </c>
      <c r="G56" s="13">
        <v>0.87219999999999998</v>
      </c>
      <c r="H56" s="12">
        <v>0.46949999999999997</v>
      </c>
      <c r="I56" s="13">
        <v>0.51200000000000001</v>
      </c>
      <c r="J56" t="str">
        <f t="shared" si="0"/>
        <v>Appalachian State</v>
      </c>
    </row>
    <row r="57" spans="1:10" ht="60.75" thickBot="1" x14ac:dyDescent="0.3">
      <c r="A57" s="14">
        <v>56</v>
      </c>
      <c r="B57" s="15" t="s">
        <v>77</v>
      </c>
      <c r="C57" s="16" t="s">
        <v>570</v>
      </c>
      <c r="D57" s="17">
        <v>0.57989999999999997</v>
      </c>
      <c r="E57" s="18">
        <v>192</v>
      </c>
      <c r="F57" s="17">
        <v>0.5</v>
      </c>
      <c r="G57" s="18">
        <v>0.81950000000000001</v>
      </c>
      <c r="H57" s="17">
        <v>0.4945</v>
      </c>
      <c r="I57" s="18">
        <v>0.51100000000000001</v>
      </c>
      <c r="J57" t="str">
        <f t="shared" si="0"/>
        <v>Vermont</v>
      </c>
    </row>
    <row r="58" spans="1:10" ht="30.75" thickBot="1" x14ac:dyDescent="0.3">
      <c r="A58" s="9">
        <v>57</v>
      </c>
      <c r="B58" s="10" t="s">
        <v>571</v>
      </c>
      <c r="C58" s="11" t="s">
        <v>572</v>
      </c>
      <c r="D58" s="12">
        <v>0.57920000000000005</v>
      </c>
      <c r="E58" s="13">
        <v>147</v>
      </c>
      <c r="F58" s="12">
        <v>0.51480000000000004</v>
      </c>
      <c r="G58" s="13">
        <v>0.77239999999999998</v>
      </c>
      <c r="H58" s="12">
        <v>0.50939999999999996</v>
      </c>
      <c r="I58" s="13">
        <v>0.52549999999999997</v>
      </c>
      <c r="J58" t="str">
        <f t="shared" si="0"/>
        <v>Louisiana Tech</v>
      </c>
    </row>
    <row r="59" spans="1:10" ht="60.75" thickBot="1" x14ac:dyDescent="0.3">
      <c r="A59" s="14">
        <v>58</v>
      </c>
      <c r="B59" s="15" t="s">
        <v>573</v>
      </c>
      <c r="C59" s="16" t="s">
        <v>538</v>
      </c>
      <c r="D59" s="17">
        <v>0.57889999999999997</v>
      </c>
      <c r="E59" s="18">
        <v>71</v>
      </c>
      <c r="F59" s="17">
        <v>0.55420000000000003</v>
      </c>
      <c r="G59" s="18">
        <v>0.65310000000000001</v>
      </c>
      <c r="H59" s="17">
        <v>0.55820000000000003</v>
      </c>
      <c r="I59" s="18">
        <v>0.54610000000000003</v>
      </c>
      <c r="J59" t="str">
        <f t="shared" si="0"/>
        <v>Wake Forest</v>
      </c>
    </row>
    <row r="60" spans="1:10" ht="30.75" thickBot="1" x14ac:dyDescent="0.3">
      <c r="A60" s="9">
        <v>59</v>
      </c>
      <c r="B60" s="10" t="s">
        <v>574</v>
      </c>
      <c r="C60" s="11" t="s">
        <v>544</v>
      </c>
      <c r="D60" s="12">
        <v>0.57879999999999998</v>
      </c>
      <c r="E60" s="13">
        <v>225</v>
      </c>
      <c r="F60" s="12">
        <v>0.49030000000000001</v>
      </c>
      <c r="G60" s="13">
        <v>0.84430000000000005</v>
      </c>
      <c r="H60" s="12">
        <v>0.4733</v>
      </c>
      <c r="I60" s="13">
        <v>0.52439999999999998</v>
      </c>
      <c r="J60" t="str">
        <f t="shared" si="0"/>
        <v>Cornell</v>
      </c>
    </row>
    <row r="61" spans="1:10" ht="75.75" thickBot="1" x14ac:dyDescent="0.3">
      <c r="A61" s="14">
        <v>60</v>
      </c>
      <c r="B61" s="15" t="s">
        <v>575</v>
      </c>
      <c r="C61" s="16" t="s">
        <v>576</v>
      </c>
      <c r="D61" s="17">
        <v>0.57709999999999995</v>
      </c>
      <c r="E61" s="18">
        <v>137</v>
      </c>
      <c r="F61" s="17">
        <v>0.51949999999999996</v>
      </c>
      <c r="G61" s="18">
        <v>0.75</v>
      </c>
      <c r="H61" s="17">
        <v>0.52239999999999998</v>
      </c>
      <c r="I61" s="18">
        <v>0.51359999999999995</v>
      </c>
      <c r="J61" t="str">
        <f t="shared" si="0"/>
        <v>Akron</v>
      </c>
    </row>
    <row r="62" spans="1:10" ht="60.75" thickBot="1" x14ac:dyDescent="0.3">
      <c r="A62" s="9">
        <v>61</v>
      </c>
      <c r="B62" s="10" t="s">
        <v>577</v>
      </c>
      <c r="C62" s="11" t="s">
        <v>536</v>
      </c>
      <c r="D62" s="12">
        <v>0.5766</v>
      </c>
      <c r="E62" s="13">
        <v>148</v>
      </c>
      <c r="F62" s="12">
        <v>0.51470000000000005</v>
      </c>
      <c r="G62" s="13">
        <v>0.76229999999999998</v>
      </c>
      <c r="H62" s="12">
        <v>0.4965</v>
      </c>
      <c r="I62" s="13">
        <v>0.55100000000000005</v>
      </c>
      <c r="J62" t="str">
        <f t="shared" si="0"/>
        <v>Richmond</v>
      </c>
    </row>
    <row r="63" spans="1:10" ht="45.75" thickBot="1" x14ac:dyDescent="0.3">
      <c r="A63" s="14">
        <v>62</v>
      </c>
      <c r="B63" s="15" t="s">
        <v>101</v>
      </c>
      <c r="C63" s="16" t="s">
        <v>532</v>
      </c>
      <c r="D63" s="17">
        <v>0.57499999999999996</v>
      </c>
      <c r="E63" s="18">
        <v>76</v>
      </c>
      <c r="F63" s="17">
        <v>0.55120000000000002</v>
      </c>
      <c r="G63" s="18">
        <v>0.64659999999999995</v>
      </c>
      <c r="H63" s="17">
        <v>0.5494</v>
      </c>
      <c r="I63" s="18">
        <v>0.55489999999999995</v>
      </c>
      <c r="J63" t="str">
        <f t="shared" si="0"/>
        <v>Oklahoma</v>
      </c>
    </row>
    <row r="64" spans="1:10" ht="60.75" thickBot="1" x14ac:dyDescent="0.3">
      <c r="A64" s="9">
        <v>63</v>
      </c>
      <c r="B64" s="10" t="s">
        <v>578</v>
      </c>
      <c r="C64" s="11" t="s">
        <v>552</v>
      </c>
      <c r="D64" s="12">
        <v>0.5746</v>
      </c>
      <c r="E64" s="13">
        <v>175</v>
      </c>
      <c r="F64" s="12">
        <v>0.50609999999999999</v>
      </c>
      <c r="G64" s="13">
        <v>0.78029999999999999</v>
      </c>
      <c r="H64" s="12">
        <v>0.49759999999999999</v>
      </c>
      <c r="I64" s="13">
        <v>0.52290000000000003</v>
      </c>
      <c r="J64" t="str">
        <f t="shared" si="0"/>
        <v>Tarleton State</v>
      </c>
    </row>
    <row r="65" spans="1:10" ht="60.75" thickBot="1" x14ac:dyDescent="0.3">
      <c r="A65" s="14">
        <v>64</v>
      </c>
      <c r="B65" s="15" t="s">
        <v>579</v>
      </c>
      <c r="C65" s="16" t="s">
        <v>536</v>
      </c>
      <c r="D65" s="17">
        <v>0.57320000000000004</v>
      </c>
      <c r="E65" s="18">
        <v>52</v>
      </c>
      <c r="F65" s="17">
        <v>0.56169999999999998</v>
      </c>
      <c r="G65" s="18">
        <v>0.60770000000000002</v>
      </c>
      <c r="H65" s="17">
        <v>0.57169999999999999</v>
      </c>
      <c r="I65" s="18">
        <v>0.54159999999999997</v>
      </c>
      <c r="J65" t="str">
        <f t="shared" si="0"/>
        <v>VCU</v>
      </c>
    </row>
    <row r="66" spans="1:10" ht="60.75" thickBot="1" x14ac:dyDescent="0.3">
      <c r="A66" s="9">
        <v>65</v>
      </c>
      <c r="B66" s="10" t="s">
        <v>580</v>
      </c>
      <c r="C66" s="11" t="s">
        <v>536</v>
      </c>
      <c r="D66" s="12">
        <v>0.57310000000000005</v>
      </c>
      <c r="E66" s="13">
        <v>26</v>
      </c>
      <c r="F66" s="12">
        <v>0.57489999999999997</v>
      </c>
      <c r="G66" s="13">
        <v>0.56779999999999997</v>
      </c>
      <c r="H66" s="12">
        <v>0.59189999999999998</v>
      </c>
      <c r="I66" s="13">
        <v>0.54090000000000005</v>
      </c>
      <c r="J66" t="str">
        <f t="shared" si="0"/>
        <v>Duquesne</v>
      </c>
    </row>
    <row r="67" spans="1:10" ht="45.75" thickBot="1" x14ac:dyDescent="0.3">
      <c r="A67" s="14">
        <v>66</v>
      </c>
      <c r="B67" s="15" t="s">
        <v>581</v>
      </c>
      <c r="C67" s="16" t="s">
        <v>540</v>
      </c>
      <c r="D67" s="17">
        <v>0.57299999999999995</v>
      </c>
      <c r="E67" s="18">
        <v>41</v>
      </c>
      <c r="F67" s="17">
        <v>0.56720000000000004</v>
      </c>
      <c r="G67" s="18">
        <v>0.59060000000000001</v>
      </c>
      <c r="H67" s="17">
        <v>0.57230000000000003</v>
      </c>
      <c r="I67" s="18">
        <v>0.55679999999999996</v>
      </c>
      <c r="J67" t="str">
        <f t="shared" ref="J67:J130" si="1">TEXT(B67,"")</f>
        <v>St. John's</v>
      </c>
    </row>
    <row r="68" spans="1:10" ht="60.75" thickBot="1" x14ac:dyDescent="0.3">
      <c r="A68" s="9">
        <v>67</v>
      </c>
      <c r="B68" s="10" t="s">
        <v>95</v>
      </c>
      <c r="C68" s="11" t="s">
        <v>537</v>
      </c>
      <c r="D68" s="12">
        <v>0.57140000000000002</v>
      </c>
      <c r="E68" s="13">
        <v>39</v>
      </c>
      <c r="F68" s="12">
        <v>0.5675</v>
      </c>
      <c r="G68" s="13">
        <v>0.58330000000000004</v>
      </c>
      <c r="H68" s="12">
        <v>0.57489999999999997</v>
      </c>
      <c r="I68" s="13">
        <v>0.55269999999999997</v>
      </c>
      <c r="J68" t="str">
        <f t="shared" si="1"/>
        <v>Utah</v>
      </c>
    </row>
    <row r="69" spans="1:10" ht="60.75" thickBot="1" x14ac:dyDescent="0.3">
      <c r="A69" s="14">
        <v>68</v>
      </c>
      <c r="B69" s="15" t="s">
        <v>582</v>
      </c>
      <c r="C69" s="16" t="s">
        <v>537</v>
      </c>
      <c r="D69" s="17">
        <v>0.57069999999999999</v>
      </c>
      <c r="E69" s="18">
        <v>108</v>
      </c>
      <c r="F69" s="17">
        <v>0.53779999999999994</v>
      </c>
      <c r="G69" s="18">
        <v>0.6694</v>
      </c>
      <c r="H69" s="17">
        <v>0.52810000000000001</v>
      </c>
      <c r="I69" s="18">
        <v>0.55720000000000003</v>
      </c>
      <c r="J69" t="str">
        <f t="shared" si="1"/>
        <v>Oregon</v>
      </c>
    </row>
    <row r="70" spans="1:10" ht="75.75" thickBot="1" x14ac:dyDescent="0.3">
      <c r="A70" s="9">
        <v>69</v>
      </c>
      <c r="B70" s="10" t="s">
        <v>583</v>
      </c>
      <c r="C70" s="11" t="s">
        <v>546</v>
      </c>
      <c r="D70" s="12">
        <v>0.57040000000000002</v>
      </c>
      <c r="E70" s="13">
        <v>63</v>
      </c>
      <c r="F70" s="12">
        <v>0.5585</v>
      </c>
      <c r="G70" s="13">
        <v>0.60609999999999997</v>
      </c>
      <c r="H70" s="12">
        <v>0.56840000000000002</v>
      </c>
      <c r="I70" s="13">
        <v>0.53869999999999996</v>
      </c>
      <c r="J70" t="str">
        <f t="shared" si="1"/>
        <v>UAB</v>
      </c>
    </row>
    <row r="71" spans="1:10" ht="45.75" thickBot="1" x14ac:dyDescent="0.3">
      <c r="A71" s="14">
        <v>70</v>
      </c>
      <c r="B71" s="15" t="s">
        <v>49</v>
      </c>
      <c r="C71" s="16" t="s">
        <v>531</v>
      </c>
      <c r="D71" s="17">
        <v>0.57020000000000004</v>
      </c>
      <c r="E71" s="18">
        <v>24</v>
      </c>
      <c r="F71" s="17">
        <v>0.57669999999999999</v>
      </c>
      <c r="G71" s="18">
        <v>0.55079999999999996</v>
      </c>
      <c r="H71" s="17">
        <v>0.5867</v>
      </c>
      <c r="I71" s="18">
        <v>0.55669999999999997</v>
      </c>
      <c r="J71" t="str">
        <f t="shared" si="1"/>
        <v>Michigan State</v>
      </c>
    </row>
    <row r="72" spans="1:10" ht="45.75" thickBot="1" x14ac:dyDescent="0.3">
      <c r="A72" s="9">
        <v>71</v>
      </c>
      <c r="B72" s="10" t="s">
        <v>584</v>
      </c>
      <c r="C72" s="11" t="s">
        <v>532</v>
      </c>
      <c r="D72" s="12">
        <v>0.56930000000000003</v>
      </c>
      <c r="E72" s="13">
        <v>95</v>
      </c>
      <c r="F72" s="12">
        <v>0.54139999999999999</v>
      </c>
      <c r="G72" s="13">
        <v>0.6532</v>
      </c>
      <c r="H72" s="12">
        <v>0.53410000000000002</v>
      </c>
      <c r="I72" s="13">
        <v>0.55589999999999995</v>
      </c>
      <c r="J72" t="str">
        <f t="shared" si="1"/>
        <v>TCU</v>
      </c>
    </row>
    <row r="73" spans="1:10" ht="60.75" thickBot="1" x14ac:dyDescent="0.3">
      <c r="A73" s="14">
        <v>72</v>
      </c>
      <c r="B73" s="15" t="s">
        <v>585</v>
      </c>
      <c r="C73" s="16" t="s">
        <v>536</v>
      </c>
      <c r="D73" s="17">
        <v>0.56850000000000001</v>
      </c>
      <c r="E73" s="18">
        <v>89</v>
      </c>
      <c r="F73" s="17">
        <v>0.54369999999999996</v>
      </c>
      <c r="G73" s="18">
        <v>0.64290000000000003</v>
      </c>
      <c r="H73" s="17">
        <v>0.54500000000000004</v>
      </c>
      <c r="I73" s="18">
        <v>0.54100000000000004</v>
      </c>
      <c r="J73" t="str">
        <f t="shared" si="1"/>
        <v>George Mason</v>
      </c>
    </row>
    <row r="74" spans="1:10" ht="75.75" thickBot="1" x14ac:dyDescent="0.3">
      <c r="A74" s="9">
        <v>73</v>
      </c>
      <c r="B74" s="10" t="s">
        <v>586</v>
      </c>
      <c r="C74" s="11" t="s">
        <v>546</v>
      </c>
      <c r="D74" s="12">
        <v>0.56810000000000005</v>
      </c>
      <c r="E74" s="13">
        <v>119</v>
      </c>
      <c r="F74" s="12">
        <v>0.53049999999999997</v>
      </c>
      <c r="G74" s="13">
        <v>0.68100000000000005</v>
      </c>
      <c r="H74" s="12">
        <v>0.52229999999999999</v>
      </c>
      <c r="I74" s="13">
        <v>0.54679999999999995</v>
      </c>
      <c r="J74" t="str">
        <f t="shared" si="1"/>
        <v>Southern Methodist</v>
      </c>
    </row>
    <row r="75" spans="1:10" ht="60.75" thickBot="1" x14ac:dyDescent="0.3">
      <c r="A75" s="14">
        <v>74</v>
      </c>
      <c r="B75" s="15" t="s">
        <v>587</v>
      </c>
      <c r="C75" s="16" t="s">
        <v>536</v>
      </c>
      <c r="D75" s="17">
        <v>0.56799999999999995</v>
      </c>
      <c r="E75" s="18">
        <v>85</v>
      </c>
      <c r="F75" s="17">
        <v>0.54769999999999996</v>
      </c>
      <c r="G75" s="18">
        <v>0.629</v>
      </c>
      <c r="H75" s="17">
        <v>0.54949999999999999</v>
      </c>
      <c r="I75" s="18">
        <v>0.54400000000000004</v>
      </c>
      <c r="J75" t="str">
        <f t="shared" si="1"/>
        <v>St. Bonaventure</v>
      </c>
    </row>
    <row r="76" spans="1:10" ht="75.75" thickBot="1" x14ac:dyDescent="0.3">
      <c r="A76" s="9">
        <v>75</v>
      </c>
      <c r="B76" s="10" t="s">
        <v>588</v>
      </c>
      <c r="C76" s="11" t="s">
        <v>546</v>
      </c>
      <c r="D76" s="12">
        <v>0.56769999999999998</v>
      </c>
      <c r="E76" s="13">
        <v>94</v>
      </c>
      <c r="F76" s="12">
        <v>0.54200000000000004</v>
      </c>
      <c r="G76" s="13">
        <v>0.64490000000000003</v>
      </c>
      <c r="H76" s="12">
        <v>0.5464</v>
      </c>
      <c r="I76" s="13">
        <v>0.53320000000000001</v>
      </c>
      <c r="J76" t="str">
        <f t="shared" si="1"/>
        <v>Charlotte</v>
      </c>
    </row>
    <row r="77" spans="1:10" ht="45.75" thickBot="1" x14ac:dyDescent="0.3">
      <c r="A77" s="14">
        <v>76</v>
      </c>
      <c r="B77" s="15" t="s">
        <v>97</v>
      </c>
      <c r="C77" s="16" t="s">
        <v>540</v>
      </c>
      <c r="D77" s="17">
        <v>0.56510000000000005</v>
      </c>
      <c r="E77" s="18">
        <v>59</v>
      </c>
      <c r="F77" s="17">
        <v>0.56000000000000005</v>
      </c>
      <c r="G77" s="18">
        <v>0.5806</v>
      </c>
      <c r="H77" s="17">
        <v>0.56520000000000004</v>
      </c>
      <c r="I77" s="18">
        <v>0.5494</v>
      </c>
      <c r="J77" t="str">
        <f t="shared" si="1"/>
        <v>Villanova</v>
      </c>
    </row>
    <row r="78" spans="1:10" ht="45.75" thickBot="1" x14ac:dyDescent="0.3">
      <c r="A78" s="9">
        <v>77</v>
      </c>
      <c r="B78" s="10" t="s">
        <v>589</v>
      </c>
      <c r="C78" s="11" t="s">
        <v>540</v>
      </c>
      <c r="D78" s="12">
        <v>0.56499999999999995</v>
      </c>
      <c r="E78" s="13">
        <v>79</v>
      </c>
      <c r="F78" s="12">
        <v>0.54910000000000003</v>
      </c>
      <c r="G78" s="13">
        <v>0.6129</v>
      </c>
      <c r="H78" s="12">
        <v>0.54910000000000003</v>
      </c>
      <c r="I78" s="13">
        <v>0.54910000000000003</v>
      </c>
      <c r="J78" t="str">
        <f t="shared" si="1"/>
        <v>Seton Hall</v>
      </c>
    </row>
    <row r="79" spans="1:10" ht="45.75" thickBot="1" x14ac:dyDescent="0.3">
      <c r="A79" s="14">
        <v>78</v>
      </c>
      <c r="B79" s="15" t="s">
        <v>590</v>
      </c>
      <c r="C79" s="16" t="s">
        <v>532</v>
      </c>
      <c r="D79" s="17">
        <v>0.56469999999999998</v>
      </c>
      <c r="E79" s="18">
        <v>22</v>
      </c>
      <c r="F79" s="17">
        <v>0.57809999999999995</v>
      </c>
      <c r="G79" s="18">
        <v>0.52459999999999996</v>
      </c>
      <c r="H79" s="17">
        <v>0.58840000000000003</v>
      </c>
      <c r="I79" s="18">
        <v>0.5575</v>
      </c>
      <c r="J79" t="str">
        <f t="shared" si="1"/>
        <v>Cincinnati</v>
      </c>
    </row>
    <row r="80" spans="1:10" ht="45.75" thickBot="1" x14ac:dyDescent="0.3">
      <c r="A80" s="9">
        <v>79</v>
      </c>
      <c r="B80" s="10" t="s">
        <v>56</v>
      </c>
      <c r="C80" s="11" t="s">
        <v>540</v>
      </c>
      <c r="D80" s="12">
        <v>0.56369999999999998</v>
      </c>
      <c r="E80" s="13">
        <v>88</v>
      </c>
      <c r="F80" s="12">
        <v>0.54559999999999997</v>
      </c>
      <c r="G80" s="13">
        <v>0.61819999999999997</v>
      </c>
      <c r="H80" s="12">
        <v>0.54410000000000003</v>
      </c>
      <c r="I80" s="13">
        <v>0.5484</v>
      </c>
      <c r="J80" t="str">
        <f t="shared" si="1"/>
        <v>Providence</v>
      </c>
    </row>
    <row r="81" spans="1:10" ht="60.75" thickBot="1" x14ac:dyDescent="0.3">
      <c r="A81" s="14">
        <v>80</v>
      </c>
      <c r="B81" s="15" t="s">
        <v>106</v>
      </c>
      <c r="C81" s="16" t="s">
        <v>538</v>
      </c>
      <c r="D81" s="17">
        <v>0.5635</v>
      </c>
      <c r="E81" s="18">
        <v>11</v>
      </c>
      <c r="F81" s="17">
        <v>0.5897</v>
      </c>
      <c r="G81" s="18">
        <v>0.48509999999999998</v>
      </c>
      <c r="H81" s="17">
        <v>0.60450000000000004</v>
      </c>
      <c r="I81" s="18">
        <v>0.56000000000000005</v>
      </c>
      <c r="J81" t="str">
        <f t="shared" si="1"/>
        <v>Florida State</v>
      </c>
    </row>
    <row r="82" spans="1:10" ht="45.75" thickBot="1" x14ac:dyDescent="0.3">
      <c r="A82" s="9">
        <v>81</v>
      </c>
      <c r="B82" s="10" t="s">
        <v>50</v>
      </c>
      <c r="C82" s="11" t="s">
        <v>531</v>
      </c>
      <c r="D82" s="12">
        <v>0.56310000000000004</v>
      </c>
      <c r="E82" s="13">
        <v>60</v>
      </c>
      <c r="F82" s="12">
        <v>0.55989999999999995</v>
      </c>
      <c r="G82" s="13">
        <v>0.5726</v>
      </c>
      <c r="H82" s="12">
        <v>0.56010000000000004</v>
      </c>
      <c r="I82" s="13">
        <v>0.5595</v>
      </c>
      <c r="J82" t="str">
        <f t="shared" si="1"/>
        <v>Iowa</v>
      </c>
    </row>
    <row r="83" spans="1:10" ht="60.75" thickBot="1" x14ac:dyDescent="0.3">
      <c r="A83" s="14">
        <v>82</v>
      </c>
      <c r="B83" s="15" t="s">
        <v>591</v>
      </c>
      <c r="C83" s="16" t="s">
        <v>542</v>
      </c>
      <c r="D83" s="17">
        <v>0.56069999999999998</v>
      </c>
      <c r="E83" s="18">
        <v>111</v>
      </c>
      <c r="F83" s="17">
        <v>0.53590000000000004</v>
      </c>
      <c r="G83" s="18">
        <v>0.63490000000000002</v>
      </c>
      <c r="H83" s="17">
        <v>0.53510000000000002</v>
      </c>
      <c r="I83" s="18">
        <v>0.53759999999999997</v>
      </c>
      <c r="J83" t="str">
        <f t="shared" si="1"/>
        <v>Belmont</v>
      </c>
    </row>
    <row r="84" spans="1:10" ht="45.75" thickBot="1" x14ac:dyDescent="0.3">
      <c r="A84" s="9">
        <v>83</v>
      </c>
      <c r="B84" s="10" t="s">
        <v>115</v>
      </c>
      <c r="C84" s="11" t="s">
        <v>569</v>
      </c>
      <c r="D84" s="12">
        <v>0.55830000000000002</v>
      </c>
      <c r="E84" s="13">
        <v>337</v>
      </c>
      <c r="F84" s="12">
        <v>0.43980000000000002</v>
      </c>
      <c r="G84" s="13">
        <v>0.91390000000000005</v>
      </c>
      <c r="H84" s="12">
        <v>0.41049999999999998</v>
      </c>
      <c r="I84" s="13">
        <v>0.49840000000000001</v>
      </c>
      <c r="J84" t="str">
        <f t="shared" si="1"/>
        <v>James Madison</v>
      </c>
    </row>
    <row r="85" spans="1:10" ht="45.75" thickBot="1" x14ac:dyDescent="0.3">
      <c r="A85" s="14">
        <v>84</v>
      </c>
      <c r="B85" s="15" t="s">
        <v>96</v>
      </c>
      <c r="C85" s="16" t="s">
        <v>531</v>
      </c>
      <c r="D85" s="17">
        <v>0.55810000000000004</v>
      </c>
      <c r="E85" s="18">
        <v>53</v>
      </c>
      <c r="F85" s="17">
        <v>0.56159999999999999</v>
      </c>
      <c r="G85" s="18">
        <v>0.54779999999999995</v>
      </c>
      <c r="H85" s="17">
        <v>0.56310000000000004</v>
      </c>
      <c r="I85" s="18">
        <v>0.5585</v>
      </c>
      <c r="J85" t="str">
        <f t="shared" si="1"/>
        <v>Ohio State</v>
      </c>
    </row>
    <row r="86" spans="1:10" ht="60.75" thickBot="1" x14ac:dyDescent="0.3">
      <c r="A86" s="9">
        <v>85</v>
      </c>
      <c r="B86" s="10" t="s">
        <v>592</v>
      </c>
      <c r="C86" s="11" t="s">
        <v>593</v>
      </c>
      <c r="D86" s="12">
        <v>0.55779999999999996</v>
      </c>
      <c r="E86" s="13">
        <v>279</v>
      </c>
      <c r="F86" s="12">
        <v>0.47389999999999999</v>
      </c>
      <c r="G86" s="13">
        <v>0.8095</v>
      </c>
      <c r="H86" s="12">
        <v>0.4521</v>
      </c>
      <c r="I86" s="13">
        <v>0.51759999999999995</v>
      </c>
      <c r="J86" t="str">
        <f t="shared" si="1"/>
        <v>High Point</v>
      </c>
    </row>
    <row r="87" spans="1:10" ht="60.75" thickBot="1" x14ac:dyDescent="0.3">
      <c r="A87" s="14">
        <v>86</v>
      </c>
      <c r="B87" s="15" t="s">
        <v>594</v>
      </c>
      <c r="C87" s="16" t="s">
        <v>595</v>
      </c>
      <c r="D87" s="17">
        <v>0.55730000000000002</v>
      </c>
      <c r="E87" s="18">
        <v>196</v>
      </c>
      <c r="F87" s="17">
        <v>0.4985</v>
      </c>
      <c r="G87" s="18">
        <v>0.73380000000000001</v>
      </c>
      <c r="H87" s="17">
        <v>0.49430000000000002</v>
      </c>
      <c r="I87" s="18">
        <v>0.50680000000000003</v>
      </c>
      <c r="J87" t="str">
        <f t="shared" si="1"/>
        <v>UNC Wilmington</v>
      </c>
    </row>
    <row r="88" spans="1:10" ht="60.75" thickBot="1" x14ac:dyDescent="0.3">
      <c r="A88" s="9">
        <v>87</v>
      </c>
      <c r="B88" s="10" t="s">
        <v>596</v>
      </c>
      <c r="C88" s="11" t="s">
        <v>536</v>
      </c>
      <c r="D88" s="12">
        <v>0.55730000000000002</v>
      </c>
      <c r="E88" s="13">
        <v>110</v>
      </c>
      <c r="F88" s="12">
        <v>0.53610000000000002</v>
      </c>
      <c r="G88" s="13">
        <v>0.62070000000000003</v>
      </c>
      <c r="H88" s="12">
        <v>0.53439999999999999</v>
      </c>
      <c r="I88" s="13">
        <v>0.53949999999999998</v>
      </c>
      <c r="J88" t="str">
        <f t="shared" si="1"/>
        <v>Massachusetts</v>
      </c>
    </row>
    <row r="89" spans="1:10" ht="60.75" thickBot="1" x14ac:dyDescent="0.3">
      <c r="A89" s="14">
        <v>88</v>
      </c>
      <c r="B89" s="15" t="s">
        <v>93</v>
      </c>
      <c r="C89" s="16" t="s">
        <v>538</v>
      </c>
      <c r="D89" s="17">
        <v>0.55700000000000005</v>
      </c>
      <c r="E89" s="18">
        <v>32</v>
      </c>
      <c r="F89" s="17">
        <v>0.57269999999999999</v>
      </c>
      <c r="G89" s="18">
        <v>0.50960000000000005</v>
      </c>
      <c r="H89" s="17">
        <v>0.58299999999999996</v>
      </c>
      <c r="I89" s="18">
        <v>0.55220000000000002</v>
      </c>
      <c r="J89" t="str">
        <f t="shared" si="1"/>
        <v>Virginia Tech</v>
      </c>
    </row>
    <row r="90" spans="1:10" ht="45.75" thickBot="1" x14ac:dyDescent="0.3">
      <c r="A90" s="9">
        <v>89</v>
      </c>
      <c r="B90" s="10" t="s">
        <v>38</v>
      </c>
      <c r="C90" s="11" t="s">
        <v>531</v>
      </c>
      <c r="D90" s="12">
        <v>0.55659999999999998</v>
      </c>
      <c r="E90" s="13">
        <v>17</v>
      </c>
      <c r="F90" s="12">
        <v>0.58379999999999999</v>
      </c>
      <c r="G90" s="13">
        <v>0.47499999999999998</v>
      </c>
      <c r="H90" s="12">
        <v>0.59599999999999997</v>
      </c>
      <c r="I90" s="13">
        <v>0.55940000000000001</v>
      </c>
      <c r="J90" t="str">
        <f t="shared" si="1"/>
        <v>Indiana</v>
      </c>
    </row>
    <row r="91" spans="1:10" ht="60.75" thickBot="1" x14ac:dyDescent="0.3">
      <c r="A91" s="14">
        <v>90</v>
      </c>
      <c r="B91" s="15" t="s">
        <v>69</v>
      </c>
      <c r="C91" s="16" t="s">
        <v>538</v>
      </c>
      <c r="D91" s="17">
        <v>0.55589999999999995</v>
      </c>
      <c r="E91" s="18">
        <v>104</v>
      </c>
      <c r="F91" s="17">
        <v>0.53910000000000002</v>
      </c>
      <c r="G91" s="18">
        <v>0.60609999999999997</v>
      </c>
      <c r="H91" s="17">
        <v>0.53290000000000004</v>
      </c>
      <c r="I91" s="18">
        <v>0.55149999999999999</v>
      </c>
      <c r="J91" t="str">
        <f t="shared" si="1"/>
        <v>Pittsburgh</v>
      </c>
    </row>
    <row r="92" spans="1:10" ht="60.75" thickBot="1" x14ac:dyDescent="0.3">
      <c r="A92" s="9">
        <v>91</v>
      </c>
      <c r="B92" s="10" t="s">
        <v>597</v>
      </c>
      <c r="C92" s="11" t="s">
        <v>595</v>
      </c>
      <c r="D92" s="12">
        <v>0.55549999999999999</v>
      </c>
      <c r="E92" s="13">
        <v>237</v>
      </c>
      <c r="F92" s="12">
        <v>0.48730000000000001</v>
      </c>
      <c r="G92" s="13">
        <v>0.76029999999999998</v>
      </c>
      <c r="H92" s="12">
        <v>0.47470000000000001</v>
      </c>
      <c r="I92" s="13">
        <v>0.51259999999999994</v>
      </c>
      <c r="J92" t="str">
        <f t="shared" si="1"/>
        <v>Charleston</v>
      </c>
    </row>
    <row r="93" spans="1:10" ht="60.75" thickBot="1" x14ac:dyDescent="0.3">
      <c r="A93" s="14">
        <v>92</v>
      </c>
      <c r="B93" s="15" t="s">
        <v>598</v>
      </c>
      <c r="C93" s="16" t="s">
        <v>599</v>
      </c>
      <c r="D93" s="17">
        <v>0.5554</v>
      </c>
      <c r="E93" s="18">
        <v>265</v>
      </c>
      <c r="F93" s="17">
        <v>0.47899999999999998</v>
      </c>
      <c r="G93" s="18">
        <v>0.78459999999999996</v>
      </c>
      <c r="H93" s="17">
        <v>0.4627</v>
      </c>
      <c r="I93" s="18">
        <v>0.51160000000000005</v>
      </c>
      <c r="J93" t="str">
        <f t="shared" si="1"/>
        <v>Morehead State</v>
      </c>
    </row>
    <row r="94" spans="1:10" ht="45.75" thickBot="1" x14ac:dyDescent="0.3">
      <c r="A94" s="9">
        <v>93</v>
      </c>
      <c r="B94" s="10" t="s">
        <v>600</v>
      </c>
      <c r="C94" s="11" t="s">
        <v>601</v>
      </c>
      <c r="D94" s="12">
        <v>0.5544</v>
      </c>
      <c r="E94" s="13">
        <v>208</v>
      </c>
      <c r="F94" s="12">
        <v>0.49509999999999998</v>
      </c>
      <c r="G94" s="13">
        <v>0.73229999999999995</v>
      </c>
      <c r="H94" s="12">
        <v>0.4829</v>
      </c>
      <c r="I94" s="13">
        <v>0.51959999999999995</v>
      </c>
      <c r="J94" t="str">
        <f t="shared" si="1"/>
        <v>Eastern Washington</v>
      </c>
    </row>
    <row r="95" spans="1:10" ht="45.75" thickBot="1" x14ac:dyDescent="0.3">
      <c r="A95" s="14">
        <v>94</v>
      </c>
      <c r="B95" s="15" t="s">
        <v>602</v>
      </c>
      <c r="C95" s="16" t="s">
        <v>554</v>
      </c>
      <c r="D95" s="17">
        <v>0.55389999999999995</v>
      </c>
      <c r="E95" s="18">
        <v>190</v>
      </c>
      <c r="F95" s="17">
        <v>0.50080000000000002</v>
      </c>
      <c r="G95" s="18">
        <v>0.71319999999999995</v>
      </c>
      <c r="H95" s="17">
        <v>0.48809999999999998</v>
      </c>
      <c r="I95" s="18">
        <v>0.52610000000000001</v>
      </c>
      <c r="J95" t="str">
        <f t="shared" si="1"/>
        <v>UNC Greensboro</v>
      </c>
    </row>
    <row r="96" spans="1:10" ht="45.75" thickBot="1" x14ac:dyDescent="0.3">
      <c r="A96" s="9">
        <v>95</v>
      </c>
      <c r="B96" s="10" t="s">
        <v>45</v>
      </c>
      <c r="C96" s="11" t="s">
        <v>532</v>
      </c>
      <c r="D96" s="12">
        <v>0.55369999999999997</v>
      </c>
      <c r="E96" s="13">
        <v>78</v>
      </c>
      <c r="F96" s="12">
        <v>0.55079999999999996</v>
      </c>
      <c r="G96" s="13">
        <v>0.5625</v>
      </c>
      <c r="H96" s="12">
        <v>0.5454</v>
      </c>
      <c r="I96" s="13">
        <v>0.5615</v>
      </c>
      <c r="J96" t="str">
        <f t="shared" si="1"/>
        <v>Kansas State</v>
      </c>
    </row>
    <row r="97" spans="1:10" ht="30.75" thickBot="1" x14ac:dyDescent="0.3">
      <c r="A97" s="14">
        <v>96</v>
      </c>
      <c r="B97" s="15" t="s">
        <v>603</v>
      </c>
      <c r="C97" s="16" t="s">
        <v>604</v>
      </c>
      <c r="D97" s="17">
        <v>0.55320000000000003</v>
      </c>
      <c r="E97" s="18">
        <v>156</v>
      </c>
      <c r="F97" s="17">
        <v>0.5131</v>
      </c>
      <c r="G97" s="18">
        <v>0.67359999999999998</v>
      </c>
      <c r="H97" s="17">
        <v>0.51329999999999998</v>
      </c>
      <c r="I97" s="18">
        <v>0.51270000000000004</v>
      </c>
      <c r="J97" t="str">
        <f t="shared" si="1"/>
        <v>Oakland</v>
      </c>
    </row>
    <row r="98" spans="1:10" ht="45.75" thickBot="1" x14ac:dyDescent="0.3">
      <c r="A98" s="9">
        <v>97</v>
      </c>
      <c r="B98" s="10" t="s">
        <v>605</v>
      </c>
      <c r="C98" s="11" t="s">
        <v>554</v>
      </c>
      <c r="D98" s="12">
        <v>0.55220000000000002</v>
      </c>
      <c r="E98" s="13">
        <v>199</v>
      </c>
      <c r="F98" s="12">
        <v>0.49709999999999999</v>
      </c>
      <c r="G98" s="13">
        <v>0.71740000000000004</v>
      </c>
      <c r="H98" s="12">
        <v>0.48370000000000002</v>
      </c>
      <c r="I98" s="13">
        <v>0.52400000000000002</v>
      </c>
      <c r="J98" t="str">
        <f t="shared" si="1"/>
        <v>Western Carolina</v>
      </c>
    </row>
    <row r="99" spans="1:10" ht="60.75" thickBot="1" x14ac:dyDescent="0.3">
      <c r="A99" s="14">
        <v>98</v>
      </c>
      <c r="B99" s="15" t="s">
        <v>108</v>
      </c>
      <c r="C99" s="16" t="s">
        <v>534</v>
      </c>
      <c r="D99" s="17">
        <v>0.55159999999999998</v>
      </c>
      <c r="E99" s="18">
        <v>30</v>
      </c>
      <c r="F99" s="17">
        <v>0.57410000000000005</v>
      </c>
      <c r="G99" s="18">
        <v>0.48409999999999997</v>
      </c>
      <c r="H99" s="17">
        <v>0.58379999999999999</v>
      </c>
      <c r="I99" s="18">
        <v>0.55469999999999997</v>
      </c>
      <c r="J99" t="str">
        <f t="shared" si="1"/>
        <v>Georgia</v>
      </c>
    </row>
    <row r="100" spans="1:10" ht="60.75" thickBot="1" x14ac:dyDescent="0.3">
      <c r="A100" s="9">
        <v>99</v>
      </c>
      <c r="B100" s="10" t="s">
        <v>606</v>
      </c>
      <c r="C100" s="11" t="s">
        <v>560</v>
      </c>
      <c r="D100" s="12">
        <v>0.5514</v>
      </c>
      <c r="E100" s="13">
        <v>224</v>
      </c>
      <c r="F100" s="12">
        <v>0.4904</v>
      </c>
      <c r="G100" s="13">
        <v>0.73440000000000005</v>
      </c>
      <c r="H100" s="12">
        <v>0.47210000000000002</v>
      </c>
      <c r="I100" s="13">
        <v>0.52690000000000003</v>
      </c>
      <c r="J100" t="str">
        <f t="shared" si="1"/>
        <v>San Francisco</v>
      </c>
    </row>
    <row r="101" spans="1:10" ht="60.75" thickBot="1" x14ac:dyDescent="0.3">
      <c r="A101" s="14">
        <v>100</v>
      </c>
      <c r="B101" s="15" t="s">
        <v>39</v>
      </c>
      <c r="C101" s="16" t="s">
        <v>534</v>
      </c>
      <c r="D101" s="17">
        <v>0.5514</v>
      </c>
      <c r="E101" s="18">
        <v>45</v>
      </c>
      <c r="F101" s="17">
        <v>0.56589999999999996</v>
      </c>
      <c r="G101" s="18">
        <v>0.50780000000000003</v>
      </c>
      <c r="H101" s="17">
        <v>0.56430000000000002</v>
      </c>
      <c r="I101" s="18">
        <v>0.56910000000000005</v>
      </c>
      <c r="J101" t="str">
        <f t="shared" si="1"/>
        <v>Texas A&amp;M</v>
      </c>
    </row>
    <row r="102" spans="1:10" ht="60.75" thickBot="1" x14ac:dyDescent="0.3">
      <c r="A102" s="9">
        <v>101</v>
      </c>
      <c r="B102" s="10" t="s">
        <v>607</v>
      </c>
      <c r="C102" s="11" t="s">
        <v>537</v>
      </c>
      <c r="D102" s="12">
        <v>0.55079999999999996</v>
      </c>
      <c r="E102" s="13">
        <v>44</v>
      </c>
      <c r="F102" s="12">
        <v>0.56640000000000001</v>
      </c>
      <c r="G102" s="13">
        <v>0.50390000000000001</v>
      </c>
      <c r="H102" s="12">
        <v>0.57150000000000001</v>
      </c>
      <c r="I102" s="13">
        <v>0.55620000000000003</v>
      </c>
      <c r="J102" t="str">
        <f t="shared" si="1"/>
        <v>Washington</v>
      </c>
    </row>
    <row r="103" spans="1:10" ht="60.75" thickBot="1" x14ac:dyDescent="0.3">
      <c r="A103" s="14">
        <v>102</v>
      </c>
      <c r="B103" s="15" t="s">
        <v>608</v>
      </c>
      <c r="C103" s="16" t="s">
        <v>595</v>
      </c>
      <c r="D103" s="17">
        <v>0.5504</v>
      </c>
      <c r="E103" s="18">
        <v>149</v>
      </c>
      <c r="F103" s="17">
        <v>0.51429999999999998</v>
      </c>
      <c r="G103" s="18">
        <v>0.65869999999999995</v>
      </c>
      <c r="H103" s="17">
        <v>0.51580000000000004</v>
      </c>
      <c r="I103" s="18">
        <v>0.51119999999999999</v>
      </c>
      <c r="J103" t="str">
        <f t="shared" si="1"/>
        <v>Hofstra</v>
      </c>
    </row>
    <row r="104" spans="1:10" ht="45.75" thickBot="1" x14ac:dyDescent="0.3">
      <c r="A104" s="9">
        <v>103</v>
      </c>
      <c r="B104" s="10" t="s">
        <v>609</v>
      </c>
      <c r="C104" s="11" t="s">
        <v>540</v>
      </c>
      <c r="D104" s="12">
        <v>0.55030000000000001</v>
      </c>
      <c r="E104" s="13">
        <v>51</v>
      </c>
      <c r="F104" s="12">
        <v>0.56299999999999994</v>
      </c>
      <c r="G104" s="13">
        <v>0.51200000000000001</v>
      </c>
      <c r="H104" s="12">
        <v>0.5655</v>
      </c>
      <c r="I104" s="13">
        <v>0.55810000000000004</v>
      </c>
      <c r="J104" t="str">
        <f t="shared" si="1"/>
        <v>Butler</v>
      </c>
    </row>
    <row r="105" spans="1:10" ht="60.75" thickBot="1" x14ac:dyDescent="0.3">
      <c r="A105" s="14">
        <v>104</v>
      </c>
      <c r="B105" s="15" t="s">
        <v>610</v>
      </c>
      <c r="C105" s="16" t="s">
        <v>536</v>
      </c>
      <c r="D105" s="17">
        <v>0.54820000000000002</v>
      </c>
      <c r="E105" s="18">
        <v>62</v>
      </c>
      <c r="F105" s="17">
        <v>0.55889999999999995</v>
      </c>
      <c r="G105" s="18">
        <v>0.51590000000000003</v>
      </c>
      <c r="H105" s="17">
        <v>0.56369999999999998</v>
      </c>
      <c r="I105" s="18">
        <v>0.5494</v>
      </c>
      <c r="J105" t="str">
        <f t="shared" si="1"/>
        <v>Davidson</v>
      </c>
    </row>
    <row r="106" spans="1:10" ht="45.75" thickBot="1" x14ac:dyDescent="0.3">
      <c r="A106" s="9">
        <v>105</v>
      </c>
      <c r="B106" s="10" t="s">
        <v>43</v>
      </c>
      <c r="C106" s="11" t="s">
        <v>540</v>
      </c>
      <c r="D106" s="12">
        <v>0.54769999999999996</v>
      </c>
      <c r="E106" s="13">
        <v>14</v>
      </c>
      <c r="F106" s="12">
        <v>0.58579999999999999</v>
      </c>
      <c r="G106" s="13">
        <v>0.43330000000000002</v>
      </c>
      <c r="H106" s="12">
        <v>0.59940000000000004</v>
      </c>
      <c r="I106" s="13">
        <v>0.55869999999999997</v>
      </c>
      <c r="J106" t="str">
        <f t="shared" si="1"/>
        <v>Xavier</v>
      </c>
    </row>
    <row r="107" spans="1:10" ht="60.75" thickBot="1" x14ac:dyDescent="0.3">
      <c r="A107" s="14">
        <v>106</v>
      </c>
      <c r="B107" s="15" t="s">
        <v>611</v>
      </c>
      <c r="C107" s="16" t="s">
        <v>538</v>
      </c>
      <c r="D107" s="17">
        <v>0.54749999999999999</v>
      </c>
      <c r="E107" s="18">
        <v>103</v>
      </c>
      <c r="F107" s="17">
        <v>0.53920000000000001</v>
      </c>
      <c r="G107" s="18">
        <v>0.5726</v>
      </c>
      <c r="H107" s="17">
        <v>0.52749999999999997</v>
      </c>
      <c r="I107" s="18">
        <v>0.56269999999999998</v>
      </c>
      <c r="J107" t="str">
        <f t="shared" si="1"/>
        <v>NC State</v>
      </c>
    </row>
    <row r="108" spans="1:10" ht="45.75" thickBot="1" x14ac:dyDescent="0.3">
      <c r="A108" s="9">
        <v>107</v>
      </c>
      <c r="B108" s="10" t="s">
        <v>612</v>
      </c>
      <c r="C108" s="11" t="s">
        <v>531</v>
      </c>
      <c r="D108" s="12">
        <v>0.54669999999999996</v>
      </c>
      <c r="E108" s="13">
        <v>46</v>
      </c>
      <c r="F108" s="12">
        <v>0.56520000000000004</v>
      </c>
      <c r="G108" s="13">
        <v>0.4914</v>
      </c>
      <c r="H108" s="12">
        <v>0.56859999999999999</v>
      </c>
      <c r="I108" s="13">
        <v>0.55830000000000002</v>
      </c>
      <c r="J108" t="str">
        <f t="shared" si="1"/>
        <v>Rutgers</v>
      </c>
    </row>
    <row r="109" spans="1:10" ht="60.75" thickBot="1" x14ac:dyDescent="0.3">
      <c r="A109" s="14">
        <v>108</v>
      </c>
      <c r="B109" s="15" t="s">
        <v>613</v>
      </c>
      <c r="C109" s="16" t="s">
        <v>534</v>
      </c>
      <c r="D109" s="17">
        <v>0.54630000000000001</v>
      </c>
      <c r="E109" s="18">
        <v>37</v>
      </c>
      <c r="F109" s="17">
        <v>0.57010000000000005</v>
      </c>
      <c r="G109" s="18">
        <v>0.47499999999999998</v>
      </c>
      <c r="H109" s="17">
        <v>0.57240000000000002</v>
      </c>
      <c r="I109" s="18">
        <v>0.56530000000000002</v>
      </c>
      <c r="J109" t="str">
        <f t="shared" si="1"/>
        <v>LSU</v>
      </c>
    </row>
    <row r="110" spans="1:10" ht="60.75" thickBot="1" x14ac:dyDescent="0.3">
      <c r="A110" s="9">
        <v>109</v>
      </c>
      <c r="B110" s="10" t="s">
        <v>614</v>
      </c>
      <c r="C110" s="11" t="s">
        <v>542</v>
      </c>
      <c r="D110" s="12">
        <v>0.54630000000000001</v>
      </c>
      <c r="E110" s="13">
        <v>106</v>
      </c>
      <c r="F110" s="12">
        <v>0.5383</v>
      </c>
      <c r="G110" s="13">
        <v>0.57030000000000003</v>
      </c>
      <c r="H110" s="12">
        <v>0.53520000000000001</v>
      </c>
      <c r="I110" s="13">
        <v>0.54430000000000001</v>
      </c>
      <c r="J110" t="str">
        <f t="shared" si="1"/>
        <v>Northern Iowa</v>
      </c>
    </row>
    <row r="111" spans="1:10" ht="60.75" thickBot="1" x14ac:dyDescent="0.3">
      <c r="A111" s="14">
        <v>110</v>
      </c>
      <c r="B111" s="15" t="s">
        <v>615</v>
      </c>
      <c r="C111" s="16" t="s">
        <v>593</v>
      </c>
      <c r="D111" s="17">
        <v>0.5454</v>
      </c>
      <c r="E111" s="18">
        <v>146</v>
      </c>
      <c r="F111" s="17">
        <v>0.51480000000000004</v>
      </c>
      <c r="G111" s="18">
        <v>0.6371</v>
      </c>
      <c r="H111" s="17">
        <v>0.51329999999999998</v>
      </c>
      <c r="I111" s="18">
        <v>0.51780000000000004</v>
      </c>
      <c r="J111" t="str">
        <f t="shared" si="1"/>
        <v>UNC Asheville</v>
      </c>
    </row>
    <row r="112" spans="1:10" ht="45.75" thickBot="1" x14ac:dyDescent="0.3">
      <c r="A112" s="9">
        <v>111</v>
      </c>
      <c r="B112" s="10" t="s">
        <v>616</v>
      </c>
      <c r="C112" s="11" t="s">
        <v>532</v>
      </c>
      <c r="D112" s="12">
        <v>0.54469999999999996</v>
      </c>
      <c r="E112" s="13">
        <v>64</v>
      </c>
      <c r="F112" s="12">
        <v>0.55810000000000004</v>
      </c>
      <c r="G112" s="13">
        <v>0.50439999999999996</v>
      </c>
      <c r="H112" s="12">
        <v>0.55920000000000003</v>
      </c>
      <c r="I112" s="13">
        <v>0.55600000000000005</v>
      </c>
      <c r="J112" t="str">
        <f t="shared" si="1"/>
        <v>UCF</v>
      </c>
    </row>
    <row r="113" spans="1:10" ht="60.75" thickBot="1" x14ac:dyDescent="0.3">
      <c r="A113" s="14">
        <v>112</v>
      </c>
      <c r="B113" s="15" t="s">
        <v>617</v>
      </c>
      <c r="C113" s="16" t="s">
        <v>595</v>
      </c>
      <c r="D113" s="17">
        <v>0.54359999999999997</v>
      </c>
      <c r="E113" s="18">
        <v>213</v>
      </c>
      <c r="F113" s="17">
        <v>0.49419999999999997</v>
      </c>
      <c r="G113" s="18">
        <v>0.69169999999999998</v>
      </c>
      <c r="H113" s="17">
        <v>0.48630000000000001</v>
      </c>
      <c r="I113" s="18">
        <v>0.50990000000000002</v>
      </c>
      <c r="J113" t="str">
        <f t="shared" si="1"/>
        <v>Drexel</v>
      </c>
    </row>
    <row r="114" spans="1:10" ht="45.75" thickBot="1" x14ac:dyDescent="0.3">
      <c r="A114" s="9">
        <v>113</v>
      </c>
      <c r="B114" s="10" t="s">
        <v>618</v>
      </c>
      <c r="C114" s="11" t="s">
        <v>601</v>
      </c>
      <c r="D114" s="12">
        <v>0.54279999999999995</v>
      </c>
      <c r="E114" s="13">
        <v>191</v>
      </c>
      <c r="F114" s="12">
        <v>0.50060000000000004</v>
      </c>
      <c r="G114" s="13">
        <v>0.66930000000000001</v>
      </c>
      <c r="H114" s="12">
        <v>0.49690000000000001</v>
      </c>
      <c r="I114" s="13">
        <v>0.5081</v>
      </c>
      <c r="J114" t="str">
        <f t="shared" si="1"/>
        <v>Montana</v>
      </c>
    </row>
    <row r="115" spans="1:10" ht="45.75" thickBot="1" x14ac:dyDescent="0.3">
      <c r="A115" s="14">
        <v>114</v>
      </c>
      <c r="B115" s="15" t="s">
        <v>619</v>
      </c>
      <c r="C115" s="16" t="s">
        <v>565</v>
      </c>
      <c r="D115" s="17">
        <v>0.54220000000000002</v>
      </c>
      <c r="E115" s="18">
        <v>218</v>
      </c>
      <c r="F115" s="17">
        <v>0.49220000000000003</v>
      </c>
      <c r="G115" s="18">
        <v>0.69230000000000003</v>
      </c>
      <c r="H115" s="17">
        <v>0.48309999999999997</v>
      </c>
      <c r="I115" s="18">
        <v>0.51019999999999999</v>
      </c>
      <c r="J115" t="str">
        <f t="shared" si="1"/>
        <v>UC San Diego</v>
      </c>
    </row>
    <row r="116" spans="1:10" ht="60.75" thickBot="1" x14ac:dyDescent="0.3">
      <c r="A116" s="9">
        <v>115</v>
      </c>
      <c r="B116" s="10" t="s">
        <v>620</v>
      </c>
      <c r="C116" s="11" t="s">
        <v>536</v>
      </c>
      <c r="D116" s="12">
        <v>0.54220000000000002</v>
      </c>
      <c r="E116" s="13">
        <v>127</v>
      </c>
      <c r="F116" s="12">
        <v>0.52349999999999997</v>
      </c>
      <c r="G116" s="13">
        <v>0.59819999999999995</v>
      </c>
      <c r="H116" s="12">
        <v>0.51890000000000003</v>
      </c>
      <c r="I116" s="13">
        <v>0.53259999999999996</v>
      </c>
      <c r="J116" t="str">
        <f t="shared" si="1"/>
        <v>Saint Joseph's</v>
      </c>
    </row>
    <row r="117" spans="1:10" ht="60.75" thickBot="1" x14ac:dyDescent="0.3">
      <c r="A117" s="14">
        <v>116</v>
      </c>
      <c r="B117" s="15" t="s">
        <v>621</v>
      </c>
      <c r="C117" s="16" t="s">
        <v>538</v>
      </c>
      <c r="D117" s="17">
        <v>0.54169999999999996</v>
      </c>
      <c r="E117" s="18">
        <v>68</v>
      </c>
      <c r="F117" s="17">
        <v>0.55569999999999997</v>
      </c>
      <c r="G117" s="18">
        <v>0.5</v>
      </c>
      <c r="H117" s="17">
        <v>0.55620000000000003</v>
      </c>
      <c r="I117" s="18">
        <v>0.55459999999999998</v>
      </c>
      <c r="J117" t="str">
        <f t="shared" si="1"/>
        <v>Boston College</v>
      </c>
    </row>
    <row r="118" spans="1:10" ht="75.75" thickBot="1" x14ac:dyDescent="0.3">
      <c r="A118" s="9">
        <v>117</v>
      </c>
      <c r="B118" s="10" t="s">
        <v>112</v>
      </c>
      <c r="C118" s="11" t="s">
        <v>576</v>
      </c>
      <c r="D118" s="12">
        <v>0.54159999999999997</v>
      </c>
      <c r="E118" s="13">
        <v>126</v>
      </c>
      <c r="F118" s="12">
        <v>0.52370000000000005</v>
      </c>
      <c r="G118" s="13">
        <v>0.59519999999999995</v>
      </c>
      <c r="H118" s="12">
        <v>0.52559999999999996</v>
      </c>
      <c r="I118" s="13">
        <v>0.51980000000000004</v>
      </c>
      <c r="J118" t="str">
        <f t="shared" si="1"/>
        <v>Toledo</v>
      </c>
    </row>
    <row r="119" spans="1:10" ht="45.75" thickBot="1" x14ac:dyDescent="0.3">
      <c r="A119" s="14">
        <v>118</v>
      </c>
      <c r="B119" s="15" t="s">
        <v>622</v>
      </c>
      <c r="C119" s="16" t="s">
        <v>601</v>
      </c>
      <c r="D119" s="17">
        <v>0.54</v>
      </c>
      <c r="E119" s="18">
        <v>206</v>
      </c>
      <c r="F119" s="17">
        <v>0.49519999999999997</v>
      </c>
      <c r="G119" s="18">
        <v>0.6744</v>
      </c>
      <c r="H119" s="17">
        <v>0.48659999999999998</v>
      </c>
      <c r="I119" s="18">
        <v>0.51249999999999996</v>
      </c>
      <c r="J119" t="str">
        <f t="shared" si="1"/>
        <v>Weber State</v>
      </c>
    </row>
    <row r="120" spans="1:10" ht="60.75" thickBot="1" x14ac:dyDescent="0.3">
      <c r="A120" s="9">
        <v>119</v>
      </c>
      <c r="B120" s="10" t="s">
        <v>623</v>
      </c>
      <c r="C120" s="11" t="s">
        <v>570</v>
      </c>
      <c r="D120" s="12">
        <v>0.53979999999999995</v>
      </c>
      <c r="E120" s="13">
        <v>173</v>
      </c>
      <c r="F120" s="12">
        <v>0.50670000000000004</v>
      </c>
      <c r="G120" s="13">
        <v>0.6391</v>
      </c>
      <c r="H120" s="12">
        <v>0.50270000000000004</v>
      </c>
      <c r="I120" s="13">
        <v>0.51470000000000005</v>
      </c>
      <c r="J120" t="str">
        <f t="shared" si="1"/>
        <v>Bryant</v>
      </c>
    </row>
    <row r="121" spans="1:10" ht="75.75" thickBot="1" x14ac:dyDescent="0.3">
      <c r="A121" s="14">
        <v>120</v>
      </c>
      <c r="B121" s="15" t="s">
        <v>624</v>
      </c>
      <c r="C121" s="16" t="s">
        <v>546</v>
      </c>
      <c r="D121" s="17">
        <v>0.53969999999999996</v>
      </c>
      <c r="E121" s="18">
        <v>91</v>
      </c>
      <c r="F121" s="17">
        <v>0.54320000000000002</v>
      </c>
      <c r="G121" s="18">
        <v>0.52939999999999998</v>
      </c>
      <c r="H121" s="17">
        <v>0.54090000000000005</v>
      </c>
      <c r="I121" s="18">
        <v>0.54769999999999996</v>
      </c>
      <c r="J121" t="str">
        <f t="shared" si="1"/>
        <v>North Texas</v>
      </c>
    </row>
    <row r="122" spans="1:10" ht="60.75" thickBot="1" x14ac:dyDescent="0.3">
      <c r="A122" s="9">
        <v>121</v>
      </c>
      <c r="B122" s="10" t="s">
        <v>67</v>
      </c>
      <c r="C122" s="11" t="s">
        <v>537</v>
      </c>
      <c r="D122" s="12">
        <v>0.53910000000000002</v>
      </c>
      <c r="E122" s="13">
        <v>29</v>
      </c>
      <c r="F122" s="12">
        <v>0.57420000000000004</v>
      </c>
      <c r="G122" s="13">
        <v>0.43409999999999999</v>
      </c>
      <c r="H122" s="12">
        <v>0.58109999999999995</v>
      </c>
      <c r="I122" s="13">
        <v>0.56030000000000002</v>
      </c>
      <c r="J122" t="str">
        <f t="shared" si="1"/>
        <v>Arizona State</v>
      </c>
    </row>
    <row r="123" spans="1:10" ht="60.75" thickBot="1" x14ac:dyDescent="0.3">
      <c r="A123" s="14">
        <v>122</v>
      </c>
      <c r="B123" s="15" t="s">
        <v>625</v>
      </c>
      <c r="C123" s="16" t="s">
        <v>570</v>
      </c>
      <c r="D123" s="17">
        <v>0.53779999999999994</v>
      </c>
      <c r="E123" s="18">
        <v>297</v>
      </c>
      <c r="F123" s="17">
        <v>0.46639999999999998</v>
      </c>
      <c r="G123" s="18">
        <v>0.75190000000000001</v>
      </c>
      <c r="H123" s="17">
        <v>0.4516</v>
      </c>
      <c r="I123" s="18">
        <v>0.49609999999999999</v>
      </c>
      <c r="J123" t="str">
        <f t="shared" si="1"/>
        <v>UMass Lowell</v>
      </c>
    </row>
    <row r="124" spans="1:10" ht="45.75" thickBot="1" x14ac:dyDescent="0.3">
      <c r="A124" s="9">
        <v>123</v>
      </c>
      <c r="B124" s="10" t="s">
        <v>626</v>
      </c>
      <c r="C124" s="11" t="s">
        <v>569</v>
      </c>
      <c r="D124" s="12">
        <v>0.53759999999999997</v>
      </c>
      <c r="E124" s="13">
        <v>140</v>
      </c>
      <c r="F124" s="12">
        <v>0.51839999999999997</v>
      </c>
      <c r="G124" s="13">
        <v>0.59540000000000004</v>
      </c>
      <c r="H124" s="12">
        <v>0.52180000000000004</v>
      </c>
      <c r="I124" s="13">
        <v>0.51149999999999995</v>
      </c>
      <c r="J124" t="str">
        <f t="shared" si="1"/>
        <v>Louisiana</v>
      </c>
    </row>
    <row r="125" spans="1:10" ht="60.75" thickBot="1" x14ac:dyDescent="0.3">
      <c r="A125" s="14">
        <v>124</v>
      </c>
      <c r="B125" s="15" t="s">
        <v>627</v>
      </c>
      <c r="C125" s="16" t="s">
        <v>542</v>
      </c>
      <c r="D125" s="17">
        <v>0.53749999999999998</v>
      </c>
      <c r="E125" s="18">
        <v>150</v>
      </c>
      <c r="F125" s="17">
        <v>0.5141</v>
      </c>
      <c r="G125" s="18">
        <v>0.60770000000000002</v>
      </c>
      <c r="H125" s="17">
        <v>0.49940000000000001</v>
      </c>
      <c r="I125" s="18">
        <v>0.54359999999999997</v>
      </c>
      <c r="J125" t="str">
        <f t="shared" si="1"/>
        <v>Southern Illinois</v>
      </c>
    </row>
    <row r="126" spans="1:10" ht="45.75" thickBot="1" x14ac:dyDescent="0.3">
      <c r="A126" s="9">
        <v>125</v>
      </c>
      <c r="B126" s="10" t="s">
        <v>628</v>
      </c>
      <c r="C126" s="11" t="s">
        <v>554</v>
      </c>
      <c r="D126" s="12">
        <v>0.53669999999999995</v>
      </c>
      <c r="E126" s="13">
        <v>116</v>
      </c>
      <c r="F126" s="12">
        <v>0.53280000000000005</v>
      </c>
      <c r="G126" s="13">
        <v>0.5484</v>
      </c>
      <c r="H126" s="12">
        <v>0.53290000000000004</v>
      </c>
      <c r="I126" s="13">
        <v>0.53269999999999995</v>
      </c>
      <c r="J126" t="str">
        <f t="shared" si="1"/>
        <v>Wofford</v>
      </c>
    </row>
    <row r="127" spans="1:10" ht="30.75" thickBot="1" x14ac:dyDescent="0.3">
      <c r="A127" s="14">
        <v>126</v>
      </c>
      <c r="B127" s="15" t="s">
        <v>629</v>
      </c>
      <c r="C127" s="16" t="s">
        <v>572</v>
      </c>
      <c r="D127" s="17">
        <v>0.53659999999999997</v>
      </c>
      <c r="E127" s="18">
        <v>187</v>
      </c>
      <c r="F127" s="17">
        <v>0.50149999999999995</v>
      </c>
      <c r="G127" s="18">
        <v>0.64170000000000005</v>
      </c>
      <c r="H127" s="17">
        <v>0.48549999999999999</v>
      </c>
      <c r="I127" s="18">
        <v>0.53359999999999996</v>
      </c>
      <c r="J127" t="str">
        <f t="shared" si="1"/>
        <v>Sam Houston State</v>
      </c>
    </row>
    <row r="128" spans="1:10" ht="60.75" thickBot="1" x14ac:dyDescent="0.3">
      <c r="A128" s="9">
        <v>127</v>
      </c>
      <c r="B128" s="10" t="s">
        <v>47</v>
      </c>
      <c r="C128" s="11" t="s">
        <v>534</v>
      </c>
      <c r="D128" s="12">
        <v>0.53600000000000003</v>
      </c>
      <c r="E128" s="13">
        <v>33</v>
      </c>
      <c r="F128" s="12">
        <v>0.57179999999999997</v>
      </c>
      <c r="G128" s="13">
        <v>0.42859999999999998</v>
      </c>
      <c r="H128" s="12">
        <v>0.57620000000000005</v>
      </c>
      <c r="I128" s="13">
        <v>0.56279999999999997</v>
      </c>
      <c r="J128" t="str">
        <f t="shared" si="1"/>
        <v>Arkansas</v>
      </c>
    </row>
    <row r="129" spans="1:10" ht="45.75" thickBot="1" x14ac:dyDescent="0.3">
      <c r="A129" s="14">
        <v>128</v>
      </c>
      <c r="B129" s="15" t="s">
        <v>630</v>
      </c>
      <c r="C129" s="16" t="s">
        <v>569</v>
      </c>
      <c r="D129" s="17">
        <v>0.53549999999999998</v>
      </c>
      <c r="E129" s="18">
        <v>216</v>
      </c>
      <c r="F129" s="17">
        <v>0.49359999999999998</v>
      </c>
      <c r="G129" s="18">
        <v>0.66120000000000001</v>
      </c>
      <c r="H129" s="17">
        <v>0.48080000000000001</v>
      </c>
      <c r="I129" s="18">
        <v>0.51919999999999999</v>
      </c>
      <c r="J129" t="str">
        <f t="shared" si="1"/>
        <v>Troy</v>
      </c>
    </row>
    <row r="130" spans="1:10" ht="60.75" thickBot="1" x14ac:dyDescent="0.3">
      <c r="A130" s="9">
        <v>129</v>
      </c>
      <c r="B130" s="10" t="s">
        <v>631</v>
      </c>
      <c r="C130" s="11" t="s">
        <v>533</v>
      </c>
      <c r="D130" s="12">
        <v>0.5353</v>
      </c>
      <c r="E130" s="13">
        <v>43</v>
      </c>
      <c r="F130" s="12">
        <v>0.5665</v>
      </c>
      <c r="G130" s="13">
        <v>0.44169999999999998</v>
      </c>
      <c r="H130" s="12">
        <v>0.56359999999999999</v>
      </c>
      <c r="I130" s="13">
        <v>0.57220000000000004</v>
      </c>
      <c r="J130" t="str">
        <f t="shared" si="1"/>
        <v>Wyoming</v>
      </c>
    </row>
    <row r="131" spans="1:10" ht="45.75" thickBot="1" x14ac:dyDescent="0.3">
      <c r="A131" s="14">
        <v>130</v>
      </c>
      <c r="B131" s="15" t="s">
        <v>126</v>
      </c>
      <c r="C131" s="16" t="s">
        <v>554</v>
      </c>
      <c r="D131" s="17">
        <v>0.53520000000000001</v>
      </c>
      <c r="E131" s="18">
        <v>242</v>
      </c>
      <c r="F131" s="17">
        <v>0.48470000000000002</v>
      </c>
      <c r="G131" s="18">
        <v>0.68659999999999999</v>
      </c>
      <c r="H131" s="17">
        <v>0.46479999999999999</v>
      </c>
      <c r="I131" s="18">
        <v>0.52459999999999996</v>
      </c>
      <c r="J131" t="str">
        <f t="shared" ref="J131:J194" si="2">TEXT(B131,"")</f>
        <v>Chattanooga</v>
      </c>
    </row>
    <row r="132" spans="1:10" ht="45.75" thickBot="1" x14ac:dyDescent="0.3">
      <c r="A132" s="9">
        <v>131</v>
      </c>
      <c r="B132" s="10" t="s">
        <v>52</v>
      </c>
      <c r="C132" s="11" t="s">
        <v>531</v>
      </c>
      <c r="D132" s="12">
        <v>0.53469999999999995</v>
      </c>
      <c r="E132" s="13">
        <v>75</v>
      </c>
      <c r="F132" s="12">
        <v>0.55279999999999996</v>
      </c>
      <c r="G132" s="13">
        <v>0.4803</v>
      </c>
      <c r="H132" s="12">
        <v>0.55169999999999997</v>
      </c>
      <c r="I132" s="13">
        <v>0.55510000000000004</v>
      </c>
      <c r="J132" t="str">
        <f t="shared" si="2"/>
        <v>Maryland</v>
      </c>
    </row>
    <row r="133" spans="1:10" ht="30.75" thickBot="1" x14ac:dyDescent="0.3">
      <c r="A133" s="14">
        <v>132</v>
      </c>
      <c r="B133" s="15" t="s">
        <v>632</v>
      </c>
      <c r="C133" s="16" t="s">
        <v>604</v>
      </c>
      <c r="D133" s="17">
        <v>0.53469999999999995</v>
      </c>
      <c r="E133" s="18">
        <v>292</v>
      </c>
      <c r="F133" s="17">
        <v>0.46729999999999999</v>
      </c>
      <c r="G133" s="18">
        <v>0.73680000000000001</v>
      </c>
      <c r="H133" s="17">
        <v>0.45100000000000001</v>
      </c>
      <c r="I133" s="18">
        <v>0.49980000000000002</v>
      </c>
      <c r="J133" t="str">
        <f t="shared" si="2"/>
        <v>Youngstown State</v>
      </c>
    </row>
    <row r="134" spans="1:10" ht="30.75" thickBot="1" x14ac:dyDescent="0.3">
      <c r="A134" s="9">
        <v>133</v>
      </c>
      <c r="B134" s="10" t="s">
        <v>79</v>
      </c>
      <c r="C134" s="11" t="s">
        <v>633</v>
      </c>
      <c r="D134" s="12">
        <v>0.5323</v>
      </c>
      <c r="E134" s="13">
        <v>283</v>
      </c>
      <c r="F134" s="12">
        <v>0.4713</v>
      </c>
      <c r="G134" s="13">
        <v>0.71530000000000005</v>
      </c>
      <c r="H134" s="12">
        <v>0.46870000000000001</v>
      </c>
      <c r="I134" s="13">
        <v>0.47649999999999998</v>
      </c>
      <c r="J134" t="str">
        <f t="shared" si="2"/>
        <v>Colgate</v>
      </c>
    </row>
    <row r="135" spans="1:10" ht="45.75" thickBot="1" x14ac:dyDescent="0.3">
      <c r="A135" s="14">
        <v>134</v>
      </c>
      <c r="B135" s="15" t="s">
        <v>634</v>
      </c>
      <c r="C135" s="16" t="s">
        <v>531</v>
      </c>
      <c r="D135" s="17">
        <v>0.53180000000000005</v>
      </c>
      <c r="E135" s="18">
        <v>128</v>
      </c>
      <c r="F135" s="17">
        <v>0.52349999999999997</v>
      </c>
      <c r="G135" s="18">
        <v>0.55659999999999998</v>
      </c>
      <c r="H135" s="17">
        <v>0.5131</v>
      </c>
      <c r="I135" s="18">
        <v>0.54430000000000001</v>
      </c>
      <c r="J135" t="str">
        <f t="shared" si="2"/>
        <v>Minnesota</v>
      </c>
    </row>
    <row r="136" spans="1:10" ht="60.75" thickBot="1" x14ac:dyDescent="0.3">
      <c r="A136" s="9">
        <v>135</v>
      </c>
      <c r="B136" s="10" t="s">
        <v>119</v>
      </c>
      <c r="C136" s="11" t="s">
        <v>593</v>
      </c>
      <c r="D136" s="12">
        <v>0.53069999999999995</v>
      </c>
      <c r="E136" s="13">
        <v>98</v>
      </c>
      <c r="F136" s="12">
        <v>0.54090000000000005</v>
      </c>
      <c r="G136" s="13">
        <v>0.5</v>
      </c>
      <c r="H136" s="12">
        <v>0.54420000000000002</v>
      </c>
      <c r="I136" s="13">
        <v>0.5343</v>
      </c>
      <c r="J136" t="str">
        <f t="shared" si="2"/>
        <v>Gardner-Webb</v>
      </c>
    </row>
    <row r="137" spans="1:10" ht="60.75" thickBot="1" x14ac:dyDescent="0.3">
      <c r="A137" s="14">
        <v>136</v>
      </c>
      <c r="B137" s="15" t="s">
        <v>635</v>
      </c>
      <c r="C137" s="16" t="s">
        <v>560</v>
      </c>
      <c r="D137" s="17">
        <v>0.53069999999999995</v>
      </c>
      <c r="E137" s="18">
        <v>160</v>
      </c>
      <c r="F137" s="17">
        <v>0.51149999999999995</v>
      </c>
      <c r="G137" s="18">
        <v>0.58819999999999995</v>
      </c>
      <c r="H137" s="17">
        <v>0.497</v>
      </c>
      <c r="I137" s="18">
        <v>0.54039999999999999</v>
      </c>
      <c r="J137" t="str">
        <f t="shared" si="2"/>
        <v>Santa Clara</v>
      </c>
    </row>
    <row r="138" spans="1:10" ht="30.75" thickBot="1" x14ac:dyDescent="0.3">
      <c r="A138" s="9">
        <v>137</v>
      </c>
      <c r="B138" s="10" t="s">
        <v>636</v>
      </c>
      <c r="C138" s="11" t="s">
        <v>572</v>
      </c>
      <c r="D138" s="12">
        <v>0.52969999999999995</v>
      </c>
      <c r="E138" s="13">
        <v>163</v>
      </c>
      <c r="F138" s="12">
        <v>0.51039999999999996</v>
      </c>
      <c r="G138" s="13">
        <v>0.5877</v>
      </c>
      <c r="H138" s="12">
        <v>0.50229999999999997</v>
      </c>
      <c r="I138" s="13">
        <v>0.52669999999999995</v>
      </c>
      <c r="J138" t="str">
        <f t="shared" si="2"/>
        <v>Liberty</v>
      </c>
    </row>
    <row r="139" spans="1:10" ht="60.75" thickBot="1" x14ac:dyDescent="0.3">
      <c r="A139" s="14">
        <v>138</v>
      </c>
      <c r="B139" s="15" t="s">
        <v>637</v>
      </c>
      <c r="C139" s="16" t="s">
        <v>552</v>
      </c>
      <c r="D139" s="17">
        <v>0.52900000000000003</v>
      </c>
      <c r="E139" s="18">
        <v>197</v>
      </c>
      <c r="F139" s="17">
        <v>0.49809999999999999</v>
      </c>
      <c r="G139" s="18">
        <v>0.62180000000000002</v>
      </c>
      <c r="H139" s="17">
        <v>0.48759999999999998</v>
      </c>
      <c r="I139" s="18">
        <v>0.51890000000000003</v>
      </c>
      <c r="J139" t="str">
        <f t="shared" si="2"/>
        <v>Seattle</v>
      </c>
    </row>
    <row r="140" spans="1:10" ht="60.75" thickBot="1" x14ac:dyDescent="0.3">
      <c r="A140" s="9">
        <v>139</v>
      </c>
      <c r="B140" s="10" t="s">
        <v>54</v>
      </c>
      <c r="C140" s="11" t="s">
        <v>538</v>
      </c>
      <c r="D140" s="12">
        <v>0.52880000000000005</v>
      </c>
      <c r="E140" s="13">
        <v>82</v>
      </c>
      <c r="F140" s="12">
        <v>0.54800000000000004</v>
      </c>
      <c r="G140" s="13">
        <v>0.47110000000000002</v>
      </c>
      <c r="H140" s="12">
        <v>0.54220000000000002</v>
      </c>
      <c r="I140" s="13">
        <v>0.55959999999999999</v>
      </c>
      <c r="J140" t="str">
        <f t="shared" si="2"/>
        <v>Miami (FL)</v>
      </c>
    </row>
    <row r="141" spans="1:10" ht="30.75" thickBot="1" x14ac:dyDescent="0.3">
      <c r="A141" s="14">
        <v>140</v>
      </c>
      <c r="B141" s="15" t="s">
        <v>638</v>
      </c>
      <c r="C141" s="16" t="s">
        <v>572</v>
      </c>
      <c r="D141" s="17">
        <v>0.5282</v>
      </c>
      <c r="E141" s="18">
        <v>269</v>
      </c>
      <c r="F141" s="17">
        <v>0.47749999999999998</v>
      </c>
      <c r="G141" s="18">
        <v>0.68030000000000002</v>
      </c>
      <c r="H141" s="17">
        <v>0.45600000000000002</v>
      </c>
      <c r="I141" s="18">
        <v>0.52049999999999996</v>
      </c>
      <c r="J141" t="str">
        <f t="shared" si="2"/>
        <v>Western Kentucky</v>
      </c>
    </row>
    <row r="142" spans="1:10" ht="60.75" thickBot="1" x14ac:dyDescent="0.3">
      <c r="A142" s="9">
        <v>141</v>
      </c>
      <c r="B142" s="10" t="s">
        <v>639</v>
      </c>
      <c r="C142" s="11" t="s">
        <v>538</v>
      </c>
      <c r="D142" s="12">
        <v>0.52800000000000002</v>
      </c>
      <c r="E142" s="13">
        <v>36</v>
      </c>
      <c r="F142" s="12">
        <v>0.57069999999999999</v>
      </c>
      <c r="G142" s="13">
        <v>0.4</v>
      </c>
      <c r="H142" s="12">
        <v>0.57620000000000005</v>
      </c>
      <c r="I142" s="13">
        <v>0.5595</v>
      </c>
      <c r="J142" t="str">
        <f t="shared" si="2"/>
        <v>Georgia Tech</v>
      </c>
    </row>
    <row r="143" spans="1:10" ht="60.75" thickBot="1" x14ac:dyDescent="0.3">
      <c r="A143" s="14">
        <v>142</v>
      </c>
      <c r="B143" s="15" t="s">
        <v>640</v>
      </c>
      <c r="C143" s="16" t="s">
        <v>599</v>
      </c>
      <c r="D143" s="17">
        <v>0.52649999999999997</v>
      </c>
      <c r="E143" s="18">
        <v>296</v>
      </c>
      <c r="F143" s="17">
        <v>0.4667</v>
      </c>
      <c r="G143" s="18">
        <v>0.70589999999999997</v>
      </c>
      <c r="H143" s="17">
        <v>0.45090000000000002</v>
      </c>
      <c r="I143" s="18">
        <v>0.4985</v>
      </c>
      <c r="J143" t="str">
        <f t="shared" si="2"/>
        <v>Tennessee-Martin</v>
      </c>
    </row>
    <row r="144" spans="1:10" ht="60.75" thickBot="1" x14ac:dyDescent="0.3">
      <c r="A144" s="9">
        <v>143</v>
      </c>
      <c r="B144" s="10" t="s">
        <v>641</v>
      </c>
      <c r="C144" s="11" t="s">
        <v>642</v>
      </c>
      <c r="D144" s="12">
        <v>0.52600000000000002</v>
      </c>
      <c r="E144" s="13">
        <v>278</v>
      </c>
      <c r="F144" s="12">
        <v>0.47399999999999998</v>
      </c>
      <c r="G144" s="13">
        <v>0.68220000000000003</v>
      </c>
      <c r="H144" s="12">
        <v>0.4541</v>
      </c>
      <c r="I144" s="13">
        <v>0.51359999999999995</v>
      </c>
      <c r="J144" t="str">
        <f t="shared" si="2"/>
        <v>Lipscomb</v>
      </c>
    </row>
    <row r="145" spans="1:10" ht="60.75" thickBot="1" x14ac:dyDescent="0.3">
      <c r="A145" s="14">
        <v>144</v>
      </c>
      <c r="B145" s="15" t="s">
        <v>643</v>
      </c>
      <c r="C145" s="16" t="s">
        <v>552</v>
      </c>
      <c r="D145" s="17">
        <v>0.52600000000000002</v>
      </c>
      <c r="E145" s="18">
        <v>155</v>
      </c>
      <c r="F145" s="17">
        <v>0.51319999999999999</v>
      </c>
      <c r="G145" s="18">
        <v>0.56410000000000005</v>
      </c>
      <c r="H145" s="17">
        <v>0.50190000000000001</v>
      </c>
      <c r="I145" s="18">
        <v>0.53580000000000005</v>
      </c>
      <c r="J145" t="str">
        <f t="shared" si="2"/>
        <v>Texas-Arlington</v>
      </c>
    </row>
    <row r="146" spans="1:10" ht="45.75" thickBot="1" x14ac:dyDescent="0.3">
      <c r="A146" s="9">
        <v>145</v>
      </c>
      <c r="B146" s="10" t="s">
        <v>57</v>
      </c>
      <c r="C146" s="11" t="s">
        <v>531</v>
      </c>
      <c r="D146" s="12">
        <v>0.52449999999999997</v>
      </c>
      <c r="E146" s="13">
        <v>67</v>
      </c>
      <c r="F146" s="12">
        <v>0.55610000000000004</v>
      </c>
      <c r="G146" s="13">
        <v>0.42980000000000002</v>
      </c>
      <c r="H146" s="12">
        <v>0.55589999999999995</v>
      </c>
      <c r="I146" s="13">
        <v>0.55649999999999999</v>
      </c>
      <c r="J146" t="str">
        <f t="shared" si="2"/>
        <v>Penn State</v>
      </c>
    </row>
    <row r="147" spans="1:10" ht="60.75" thickBot="1" x14ac:dyDescent="0.3">
      <c r="A147" s="14">
        <v>146</v>
      </c>
      <c r="B147" s="15" t="s">
        <v>644</v>
      </c>
      <c r="C147" s="16" t="s">
        <v>595</v>
      </c>
      <c r="D147" s="17">
        <v>0.5242</v>
      </c>
      <c r="E147" s="18">
        <v>184</v>
      </c>
      <c r="F147" s="17">
        <v>0.502</v>
      </c>
      <c r="G147" s="18">
        <v>0.59089999999999998</v>
      </c>
      <c r="H147" s="17">
        <v>0.498</v>
      </c>
      <c r="I147" s="18">
        <v>0.51</v>
      </c>
      <c r="J147" t="str">
        <f t="shared" si="2"/>
        <v>Towson</v>
      </c>
    </row>
    <row r="148" spans="1:10" ht="75.75" thickBot="1" x14ac:dyDescent="0.3">
      <c r="A148" s="9">
        <v>147</v>
      </c>
      <c r="B148" s="10" t="s">
        <v>645</v>
      </c>
      <c r="C148" s="11" t="s">
        <v>646</v>
      </c>
      <c r="D148" s="12">
        <v>0.52370000000000005</v>
      </c>
      <c r="E148" s="13">
        <v>314</v>
      </c>
      <c r="F148" s="12">
        <v>0.45590000000000003</v>
      </c>
      <c r="G148" s="13">
        <v>0.72729999999999995</v>
      </c>
      <c r="H148" s="12">
        <v>0.44619999999999999</v>
      </c>
      <c r="I148" s="13">
        <v>0.4753</v>
      </c>
      <c r="J148" t="str">
        <f t="shared" si="2"/>
        <v>Quinnipiac</v>
      </c>
    </row>
    <row r="149" spans="1:10" ht="45.75" thickBot="1" x14ac:dyDescent="0.3">
      <c r="A149" s="14">
        <v>148</v>
      </c>
      <c r="B149" s="15" t="s">
        <v>74</v>
      </c>
      <c r="C149" s="16" t="s">
        <v>554</v>
      </c>
      <c r="D149" s="17">
        <v>0.52280000000000004</v>
      </c>
      <c r="E149" s="18">
        <v>144</v>
      </c>
      <c r="F149" s="17">
        <v>0.51619999999999999</v>
      </c>
      <c r="G149" s="18">
        <v>0.54239999999999999</v>
      </c>
      <c r="H149" s="17">
        <v>0.50870000000000004</v>
      </c>
      <c r="I149" s="18">
        <v>0.53120000000000001</v>
      </c>
      <c r="J149" t="str">
        <f t="shared" si="2"/>
        <v>Furman</v>
      </c>
    </row>
    <row r="150" spans="1:10" ht="60.75" thickBot="1" x14ac:dyDescent="0.3">
      <c r="A150" s="9">
        <v>149</v>
      </c>
      <c r="B150" s="10" t="s">
        <v>647</v>
      </c>
      <c r="C150" s="11" t="s">
        <v>642</v>
      </c>
      <c r="D150" s="12">
        <v>0.52239999999999998</v>
      </c>
      <c r="E150" s="13">
        <v>270</v>
      </c>
      <c r="F150" s="12">
        <v>0.47689999999999999</v>
      </c>
      <c r="G150" s="13">
        <v>0.65890000000000004</v>
      </c>
      <c r="H150" s="12">
        <v>0.46039999999999998</v>
      </c>
      <c r="I150" s="13">
        <v>0.51</v>
      </c>
      <c r="J150" t="str">
        <f t="shared" si="2"/>
        <v>Stetson</v>
      </c>
    </row>
    <row r="151" spans="1:10" ht="60.75" thickBot="1" x14ac:dyDescent="0.3">
      <c r="A151" s="14">
        <v>150</v>
      </c>
      <c r="B151" s="15" t="s">
        <v>648</v>
      </c>
      <c r="C151" s="16" t="s">
        <v>542</v>
      </c>
      <c r="D151" s="17">
        <v>0.52049999999999996</v>
      </c>
      <c r="E151" s="18">
        <v>113</v>
      </c>
      <c r="F151" s="17">
        <v>0.53490000000000004</v>
      </c>
      <c r="G151" s="18">
        <v>0.4773</v>
      </c>
      <c r="H151" s="17">
        <v>0.53239999999999998</v>
      </c>
      <c r="I151" s="18">
        <v>0.54</v>
      </c>
      <c r="J151" t="str">
        <f t="shared" si="2"/>
        <v>Illinois State</v>
      </c>
    </row>
    <row r="152" spans="1:10" ht="45.75" thickBot="1" x14ac:dyDescent="0.3">
      <c r="A152" s="9">
        <v>151</v>
      </c>
      <c r="B152" s="10" t="s">
        <v>100</v>
      </c>
      <c r="C152" s="11" t="s">
        <v>531</v>
      </c>
      <c r="D152" s="12">
        <v>0.51849999999999996</v>
      </c>
      <c r="E152" s="13">
        <v>2</v>
      </c>
      <c r="F152" s="12">
        <v>0.6109</v>
      </c>
      <c r="G152" s="13">
        <v>0.24110000000000001</v>
      </c>
      <c r="H152" s="12">
        <v>0.62960000000000005</v>
      </c>
      <c r="I152" s="13">
        <v>0.57350000000000001</v>
      </c>
      <c r="J152" t="str">
        <f t="shared" si="2"/>
        <v>Michigan</v>
      </c>
    </row>
    <row r="153" spans="1:10" ht="30.75" thickBot="1" x14ac:dyDescent="0.3">
      <c r="A153" s="14">
        <v>152</v>
      </c>
      <c r="B153" s="15" t="s">
        <v>649</v>
      </c>
      <c r="C153" s="16" t="s">
        <v>544</v>
      </c>
      <c r="D153" s="17">
        <v>0.51780000000000004</v>
      </c>
      <c r="E153" s="18">
        <v>152</v>
      </c>
      <c r="F153" s="17">
        <v>0.51380000000000003</v>
      </c>
      <c r="G153" s="18">
        <v>0.52990000000000004</v>
      </c>
      <c r="H153" s="17">
        <v>0.51119999999999999</v>
      </c>
      <c r="I153" s="18">
        <v>0.51900000000000002</v>
      </c>
      <c r="J153" t="str">
        <f t="shared" si="2"/>
        <v>Harvard</v>
      </c>
    </row>
    <row r="154" spans="1:10" ht="60.75" thickBot="1" x14ac:dyDescent="0.3">
      <c r="A154" s="9">
        <v>153</v>
      </c>
      <c r="B154" s="10" t="s">
        <v>650</v>
      </c>
      <c r="C154" s="11" t="s">
        <v>542</v>
      </c>
      <c r="D154" s="12">
        <v>0.51680000000000004</v>
      </c>
      <c r="E154" s="13">
        <v>136</v>
      </c>
      <c r="F154" s="12">
        <v>0.51990000000000003</v>
      </c>
      <c r="G154" s="13">
        <v>0.50760000000000005</v>
      </c>
      <c r="H154" s="12">
        <v>0.5091</v>
      </c>
      <c r="I154" s="13">
        <v>0.54139999999999999</v>
      </c>
      <c r="J154" t="str">
        <f t="shared" si="2"/>
        <v>Missouri State</v>
      </c>
    </row>
    <row r="155" spans="1:10" ht="60.75" thickBot="1" x14ac:dyDescent="0.3">
      <c r="A155" s="14">
        <v>154</v>
      </c>
      <c r="B155" s="15" t="s">
        <v>651</v>
      </c>
      <c r="C155" s="16" t="s">
        <v>536</v>
      </c>
      <c r="D155" s="17">
        <v>0.51619999999999999</v>
      </c>
      <c r="E155" s="18">
        <v>23</v>
      </c>
      <c r="F155" s="17">
        <v>0.57799999999999996</v>
      </c>
      <c r="G155" s="18">
        <v>0.3306</v>
      </c>
      <c r="H155" s="17">
        <v>0.59609999999999996</v>
      </c>
      <c r="I155" s="18">
        <v>0.54190000000000005</v>
      </c>
      <c r="J155" t="str">
        <f t="shared" si="2"/>
        <v>Rhode Island</v>
      </c>
    </row>
    <row r="156" spans="1:10" ht="75.75" thickBot="1" x14ac:dyDescent="0.3">
      <c r="A156" s="9">
        <v>155</v>
      </c>
      <c r="B156" s="10" t="s">
        <v>128</v>
      </c>
      <c r="C156" s="11" t="s">
        <v>652</v>
      </c>
      <c r="D156" s="12">
        <v>0.51580000000000004</v>
      </c>
      <c r="E156" s="13">
        <v>289</v>
      </c>
      <c r="F156" s="12">
        <v>0.46750000000000003</v>
      </c>
      <c r="G156" s="13">
        <v>0.66059999999999997</v>
      </c>
      <c r="H156" s="12">
        <v>0.44929999999999998</v>
      </c>
      <c r="I156" s="13">
        <v>0.50409999999999999</v>
      </c>
      <c r="J156" t="str">
        <f t="shared" si="2"/>
        <v>Southern</v>
      </c>
    </row>
    <row r="157" spans="1:10" ht="60.75" thickBot="1" x14ac:dyDescent="0.3">
      <c r="A157" s="14">
        <v>156</v>
      </c>
      <c r="B157" s="15" t="s">
        <v>30</v>
      </c>
      <c r="C157" s="16" t="s">
        <v>537</v>
      </c>
      <c r="D157" s="17">
        <v>0.51570000000000005</v>
      </c>
      <c r="E157" s="18">
        <v>118</v>
      </c>
      <c r="F157" s="17">
        <v>0.53049999999999997</v>
      </c>
      <c r="G157" s="18">
        <v>0.47139999999999999</v>
      </c>
      <c r="H157" s="17">
        <v>0.51849999999999996</v>
      </c>
      <c r="I157" s="18">
        <v>0.55459999999999998</v>
      </c>
      <c r="J157" t="str">
        <f t="shared" si="2"/>
        <v>UCLA</v>
      </c>
    </row>
    <row r="158" spans="1:10" ht="60.75" thickBot="1" x14ac:dyDescent="0.3">
      <c r="A158" s="9">
        <v>157</v>
      </c>
      <c r="B158" s="10" t="s">
        <v>653</v>
      </c>
      <c r="C158" s="11" t="s">
        <v>654</v>
      </c>
      <c r="D158" s="12">
        <v>0.51539999999999997</v>
      </c>
      <c r="E158" s="13">
        <v>325</v>
      </c>
      <c r="F158" s="12">
        <v>0.45140000000000002</v>
      </c>
      <c r="G158" s="13">
        <v>0.70730000000000004</v>
      </c>
      <c r="H158" s="12">
        <v>0.44180000000000003</v>
      </c>
      <c r="I158" s="13">
        <v>0.47060000000000002</v>
      </c>
      <c r="J158" t="str">
        <f t="shared" si="2"/>
        <v>Merrimack College</v>
      </c>
    </row>
    <row r="159" spans="1:10" ht="45.75" thickBot="1" x14ac:dyDescent="0.3">
      <c r="A159" s="14">
        <v>158</v>
      </c>
      <c r="B159" s="15" t="s">
        <v>104</v>
      </c>
      <c r="C159" s="16" t="s">
        <v>655</v>
      </c>
      <c r="D159" s="17">
        <v>0.51529999999999998</v>
      </c>
      <c r="E159" s="18">
        <v>229</v>
      </c>
      <c r="F159" s="17">
        <v>0.49</v>
      </c>
      <c r="G159" s="18">
        <v>0.59089999999999998</v>
      </c>
      <c r="H159" s="17">
        <v>0.48199999999999998</v>
      </c>
      <c r="I159" s="18">
        <v>0.50609999999999999</v>
      </c>
      <c r="J159" t="str">
        <f t="shared" si="2"/>
        <v>South Dakota State</v>
      </c>
    </row>
    <row r="160" spans="1:10" ht="45.75" thickBot="1" x14ac:dyDescent="0.3">
      <c r="A160" s="9">
        <v>159</v>
      </c>
      <c r="B160" s="10" t="s">
        <v>656</v>
      </c>
      <c r="C160" s="11" t="s">
        <v>565</v>
      </c>
      <c r="D160" s="12">
        <v>0.51459999999999995</v>
      </c>
      <c r="E160" s="13">
        <v>293</v>
      </c>
      <c r="F160" s="12">
        <v>0.46700000000000003</v>
      </c>
      <c r="G160" s="13">
        <v>0.6573</v>
      </c>
      <c r="H160" s="12">
        <v>0.43680000000000002</v>
      </c>
      <c r="I160" s="13">
        <v>0.52739999999999998</v>
      </c>
      <c r="J160" t="str">
        <f t="shared" si="2"/>
        <v>Long Beach State</v>
      </c>
    </row>
    <row r="161" spans="1:10" ht="60.75" thickBot="1" x14ac:dyDescent="0.3">
      <c r="A161" s="14">
        <v>160</v>
      </c>
      <c r="B161" s="15" t="s">
        <v>657</v>
      </c>
      <c r="C161" s="16" t="s">
        <v>570</v>
      </c>
      <c r="D161" s="17">
        <v>0.51419999999999999</v>
      </c>
      <c r="E161" s="18">
        <v>222</v>
      </c>
      <c r="F161" s="17">
        <v>0.4909</v>
      </c>
      <c r="G161" s="18">
        <v>0.58399999999999996</v>
      </c>
      <c r="H161" s="17">
        <v>0.48110000000000003</v>
      </c>
      <c r="I161" s="18">
        <v>0.51049999999999995</v>
      </c>
      <c r="J161" t="str">
        <f t="shared" si="2"/>
        <v>New Hampshire</v>
      </c>
    </row>
    <row r="162" spans="1:10" ht="45.75" thickBot="1" x14ac:dyDescent="0.3">
      <c r="A162" s="9">
        <v>161</v>
      </c>
      <c r="B162" s="10" t="s">
        <v>658</v>
      </c>
      <c r="C162" s="11" t="s">
        <v>569</v>
      </c>
      <c r="D162" s="12">
        <v>0.5141</v>
      </c>
      <c r="E162" s="13">
        <v>177</v>
      </c>
      <c r="F162" s="12">
        <v>0.50460000000000005</v>
      </c>
      <c r="G162" s="13">
        <v>0.54259999999999997</v>
      </c>
      <c r="H162" s="12">
        <v>0.495</v>
      </c>
      <c r="I162" s="13">
        <v>0.52380000000000004</v>
      </c>
      <c r="J162" t="str">
        <f t="shared" si="2"/>
        <v>Arkansas State</v>
      </c>
    </row>
    <row r="163" spans="1:10" ht="60.75" thickBot="1" x14ac:dyDescent="0.3">
      <c r="A163" s="14">
        <v>162</v>
      </c>
      <c r="B163" s="15" t="s">
        <v>659</v>
      </c>
      <c r="C163" s="16" t="s">
        <v>537</v>
      </c>
      <c r="D163" s="17">
        <v>0.5141</v>
      </c>
      <c r="E163" s="18">
        <v>47</v>
      </c>
      <c r="F163" s="17">
        <v>0.5645</v>
      </c>
      <c r="G163" s="18">
        <v>0.3629</v>
      </c>
      <c r="H163" s="17">
        <v>0.57030000000000003</v>
      </c>
      <c r="I163" s="18">
        <v>0.55300000000000005</v>
      </c>
      <c r="J163" t="str">
        <f t="shared" si="2"/>
        <v>USC</v>
      </c>
    </row>
    <row r="164" spans="1:10" ht="60.75" thickBot="1" x14ac:dyDescent="0.3">
      <c r="A164" s="9">
        <v>163</v>
      </c>
      <c r="B164" s="10" t="s">
        <v>660</v>
      </c>
      <c r="C164" s="11" t="s">
        <v>537</v>
      </c>
      <c r="D164" s="12">
        <v>0.51390000000000002</v>
      </c>
      <c r="E164" s="13">
        <v>69</v>
      </c>
      <c r="F164" s="12">
        <v>0.5554</v>
      </c>
      <c r="G164" s="13">
        <v>0.38929999999999998</v>
      </c>
      <c r="H164" s="12">
        <v>0.55200000000000005</v>
      </c>
      <c r="I164" s="13">
        <v>0.56230000000000002</v>
      </c>
      <c r="J164" t="str">
        <f t="shared" si="2"/>
        <v>California</v>
      </c>
    </row>
    <row r="165" spans="1:10" ht="75.75" thickBot="1" x14ac:dyDescent="0.3">
      <c r="A165" s="14">
        <v>164</v>
      </c>
      <c r="B165" s="15" t="s">
        <v>661</v>
      </c>
      <c r="C165" s="16" t="s">
        <v>646</v>
      </c>
      <c r="D165" s="17">
        <v>0.51339999999999997</v>
      </c>
      <c r="E165" s="18">
        <v>282</v>
      </c>
      <c r="F165" s="17">
        <v>0.47170000000000001</v>
      </c>
      <c r="G165" s="18">
        <v>0.63829999999999998</v>
      </c>
      <c r="H165" s="17">
        <v>0.46589999999999998</v>
      </c>
      <c r="I165" s="18">
        <v>0.48330000000000001</v>
      </c>
      <c r="J165" t="str">
        <f t="shared" si="2"/>
        <v>Fairfield</v>
      </c>
    </row>
    <row r="166" spans="1:10" ht="60.75" thickBot="1" x14ac:dyDescent="0.3">
      <c r="A166" s="9">
        <v>165</v>
      </c>
      <c r="B166" s="10" t="s">
        <v>662</v>
      </c>
      <c r="C166" s="11" t="s">
        <v>552</v>
      </c>
      <c r="D166" s="12">
        <v>0.51270000000000004</v>
      </c>
      <c r="E166" s="13">
        <v>134</v>
      </c>
      <c r="F166" s="12">
        <v>0.51990000000000003</v>
      </c>
      <c r="G166" s="13">
        <v>0.49120000000000003</v>
      </c>
      <c r="H166" s="12">
        <v>0.51439999999999997</v>
      </c>
      <c r="I166" s="13">
        <v>0.53100000000000003</v>
      </c>
      <c r="J166" t="str">
        <f t="shared" si="2"/>
        <v>Utah Valley</v>
      </c>
    </row>
    <row r="167" spans="1:10" ht="60.75" thickBot="1" x14ac:dyDescent="0.3">
      <c r="A167" s="14">
        <v>166</v>
      </c>
      <c r="B167" s="15" t="s">
        <v>663</v>
      </c>
      <c r="C167" s="16" t="s">
        <v>642</v>
      </c>
      <c r="D167" s="17">
        <v>0.51259999999999994</v>
      </c>
      <c r="E167" s="18">
        <v>212</v>
      </c>
      <c r="F167" s="17">
        <v>0.49419999999999997</v>
      </c>
      <c r="G167" s="18">
        <v>0.56779999999999997</v>
      </c>
      <c r="H167" s="17">
        <v>0.48699999999999999</v>
      </c>
      <c r="I167" s="18">
        <v>0.50860000000000005</v>
      </c>
      <c r="J167" t="str">
        <f t="shared" si="2"/>
        <v>Eastern Kentucky</v>
      </c>
    </row>
    <row r="168" spans="1:10" ht="60.75" thickBot="1" x14ac:dyDescent="0.3">
      <c r="A168" s="9">
        <v>167</v>
      </c>
      <c r="B168" s="10" t="s">
        <v>664</v>
      </c>
      <c r="C168" s="11" t="s">
        <v>593</v>
      </c>
      <c r="D168" s="12">
        <v>0.51239999999999997</v>
      </c>
      <c r="E168" s="13">
        <v>231</v>
      </c>
      <c r="F168" s="12">
        <v>0.48880000000000001</v>
      </c>
      <c r="G168" s="13">
        <v>0.58330000000000004</v>
      </c>
      <c r="H168" s="12">
        <v>0.4728</v>
      </c>
      <c r="I168" s="13">
        <v>0.52080000000000004</v>
      </c>
      <c r="J168" t="str">
        <f t="shared" si="2"/>
        <v>Winthrop</v>
      </c>
    </row>
    <row r="169" spans="1:10" ht="45.75" thickBot="1" x14ac:dyDescent="0.3">
      <c r="A169" s="14">
        <v>168</v>
      </c>
      <c r="B169" s="15" t="s">
        <v>665</v>
      </c>
      <c r="C169" s="16" t="s">
        <v>554</v>
      </c>
      <c r="D169" s="17">
        <v>0.51129999999999998</v>
      </c>
      <c r="E169" s="18">
        <v>170</v>
      </c>
      <c r="F169" s="17">
        <v>0.50719999999999998</v>
      </c>
      <c r="G169" s="18">
        <v>0.52339999999999998</v>
      </c>
      <c r="H169" s="17">
        <v>0.49759999999999999</v>
      </c>
      <c r="I169" s="18">
        <v>0.52649999999999997</v>
      </c>
      <c r="J169" t="str">
        <f t="shared" si="2"/>
        <v>East Tennessee State</v>
      </c>
    </row>
    <row r="170" spans="1:10" ht="60.75" thickBot="1" x14ac:dyDescent="0.3">
      <c r="A170" s="9">
        <v>169</v>
      </c>
      <c r="B170" s="10" t="s">
        <v>666</v>
      </c>
      <c r="C170" s="11" t="s">
        <v>642</v>
      </c>
      <c r="D170" s="12">
        <v>0.5111</v>
      </c>
      <c r="E170" s="13">
        <v>220</v>
      </c>
      <c r="F170" s="12">
        <v>0.4914</v>
      </c>
      <c r="G170" s="13">
        <v>0.57020000000000004</v>
      </c>
      <c r="H170" s="12">
        <v>0.48370000000000002</v>
      </c>
      <c r="I170" s="13">
        <v>0.50680000000000003</v>
      </c>
      <c r="J170" t="str">
        <f t="shared" si="2"/>
        <v>Austin Peay</v>
      </c>
    </row>
    <row r="171" spans="1:10" ht="30.75" thickBot="1" x14ac:dyDescent="0.3">
      <c r="A171" s="14">
        <v>170</v>
      </c>
      <c r="B171" s="15" t="s">
        <v>83</v>
      </c>
      <c r="C171" s="16" t="s">
        <v>604</v>
      </c>
      <c r="D171" s="17">
        <v>0.5111</v>
      </c>
      <c r="E171" s="18">
        <v>235</v>
      </c>
      <c r="F171" s="17">
        <v>0.48749999999999999</v>
      </c>
      <c r="G171" s="18">
        <v>0.58199999999999996</v>
      </c>
      <c r="H171" s="17">
        <v>0.47770000000000001</v>
      </c>
      <c r="I171" s="18">
        <v>0.5071</v>
      </c>
      <c r="J171" t="str">
        <f t="shared" si="2"/>
        <v>Northern Kentucky</v>
      </c>
    </row>
    <row r="172" spans="1:10" ht="30.75" thickBot="1" x14ac:dyDescent="0.3">
      <c r="A172" s="9">
        <v>171</v>
      </c>
      <c r="B172" s="10" t="s">
        <v>667</v>
      </c>
      <c r="C172" s="11" t="s">
        <v>604</v>
      </c>
      <c r="D172" s="12">
        <v>0.5111</v>
      </c>
      <c r="E172" s="13">
        <v>271</v>
      </c>
      <c r="F172" s="12">
        <v>0.47670000000000001</v>
      </c>
      <c r="G172" s="13">
        <v>0.61429999999999996</v>
      </c>
      <c r="H172" s="12">
        <v>0.46260000000000001</v>
      </c>
      <c r="I172" s="13">
        <v>0.505</v>
      </c>
      <c r="J172" t="str">
        <f t="shared" si="2"/>
        <v>Green Bay</v>
      </c>
    </row>
    <row r="173" spans="1:10" ht="30.75" thickBot="1" x14ac:dyDescent="0.3">
      <c r="A173" s="14">
        <v>172</v>
      </c>
      <c r="B173" s="15" t="s">
        <v>668</v>
      </c>
      <c r="C173" s="16" t="s">
        <v>604</v>
      </c>
      <c r="D173" s="17">
        <v>0.51049999999999995</v>
      </c>
      <c r="E173" s="18">
        <v>204</v>
      </c>
      <c r="F173" s="17">
        <v>0.49569999999999997</v>
      </c>
      <c r="G173" s="18">
        <v>0.55479999999999996</v>
      </c>
      <c r="H173" s="17">
        <v>0.48459999999999998</v>
      </c>
      <c r="I173" s="18">
        <v>0.51780000000000004</v>
      </c>
      <c r="J173" t="str">
        <f t="shared" si="2"/>
        <v>Wright State</v>
      </c>
    </row>
    <row r="174" spans="1:10" ht="30.75" thickBot="1" x14ac:dyDescent="0.3">
      <c r="A174" s="9">
        <v>173</v>
      </c>
      <c r="B174" s="10" t="s">
        <v>113</v>
      </c>
      <c r="C174" s="11" t="s">
        <v>604</v>
      </c>
      <c r="D174" s="12">
        <v>0.51019999999999999</v>
      </c>
      <c r="E174" s="13">
        <v>238</v>
      </c>
      <c r="F174" s="12">
        <v>0.48630000000000001</v>
      </c>
      <c r="G174" s="13">
        <v>0.58199999999999996</v>
      </c>
      <c r="H174" s="12">
        <v>0.47810000000000002</v>
      </c>
      <c r="I174" s="13">
        <v>0.50260000000000005</v>
      </c>
      <c r="J174" t="str">
        <f t="shared" si="2"/>
        <v>Cleveland State</v>
      </c>
    </row>
    <row r="175" spans="1:10" ht="60.75" thickBot="1" x14ac:dyDescent="0.3">
      <c r="A175" s="14">
        <v>174</v>
      </c>
      <c r="B175" s="15" t="s">
        <v>669</v>
      </c>
      <c r="C175" s="16" t="s">
        <v>595</v>
      </c>
      <c r="D175" s="17">
        <v>0.50949999999999995</v>
      </c>
      <c r="E175" s="18">
        <v>262</v>
      </c>
      <c r="F175" s="17">
        <v>0.4793</v>
      </c>
      <c r="G175" s="18">
        <v>0.6</v>
      </c>
      <c r="H175" s="17">
        <v>0.46400000000000002</v>
      </c>
      <c r="I175" s="18">
        <v>0.5101</v>
      </c>
      <c r="J175" t="str">
        <f t="shared" si="2"/>
        <v>Delaware</v>
      </c>
    </row>
    <row r="176" spans="1:10" ht="60.75" thickBot="1" x14ac:dyDescent="0.3">
      <c r="A176" s="9">
        <v>175</v>
      </c>
      <c r="B176" s="10" t="s">
        <v>670</v>
      </c>
      <c r="C176" s="11" t="s">
        <v>567</v>
      </c>
      <c r="D176" s="12">
        <v>0.50890000000000002</v>
      </c>
      <c r="E176" s="13">
        <v>327</v>
      </c>
      <c r="F176" s="12">
        <v>0.45100000000000001</v>
      </c>
      <c r="G176" s="13">
        <v>0.6825</v>
      </c>
      <c r="H176" s="12">
        <v>0.42659999999999998</v>
      </c>
      <c r="I176" s="13">
        <v>0.49990000000000001</v>
      </c>
      <c r="J176" t="str">
        <f t="shared" si="2"/>
        <v>Texas A&amp;M-CC</v>
      </c>
    </row>
    <row r="177" spans="1:10" ht="45.75" thickBot="1" x14ac:dyDescent="0.3">
      <c r="A177" s="14">
        <v>176</v>
      </c>
      <c r="B177" s="15" t="s">
        <v>671</v>
      </c>
      <c r="C177" s="16" t="s">
        <v>569</v>
      </c>
      <c r="D177" s="17">
        <v>0.50860000000000005</v>
      </c>
      <c r="E177" s="18">
        <v>130</v>
      </c>
      <c r="F177" s="17">
        <v>0.52270000000000005</v>
      </c>
      <c r="G177" s="18">
        <v>0.4662</v>
      </c>
      <c r="H177" s="17">
        <v>0.5252</v>
      </c>
      <c r="I177" s="18">
        <v>0.51770000000000005</v>
      </c>
      <c r="J177" t="str">
        <f t="shared" si="2"/>
        <v>Texas State</v>
      </c>
    </row>
    <row r="178" spans="1:10" ht="60.75" thickBot="1" x14ac:dyDescent="0.3">
      <c r="A178" s="9">
        <v>177</v>
      </c>
      <c r="B178" s="10" t="s">
        <v>672</v>
      </c>
      <c r="C178" s="11" t="s">
        <v>560</v>
      </c>
      <c r="D178" s="12">
        <v>0.50839999999999996</v>
      </c>
      <c r="E178" s="13">
        <v>153</v>
      </c>
      <c r="F178" s="12">
        <v>0.51370000000000005</v>
      </c>
      <c r="G178" s="13">
        <v>0.49249999999999999</v>
      </c>
      <c r="H178" s="12">
        <v>0.50970000000000004</v>
      </c>
      <c r="I178" s="13">
        <v>0.52170000000000005</v>
      </c>
      <c r="J178" t="str">
        <f t="shared" si="2"/>
        <v>San Diego</v>
      </c>
    </row>
    <row r="179" spans="1:10" ht="60.75" thickBot="1" x14ac:dyDescent="0.3">
      <c r="A179" s="14">
        <v>178</v>
      </c>
      <c r="B179" s="15" t="s">
        <v>127</v>
      </c>
      <c r="C179" s="16" t="s">
        <v>595</v>
      </c>
      <c r="D179" s="17">
        <v>0.50819999999999999</v>
      </c>
      <c r="E179" s="18">
        <v>210</v>
      </c>
      <c r="F179" s="17">
        <v>0.49469999999999997</v>
      </c>
      <c r="G179" s="18">
        <v>0.54900000000000004</v>
      </c>
      <c r="H179" s="17">
        <v>0.48530000000000001</v>
      </c>
      <c r="I179" s="18">
        <v>0.51329999999999998</v>
      </c>
      <c r="J179" t="str">
        <f t="shared" si="2"/>
        <v>Monmouth</v>
      </c>
    </row>
    <row r="180" spans="1:10" ht="75.75" thickBot="1" x14ac:dyDescent="0.3">
      <c r="A180" s="9">
        <v>179</v>
      </c>
      <c r="B180" s="10" t="s">
        <v>673</v>
      </c>
      <c r="C180" s="11" t="s">
        <v>646</v>
      </c>
      <c r="D180" s="12">
        <v>0.50790000000000002</v>
      </c>
      <c r="E180" s="13">
        <v>280</v>
      </c>
      <c r="F180" s="12">
        <v>0.47349999999999998</v>
      </c>
      <c r="G180" s="13">
        <v>0.61109999999999998</v>
      </c>
      <c r="H180" s="12">
        <v>0.46660000000000001</v>
      </c>
      <c r="I180" s="13">
        <v>0.48730000000000001</v>
      </c>
      <c r="J180" t="str">
        <f t="shared" si="2"/>
        <v>Saint Peter's</v>
      </c>
    </row>
    <row r="181" spans="1:10" ht="45.75" thickBot="1" x14ac:dyDescent="0.3">
      <c r="A181" s="14">
        <v>180</v>
      </c>
      <c r="B181" s="15" t="s">
        <v>674</v>
      </c>
      <c r="C181" s="16" t="s">
        <v>601</v>
      </c>
      <c r="D181" s="17">
        <v>0.50780000000000003</v>
      </c>
      <c r="E181" s="18">
        <v>263</v>
      </c>
      <c r="F181" s="17">
        <v>0.4793</v>
      </c>
      <c r="G181" s="18">
        <v>0.59350000000000003</v>
      </c>
      <c r="H181" s="17">
        <v>0.46360000000000001</v>
      </c>
      <c r="I181" s="18">
        <v>0.51060000000000005</v>
      </c>
      <c r="J181" t="str">
        <f t="shared" si="2"/>
        <v>Northern Colorado</v>
      </c>
    </row>
    <row r="182" spans="1:10" ht="75.75" thickBot="1" x14ac:dyDescent="0.3">
      <c r="A182" s="9">
        <v>181</v>
      </c>
      <c r="B182" s="10" t="s">
        <v>675</v>
      </c>
      <c r="C182" s="11" t="s">
        <v>576</v>
      </c>
      <c r="D182" s="12">
        <v>0.50780000000000003</v>
      </c>
      <c r="E182" s="13">
        <v>267</v>
      </c>
      <c r="F182" s="12">
        <v>0.47810000000000002</v>
      </c>
      <c r="G182" s="13">
        <v>0.5968</v>
      </c>
      <c r="H182" s="12">
        <v>0.45710000000000001</v>
      </c>
      <c r="I182" s="13">
        <v>0.5202</v>
      </c>
      <c r="J182" t="str">
        <f t="shared" si="2"/>
        <v>Central Michigan</v>
      </c>
    </row>
    <row r="183" spans="1:10" ht="45.75" thickBot="1" x14ac:dyDescent="0.3">
      <c r="A183" s="14">
        <v>182</v>
      </c>
      <c r="B183" s="15" t="s">
        <v>676</v>
      </c>
      <c r="C183" s="16" t="s">
        <v>601</v>
      </c>
      <c r="D183" s="17">
        <v>0.50639999999999996</v>
      </c>
      <c r="E183" s="18">
        <v>264</v>
      </c>
      <c r="F183" s="17">
        <v>0.47910000000000003</v>
      </c>
      <c r="G183" s="18">
        <v>0.58819999999999995</v>
      </c>
      <c r="H183" s="17">
        <v>0.46489999999999998</v>
      </c>
      <c r="I183" s="18">
        <v>0.50760000000000005</v>
      </c>
      <c r="J183" t="str">
        <f t="shared" si="2"/>
        <v>Portland State</v>
      </c>
    </row>
    <row r="184" spans="1:10" ht="60.75" thickBot="1" x14ac:dyDescent="0.3">
      <c r="A184" s="9">
        <v>183</v>
      </c>
      <c r="B184" s="10" t="s">
        <v>117</v>
      </c>
      <c r="C184" s="11" t="s">
        <v>536</v>
      </c>
      <c r="D184" s="12">
        <v>0.50560000000000005</v>
      </c>
      <c r="E184" s="13">
        <v>25</v>
      </c>
      <c r="F184" s="12">
        <v>0.57569999999999999</v>
      </c>
      <c r="G184" s="13">
        <v>0.29509999999999997</v>
      </c>
      <c r="H184" s="12">
        <v>0.58140000000000003</v>
      </c>
      <c r="I184" s="13">
        <v>0.5645</v>
      </c>
      <c r="J184" t="str">
        <f t="shared" si="2"/>
        <v>Saint Louis</v>
      </c>
    </row>
    <row r="185" spans="1:10" ht="75.75" thickBot="1" x14ac:dyDescent="0.3">
      <c r="A185" s="14">
        <v>184</v>
      </c>
      <c r="B185" s="15" t="s">
        <v>677</v>
      </c>
      <c r="C185" s="16" t="s">
        <v>652</v>
      </c>
      <c r="D185" s="17">
        <v>0.50560000000000005</v>
      </c>
      <c r="E185" s="18">
        <v>230</v>
      </c>
      <c r="F185" s="17">
        <v>0.48980000000000001</v>
      </c>
      <c r="G185" s="18">
        <v>0.55279999999999996</v>
      </c>
      <c r="H185" s="17">
        <v>0.48409999999999997</v>
      </c>
      <c r="I185" s="18">
        <v>0.50119999999999998</v>
      </c>
      <c r="J185" t="str">
        <f t="shared" si="2"/>
        <v>Grambling State</v>
      </c>
    </row>
    <row r="186" spans="1:10" ht="45.75" thickBot="1" x14ac:dyDescent="0.3">
      <c r="A186" s="9">
        <v>185</v>
      </c>
      <c r="B186" s="10" t="s">
        <v>107</v>
      </c>
      <c r="C186" s="11" t="s">
        <v>532</v>
      </c>
      <c r="D186" s="12">
        <v>0.50549999999999995</v>
      </c>
      <c r="E186" s="13">
        <v>61</v>
      </c>
      <c r="F186" s="12">
        <v>0.55930000000000002</v>
      </c>
      <c r="G186" s="13">
        <v>0.34429999999999999</v>
      </c>
      <c r="H186" s="12">
        <v>0.55879999999999996</v>
      </c>
      <c r="I186" s="13">
        <v>0.56010000000000004</v>
      </c>
      <c r="J186" t="str">
        <f t="shared" si="2"/>
        <v>Oklahoma State</v>
      </c>
    </row>
    <row r="187" spans="1:10" ht="75.75" thickBot="1" x14ac:dyDescent="0.3">
      <c r="A187" s="14">
        <v>186</v>
      </c>
      <c r="B187" s="15" t="s">
        <v>678</v>
      </c>
      <c r="C187" s="16" t="s">
        <v>546</v>
      </c>
      <c r="D187" s="17">
        <v>0.50509999999999999</v>
      </c>
      <c r="E187" s="18">
        <v>77</v>
      </c>
      <c r="F187" s="17">
        <v>0.55079999999999996</v>
      </c>
      <c r="G187" s="18">
        <v>0.36799999999999999</v>
      </c>
      <c r="H187" s="17">
        <v>0.5554</v>
      </c>
      <c r="I187" s="18">
        <v>0.54179999999999995</v>
      </c>
      <c r="J187" t="str">
        <f t="shared" si="2"/>
        <v>Wichita State</v>
      </c>
    </row>
    <row r="188" spans="1:10" ht="75.75" thickBot="1" x14ac:dyDescent="0.3">
      <c r="A188" s="9">
        <v>187</v>
      </c>
      <c r="B188" s="10" t="s">
        <v>124</v>
      </c>
      <c r="C188" s="11" t="s">
        <v>679</v>
      </c>
      <c r="D188" s="12">
        <v>0.50490000000000002</v>
      </c>
      <c r="E188" s="13">
        <v>352</v>
      </c>
      <c r="F188" s="12">
        <v>0.43059999999999998</v>
      </c>
      <c r="G188" s="13">
        <v>0.72809999999999997</v>
      </c>
      <c r="H188" s="12">
        <v>0.3952</v>
      </c>
      <c r="I188" s="13">
        <v>0.50139999999999996</v>
      </c>
      <c r="J188" t="str">
        <f t="shared" si="2"/>
        <v>Norfolk State</v>
      </c>
    </row>
    <row r="189" spans="1:10" ht="75.75" thickBot="1" x14ac:dyDescent="0.3">
      <c r="A189" s="14">
        <v>188</v>
      </c>
      <c r="B189" s="15" t="s">
        <v>680</v>
      </c>
      <c r="C189" s="16" t="s">
        <v>576</v>
      </c>
      <c r="D189" s="17">
        <v>0.50449999999999995</v>
      </c>
      <c r="E189" s="18">
        <v>241</v>
      </c>
      <c r="F189" s="17">
        <v>0.4849</v>
      </c>
      <c r="G189" s="18">
        <v>0.56299999999999994</v>
      </c>
      <c r="H189" s="17">
        <v>0.47160000000000002</v>
      </c>
      <c r="I189" s="18">
        <v>0.51149999999999995</v>
      </c>
      <c r="J189" t="str">
        <f t="shared" si="2"/>
        <v>Ohio</v>
      </c>
    </row>
    <row r="190" spans="1:10" ht="60.75" thickBot="1" x14ac:dyDescent="0.3">
      <c r="A190" s="9">
        <v>189</v>
      </c>
      <c r="B190" s="10" t="s">
        <v>681</v>
      </c>
      <c r="C190" s="11" t="s">
        <v>542</v>
      </c>
      <c r="D190" s="12">
        <v>0.50329999999999997</v>
      </c>
      <c r="E190" s="13">
        <v>171</v>
      </c>
      <c r="F190" s="12">
        <v>0.5071</v>
      </c>
      <c r="G190" s="13">
        <v>0.49220000000000003</v>
      </c>
      <c r="H190" s="12">
        <v>0.49030000000000001</v>
      </c>
      <c r="I190" s="13">
        <v>0.54049999999999998</v>
      </c>
      <c r="J190" t="str">
        <f t="shared" si="2"/>
        <v>Evansville</v>
      </c>
    </row>
    <row r="191" spans="1:10" ht="60.75" thickBot="1" x14ac:dyDescent="0.3">
      <c r="A191" s="14">
        <v>190</v>
      </c>
      <c r="B191" s="15" t="s">
        <v>682</v>
      </c>
      <c r="C191" s="16" t="s">
        <v>595</v>
      </c>
      <c r="D191" s="17">
        <v>0.50309999999999999</v>
      </c>
      <c r="E191" s="18">
        <v>228</v>
      </c>
      <c r="F191" s="17">
        <v>0.49</v>
      </c>
      <c r="G191" s="18">
        <v>0.54239999999999999</v>
      </c>
      <c r="H191" s="17">
        <v>0.47870000000000001</v>
      </c>
      <c r="I191" s="18">
        <v>0.51270000000000004</v>
      </c>
      <c r="J191" t="str">
        <f t="shared" si="2"/>
        <v>Stony Brook</v>
      </c>
    </row>
    <row r="192" spans="1:10" ht="60.75" thickBot="1" x14ac:dyDescent="0.3">
      <c r="A192" s="9">
        <v>191</v>
      </c>
      <c r="B192" s="10" t="s">
        <v>683</v>
      </c>
      <c r="C192" s="11" t="s">
        <v>552</v>
      </c>
      <c r="D192" s="12">
        <v>0.503</v>
      </c>
      <c r="E192" s="13">
        <v>214</v>
      </c>
      <c r="F192" s="12">
        <v>0.49380000000000002</v>
      </c>
      <c r="G192" s="13">
        <v>0.53080000000000005</v>
      </c>
      <c r="H192" s="12">
        <v>0.4758</v>
      </c>
      <c r="I192" s="13">
        <v>0.52980000000000005</v>
      </c>
      <c r="J192" t="str">
        <f t="shared" si="2"/>
        <v>Stephen F. Austin</v>
      </c>
    </row>
    <row r="193" spans="1:10" ht="60.75" thickBot="1" x14ac:dyDescent="0.3">
      <c r="A193" s="14">
        <v>192</v>
      </c>
      <c r="B193" s="15" t="s">
        <v>684</v>
      </c>
      <c r="C193" s="16" t="s">
        <v>599</v>
      </c>
      <c r="D193" s="17">
        <v>0.503</v>
      </c>
      <c r="E193" s="18">
        <v>316</v>
      </c>
      <c r="F193" s="17">
        <v>0.4551</v>
      </c>
      <c r="G193" s="18">
        <v>0.64670000000000005</v>
      </c>
      <c r="H193" s="17">
        <v>0.42909999999999998</v>
      </c>
      <c r="I193" s="18">
        <v>0.5071</v>
      </c>
      <c r="J193" t="str">
        <f t="shared" si="2"/>
        <v>Western Illinois</v>
      </c>
    </row>
    <row r="194" spans="1:10" ht="60.75" thickBot="1" x14ac:dyDescent="0.3">
      <c r="A194" s="9">
        <v>193</v>
      </c>
      <c r="B194" s="10" t="s">
        <v>92</v>
      </c>
      <c r="C194" s="11" t="s">
        <v>537</v>
      </c>
      <c r="D194" s="12">
        <v>0.50270000000000004</v>
      </c>
      <c r="E194" s="13">
        <v>90</v>
      </c>
      <c r="F194" s="12">
        <v>0.54330000000000001</v>
      </c>
      <c r="G194" s="13">
        <v>0.38100000000000001</v>
      </c>
      <c r="H194" s="12">
        <v>0.53100000000000003</v>
      </c>
      <c r="I194" s="13">
        <v>0.56779999999999997</v>
      </c>
      <c r="J194" t="str">
        <f t="shared" si="2"/>
        <v>Stanford</v>
      </c>
    </row>
    <row r="195" spans="1:10" ht="45.75" thickBot="1" x14ac:dyDescent="0.3">
      <c r="A195" s="14">
        <v>194</v>
      </c>
      <c r="B195" s="15" t="s">
        <v>685</v>
      </c>
      <c r="C195" s="16" t="s">
        <v>565</v>
      </c>
      <c r="D195" s="17">
        <v>0.50260000000000005</v>
      </c>
      <c r="E195" s="18">
        <v>247</v>
      </c>
      <c r="F195" s="17">
        <v>0.48280000000000001</v>
      </c>
      <c r="G195" s="18">
        <v>0.56200000000000006</v>
      </c>
      <c r="H195" s="17">
        <v>0.46710000000000002</v>
      </c>
      <c r="I195" s="18">
        <v>0.5141</v>
      </c>
      <c r="J195" t="str">
        <f t="shared" ref="J195:J258" si="3">TEXT(B195,"")</f>
        <v>UC Davis</v>
      </c>
    </row>
    <row r="196" spans="1:10" ht="60.75" thickBot="1" x14ac:dyDescent="0.3">
      <c r="A196" s="9">
        <v>195</v>
      </c>
      <c r="B196" s="10" t="s">
        <v>686</v>
      </c>
      <c r="C196" s="11" t="s">
        <v>542</v>
      </c>
      <c r="D196" s="12">
        <v>0.50249999999999995</v>
      </c>
      <c r="E196" s="13">
        <v>83</v>
      </c>
      <c r="F196" s="12">
        <v>0.54800000000000004</v>
      </c>
      <c r="G196" s="13">
        <v>0.36620000000000003</v>
      </c>
      <c r="H196" s="12">
        <v>0.5494</v>
      </c>
      <c r="I196" s="13">
        <v>0.54500000000000004</v>
      </c>
      <c r="J196" t="str">
        <f t="shared" si="3"/>
        <v>Murray State</v>
      </c>
    </row>
    <row r="197" spans="1:10" ht="45.75" thickBot="1" x14ac:dyDescent="0.3">
      <c r="A197" s="14">
        <v>196</v>
      </c>
      <c r="B197" s="15" t="s">
        <v>687</v>
      </c>
      <c r="C197" s="16" t="s">
        <v>569</v>
      </c>
      <c r="D197" s="17">
        <v>0.50139999999999996</v>
      </c>
      <c r="E197" s="18">
        <v>205</v>
      </c>
      <c r="F197" s="17">
        <v>0.4955</v>
      </c>
      <c r="G197" s="18">
        <v>0.51910000000000001</v>
      </c>
      <c r="H197" s="17">
        <v>0.48430000000000001</v>
      </c>
      <c r="I197" s="18">
        <v>0.51790000000000003</v>
      </c>
      <c r="J197" t="str">
        <f t="shared" si="3"/>
        <v>Southern Mississippi</v>
      </c>
    </row>
    <row r="198" spans="1:10" ht="45.75" thickBot="1" x14ac:dyDescent="0.3">
      <c r="A198" s="9">
        <v>197</v>
      </c>
      <c r="B198" s="10" t="s">
        <v>53</v>
      </c>
      <c r="C198" s="11" t="s">
        <v>532</v>
      </c>
      <c r="D198" s="12">
        <v>0.50009999999999999</v>
      </c>
      <c r="E198" s="13">
        <v>7</v>
      </c>
      <c r="F198" s="12">
        <v>0.59179999999999999</v>
      </c>
      <c r="G198" s="13">
        <v>0.22500000000000001</v>
      </c>
      <c r="H198" s="12">
        <v>0.60329999999999995</v>
      </c>
      <c r="I198" s="13">
        <v>0.56879999999999997</v>
      </c>
      <c r="J198" t="str">
        <f t="shared" si="3"/>
        <v>West Virginia</v>
      </c>
    </row>
    <row r="199" spans="1:10" ht="75.75" thickBot="1" x14ac:dyDescent="0.3">
      <c r="A199" s="14">
        <v>198</v>
      </c>
      <c r="B199" s="15" t="s">
        <v>688</v>
      </c>
      <c r="C199" s="16" t="s">
        <v>546</v>
      </c>
      <c r="D199" s="17">
        <v>0.49990000000000001</v>
      </c>
      <c r="E199" s="18">
        <v>121</v>
      </c>
      <c r="F199" s="17">
        <v>0.52929999999999999</v>
      </c>
      <c r="G199" s="18">
        <v>0.4118</v>
      </c>
      <c r="H199" s="17">
        <v>0.52280000000000004</v>
      </c>
      <c r="I199" s="18">
        <v>0.5423</v>
      </c>
      <c r="J199" t="str">
        <f t="shared" si="3"/>
        <v>Tulane</v>
      </c>
    </row>
    <row r="200" spans="1:10" ht="45.75" thickBot="1" x14ac:dyDescent="0.3">
      <c r="A200" s="9">
        <v>199</v>
      </c>
      <c r="B200" s="10" t="s">
        <v>689</v>
      </c>
      <c r="C200" s="11" t="s">
        <v>565</v>
      </c>
      <c r="D200" s="12">
        <v>0.4995</v>
      </c>
      <c r="E200" s="13">
        <v>227</v>
      </c>
      <c r="F200" s="12">
        <v>0.49009999999999998</v>
      </c>
      <c r="G200" s="13">
        <v>0.52759999999999996</v>
      </c>
      <c r="H200" s="12">
        <v>0.48099999999999998</v>
      </c>
      <c r="I200" s="13">
        <v>0.50829999999999997</v>
      </c>
      <c r="J200" t="str">
        <f t="shared" si="3"/>
        <v>UC Santa Barbara</v>
      </c>
    </row>
    <row r="201" spans="1:10" ht="60.75" thickBot="1" x14ac:dyDescent="0.3">
      <c r="A201" s="14">
        <v>200</v>
      </c>
      <c r="B201" s="15" t="s">
        <v>94</v>
      </c>
      <c r="C201" s="16" t="s">
        <v>538</v>
      </c>
      <c r="D201" s="17">
        <v>0.49859999999999999</v>
      </c>
      <c r="E201" s="18">
        <v>73</v>
      </c>
      <c r="F201" s="17">
        <v>0.55289999999999995</v>
      </c>
      <c r="G201" s="18">
        <v>0.33589999999999998</v>
      </c>
      <c r="H201" s="17">
        <v>0.55349999999999999</v>
      </c>
      <c r="I201" s="18">
        <v>0.55159999999999998</v>
      </c>
      <c r="J201" t="str">
        <f t="shared" si="3"/>
        <v>Notre Dame</v>
      </c>
    </row>
    <row r="202" spans="1:10" ht="30.75" thickBot="1" x14ac:dyDescent="0.3">
      <c r="A202" s="9">
        <v>201</v>
      </c>
      <c r="B202" s="10" t="s">
        <v>690</v>
      </c>
      <c r="C202" s="11" t="s">
        <v>604</v>
      </c>
      <c r="D202" s="12">
        <v>0.49790000000000001</v>
      </c>
      <c r="E202" s="13">
        <v>323</v>
      </c>
      <c r="F202" s="12">
        <v>0.4516</v>
      </c>
      <c r="G202" s="13">
        <v>0.63700000000000001</v>
      </c>
      <c r="H202" s="12">
        <v>0.4274</v>
      </c>
      <c r="I202" s="13">
        <v>0.49990000000000001</v>
      </c>
      <c r="J202" t="str">
        <f t="shared" si="3"/>
        <v>Fort Wayne</v>
      </c>
    </row>
    <row r="203" spans="1:10" ht="75.75" thickBot="1" x14ac:dyDescent="0.3">
      <c r="A203" s="14">
        <v>202</v>
      </c>
      <c r="B203" s="15" t="s">
        <v>71</v>
      </c>
      <c r="C203" s="16" t="s">
        <v>576</v>
      </c>
      <c r="D203" s="17">
        <v>0.4975</v>
      </c>
      <c r="E203" s="18">
        <v>179</v>
      </c>
      <c r="F203" s="17">
        <v>0.50429999999999997</v>
      </c>
      <c r="G203" s="18">
        <v>0.47689999999999999</v>
      </c>
      <c r="H203" s="17">
        <v>0.49930000000000002</v>
      </c>
      <c r="I203" s="18">
        <v>0.51449999999999996</v>
      </c>
      <c r="J203" t="str">
        <f t="shared" si="3"/>
        <v>Kent State</v>
      </c>
    </row>
    <row r="204" spans="1:10" ht="30.75" thickBot="1" x14ac:dyDescent="0.3">
      <c r="A204" s="9">
        <v>203</v>
      </c>
      <c r="B204" s="10" t="s">
        <v>691</v>
      </c>
      <c r="C204" s="11" t="s">
        <v>604</v>
      </c>
      <c r="D204" s="12">
        <v>0.49719999999999998</v>
      </c>
      <c r="E204" s="13">
        <v>245</v>
      </c>
      <c r="F204" s="12">
        <v>0.48349999999999999</v>
      </c>
      <c r="G204" s="13">
        <v>0.53849999999999998</v>
      </c>
      <c r="H204" s="12">
        <v>0.47470000000000001</v>
      </c>
      <c r="I204" s="13">
        <v>0.501</v>
      </c>
      <c r="J204" t="str">
        <f t="shared" si="3"/>
        <v>Milwaukee</v>
      </c>
    </row>
    <row r="205" spans="1:10" ht="60.75" thickBot="1" x14ac:dyDescent="0.3">
      <c r="A205" s="14">
        <v>204</v>
      </c>
      <c r="B205" s="15" t="s">
        <v>692</v>
      </c>
      <c r="C205" s="16" t="s">
        <v>567</v>
      </c>
      <c r="D205" s="17">
        <v>0.4965</v>
      </c>
      <c r="E205" s="18">
        <v>304</v>
      </c>
      <c r="F205" s="17">
        <v>0.46210000000000001</v>
      </c>
      <c r="G205" s="18">
        <v>0.6</v>
      </c>
      <c r="H205" s="17">
        <v>0.44109999999999999</v>
      </c>
      <c r="I205" s="18">
        <v>0.50390000000000001</v>
      </c>
      <c r="J205" t="str">
        <f t="shared" si="3"/>
        <v>Nicholls State</v>
      </c>
    </row>
    <row r="206" spans="1:10" ht="75.75" thickBot="1" x14ac:dyDescent="0.3">
      <c r="A206" s="9">
        <v>205</v>
      </c>
      <c r="B206" s="10" t="s">
        <v>693</v>
      </c>
      <c r="C206" s="11" t="s">
        <v>546</v>
      </c>
      <c r="D206" s="12">
        <v>0.49640000000000001</v>
      </c>
      <c r="E206" s="13">
        <v>99</v>
      </c>
      <c r="F206" s="12">
        <v>0.54079999999999995</v>
      </c>
      <c r="G206" s="13">
        <v>0.36299999999999999</v>
      </c>
      <c r="H206" s="12">
        <v>0.54159999999999997</v>
      </c>
      <c r="I206" s="13">
        <v>0.5393</v>
      </c>
      <c r="J206" t="str">
        <f t="shared" si="3"/>
        <v>Rice</v>
      </c>
    </row>
    <row r="207" spans="1:10" ht="60.75" thickBot="1" x14ac:dyDescent="0.3">
      <c r="A207" s="14">
        <v>206</v>
      </c>
      <c r="B207" s="15" t="s">
        <v>694</v>
      </c>
      <c r="C207" s="16" t="s">
        <v>536</v>
      </c>
      <c r="D207" s="17">
        <v>0.49630000000000002</v>
      </c>
      <c r="E207" s="18">
        <v>112</v>
      </c>
      <c r="F207" s="17">
        <v>0.53569999999999995</v>
      </c>
      <c r="G207" s="18">
        <v>0.37840000000000001</v>
      </c>
      <c r="H207" s="17">
        <v>0.53139999999999998</v>
      </c>
      <c r="I207" s="18">
        <v>0.54410000000000003</v>
      </c>
      <c r="J207" t="str">
        <f t="shared" si="3"/>
        <v>Fordham</v>
      </c>
    </row>
    <row r="208" spans="1:10" ht="60.75" thickBot="1" x14ac:dyDescent="0.3">
      <c r="A208" s="9">
        <v>207</v>
      </c>
      <c r="B208" s="10" t="s">
        <v>695</v>
      </c>
      <c r="C208" s="11" t="s">
        <v>654</v>
      </c>
      <c r="D208" s="12">
        <v>0.49569999999999997</v>
      </c>
      <c r="E208" s="13">
        <v>347</v>
      </c>
      <c r="F208" s="12">
        <v>0.43369999999999997</v>
      </c>
      <c r="G208" s="13">
        <v>0.68179999999999996</v>
      </c>
      <c r="H208" s="12">
        <v>0.41839999999999999</v>
      </c>
      <c r="I208" s="13">
        <v>0.46439999999999998</v>
      </c>
      <c r="J208" t="str">
        <f t="shared" si="3"/>
        <v>Central Connecticut State</v>
      </c>
    </row>
    <row r="209" spans="1:10" ht="60.75" thickBot="1" x14ac:dyDescent="0.3">
      <c r="A209" s="14">
        <v>208</v>
      </c>
      <c r="B209" s="15" t="s">
        <v>696</v>
      </c>
      <c r="C209" s="16" t="s">
        <v>533</v>
      </c>
      <c r="D209" s="17">
        <v>0.49530000000000002</v>
      </c>
      <c r="E209" s="18">
        <v>84</v>
      </c>
      <c r="F209" s="17">
        <v>0.54769999999999996</v>
      </c>
      <c r="G209" s="18">
        <v>0.33810000000000001</v>
      </c>
      <c r="H209" s="17">
        <v>0.54090000000000005</v>
      </c>
      <c r="I209" s="18">
        <v>0.56140000000000001</v>
      </c>
      <c r="J209" t="str">
        <f t="shared" si="3"/>
        <v>Fresno State</v>
      </c>
    </row>
    <row r="210" spans="1:10" ht="60.75" thickBot="1" x14ac:dyDescent="0.3">
      <c r="A210" s="9">
        <v>209</v>
      </c>
      <c r="B210" s="10" t="s">
        <v>697</v>
      </c>
      <c r="C210" s="11" t="s">
        <v>599</v>
      </c>
      <c r="D210" s="12">
        <v>0.495</v>
      </c>
      <c r="E210" s="13">
        <v>294</v>
      </c>
      <c r="F210" s="12">
        <v>0.46689999999999998</v>
      </c>
      <c r="G210" s="13">
        <v>0.57940000000000003</v>
      </c>
      <c r="H210" s="12">
        <v>0.45069999999999999</v>
      </c>
      <c r="I210" s="13">
        <v>0.49930000000000002</v>
      </c>
      <c r="J210" t="str">
        <f t="shared" si="3"/>
        <v>Tennessee State</v>
      </c>
    </row>
    <row r="211" spans="1:10" ht="60.75" thickBot="1" x14ac:dyDescent="0.3">
      <c r="A211" s="14">
        <v>210</v>
      </c>
      <c r="B211" s="15" t="s">
        <v>698</v>
      </c>
      <c r="C211" s="16" t="s">
        <v>537</v>
      </c>
      <c r="D211" s="17">
        <v>0.49490000000000001</v>
      </c>
      <c r="E211" s="18">
        <v>87</v>
      </c>
      <c r="F211" s="17">
        <v>0.54590000000000005</v>
      </c>
      <c r="G211" s="18">
        <v>0.34189999999999998</v>
      </c>
      <c r="H211" s="17">
        <v>0.54139999999999999</v>
      </c>
      <c r="I211" s="18">
        <v>0.55479999999999996</v>
      </c>
      <c r="J211" t="str">
        <f t="shared" si="3"/>
        <v>Oregon State</v>
      </c>
    </row>
    <row r="212" spans="1:10" ht="45.75" thickBot="1" x14ac:dyDescent="0.3">
      <c r="A212" s="9">
        <v>211</v>
      </c>
      <c r="B212" s="10" t="s">
        <v>699</v>
      </c>
      <c r="C212" s="11" t="s">
        <v>565</v>
      </c>
      <c r="D212" s="12">
        <v>0.49430000000000002</v>
      </c>
      <c r="E212" s="13">
        <v>167</v>
      </c>
      <c r="F212" s="12">
        <v>0.5081</v>
      </c>
      <c r="G212" s="13">
        <v>0.45300000000000001</v>
      </c>
      <c r="H212" s="12">
        <v>0.50480000000000003</v>
      </c>
      <c r="I212" s="13">
        <v>0.51480000000000004</v>
      </c>
      <c r="J212" t="str">
        <f t="shared" si="3"/>
        <v>UC Riverside</v>
      </c>
    </row>
    <row r="213" spans="1:10" ht="75.75" thickBot="1" x14ac:dyDescent="0.3">
      <c r="A213" s="14">
        <v>212</v>
      </c>
      <c r="B213" s="15" t="s">
        <v>700</v>
      </c>
      <c r="C213" s="16" t="s">
        <v>576</v>
      </c>
      <c r="D213" s="17">
        <v>0.49370000000000003</v>
      </c>
      <c r="E213" s="18">
        <v>287</v>
      </c>
      <c r="F213" s="17">
        <v>0.46889999999999998</v>
      </c>
      <c r="G213" s="18">
        <v>0.56799999999999995</v>
      </c>
      <c r="H213" s="17">
        <v>0.45229999999999998</v>
      </c>
      <c r="I213" s="18">
        <v>0.50219999999999998</v>
      </c>
      <c r="J213" t="str">
        <f t="shared" si="3"/>
        <v>Bowling Green</v>
      </c>
    </row>
    <row r="214" spans="1:10" ht="45.75" thickBot="1" x14ac:dyDescent="0.3">
      <c r="A214" s="9">
        <v>213</v>
      </c>
      <c r="B214" s="10" t="s">
        <v>121</v>
      </c>
      <c r="C214" s="11" t="s">
        <v>565</v>
      </c>
      <c r="D214" s="12">
        <v>0.49349999999999999</v>
      </c>
      <c r="E214" s="13">
        <v>217</v>
      </c>
      <c r="F214" s="12">
        <v>0.49270000000000003</v>
      </c>
      <c r="G214" s="13">
        <v>0.49609999999999999</v>
      </c>
      <c r="H214" s="12">
        <v>0.48170000000000002</v>
      </c>
      <c r="I214" s="13">
        <v>0.51459999999999995</v>
      </c>
      <c r="J214" t="str">
        <f t="shared" si="3"/>
        <v>Hawaii</v>
      </c>
    </row>
    <row r="215" spans="1:10" ht="45.75" thickBot="1" x14ac:dyDescent="0.3">
      <c r="A215" s="14">
        <v>214</v>
      </c>
      <c r="B215" s="15" t="s">
        <v>701</v>
      </c>
      <c r="C215" s="16" t="s">
        <v>565</v>
      </c>
      <c r="D215" s="17">
        <v>0.49330000000000002</v>
      </c>
      <c r="E215" s="18">
        <v>185</v>
      </c>
      <c r="F215" s="17">
        <v>0.50190000000000001</v>
      </c>
      <c r="G215" s="18">
        <v>0.46760000000000002</v>
      </c>
      <c r="H215" s="17">
        <v>0.49199999999999999</v>
      </c>
      <c r="I215" s="18">
        <v>0.52159999999999995</v>
      </c>
      <c r="J215" t="str">
        <f t="shared" si="3"/>
        <v>Cal State Fullerton</v>
      </c>
    </row>
    <row r="216" spans="1:10" ht="45.75" thickBot="1" x14ac:dyDescent="0.3">
      <c r="A216" s="9">
        <v>215</v>
      </c>
      <c r="B216" s="10" t="s">
        <v>702</v>
      </c>
      <c r="C216" s="11" t="s">
        <v>655</v>
      </c>
      <c r="D216" s="12">
        <v>0.49299999999999999</v>
      </c>
      <c r="E216" s="13">
        <v>248</v>
      </c>
      <c r="F216" s="12">
        <v>0.48259999999999997</v>
      </c>
      <c r="G216" s="13">
        <v>0.5242</v>
      </c>
      <c r="H216" s="12">
        <v>0.46829999999999999</v>
      </c>
      <c r="I216" s="13">
        <v>0.5111</v>
      </c>
      <c r="J216" t="str">
        <f t="shared" si="3"/>
        <v>North Dakota State</v>
      </c>
    </row>
    <row r="217" spans="1:10" ht="45.75" thickBot="1" x14ac:dyDescent="0.3">
      <c r="A217" s="14">
        <v>216</v>
      </c>
      <c r="B217" s="15" t="s">
        <v>703</v>
      </c>
      <c r="C217" s="16" t="s">
        <v>655</v>
      </c>
      <c r="D217" s="17">
        <v>0.49249999999999999</v>
      </c>
      <c r="E217" s="18">
        <v>334</v>
      </c>
      <c r="F217" s="17">
        <v>0.44500000000000001</v>
      </c>
      <c r="G217" s="18">
        <v>0.63490000000000002</v>
      </c>
      <c r="H217" s="17">
        <v>0.41870000000000002</v>
      </c>
      <c r="I217" s="18">
        <v>0.49759999999999999</v>
      </c>
      <c r="J217" t="str">
        <f t="shared" si="3"/>
        <v>St. Thomas-Minnesota</v>
      </c>
    </row>
    <row r="218" spans="1:10" ht="60.75" thickBot="1" x14ac:dyDescent="0.3">
      <c r="A218" s="9">
        <v>217</v>
      </c>
      <c r="B218" s="10" t="s">
        <v>704</v>
      </c>
      <c r="C218" s="11" t="s">
        <v>593</v>
      </c>
      <c r="D218" s="12">
        <v>0.49199999999999999</v>
      </c>
      <c r="E218" s="13">
        <v>253</v>
      </c>
      <c r="F218" s="12">
        <v>0.48149999999999998</v>
      </c>
      <c r="G218" s="13">
        <v>0.52339999999999998</v>
      </c>
      <c r="H218" s="12">
        <v>0.46</v>
      </c>
      <c r="I218" s="13">
        <v>0.52439999999999998</v>
      </c>
      <c r="J218" t="str">
        <f t="shared" si="3"/>
        <v>Radford</v>
      </c>
    </row>
    <row r="219" spans="1:10" ht="60.75" thickBot="1" x14ac:dyDescent="0.3">
      <c r="A219" s="14">
        <v>218</v>
      </c>
      <c r="B219" s="15" t="s">
        <v>705</v>
      </c>
      <c r="C219" s="16" t="s">
        <v>536</v>
      </c>
      <c r="D219" s="17">
        <v>0.4914</v>
      </c>
      <c r="E219" s="18">
        <v>151</v>
      </c>
      <c r="F219" s="17">
        <v>0.51390000000000002</v>
      </c>
      <c r="G219" s="18">
        <v>0.42370000000000002</v>
      </c>
      <c r="H219" s="17">
        <v>0.50639999999999996</v>
      </c>
      <c r="I219" s="18">
        <v>0.52910000000000001</v>
      </c>
      <c r="J219" t="str">
        <f t="shared" si="3"/>
        <v>George Washington</v>
      </c>
    </row>
    <row r="220" spans="1:10" ht="45.75" thickBot="1" x14ac:dyDescent="0.3">
      <c r="A220" s="9">
        <v>219</v>
      </c>
      <c r="B220" s="10" t="s">
        <v>706</v>
      </c>
      <c r="C220" s="11" t="s">
        <v>569</v>
      </c>
      <c r="D220" s="12">
        <v>0.49109999999999998</v>
      </c>
      <c r="E220" s="13">
        <v>203</v>
      </c>
      <c r="F220" s="12">
        <v>0.49590000000000001</v>
      </c>
      <c r="G220" s="13">
        <v>0.47689999999999999</v>
      </c>
      <c r="H220" s="12">
        <v>0.48920000000000002</v>
      </c>
      <c r="I220" s="13">
        <v>0.50919999999999999</v>
      </c>
      <c r="J220" t="str">
        <f t="shared" si="3"/>
        <v>Georgia State</v>
      </c>
    </row>
    <row r="221" spans="1:10" ht="60.75" thickBot="1" x14ac:dyDescent="0.3">
      <c r="A221" s="14">
        <v>220</v>
      </c>
      <c r="B221" s="15" t="s">
        <v>707</v>
      </c>
      <c r="C221" s="16" t="s">
        <v>570</v>
      </c>
      <c r="D221" s="17">
        <v>0.49009999999999998</v>
      </c>
      <c r="E221" s="18">
        <v>221</v>
      </c>
      <c r="F221" s="17">
        <v>0.49120000000000003</v>
      </c>
      <c r="G221" s="18">
        <v>0.48670000000000002</v>
      </c>
      <c r="H221" s="17">
        <v>0.49049999999999999</v>
      </c>
      <c r="I221" s="18">
        <v>0.49249999999999999</v>
      </c>
      <c r="J221" t="str">
        <f t="shared" si="3"/>
        <v>Binghamton</v>
      </c>
    </row>
    <row r="222" spans="1:10" ht="30.75" thickBot="1" x14ac:dyDescent="0.3">
      <c r="A222" s="9">
        <v>221</v>
      </c>
      <c r="B222" s="10" t="s">
        <v>708</v>
      </c>
      <c r="C222" s="11" t="s">
        <v>544</v>
      </c>
      <c r="D222" s="12">
        <v>0.49</v>
      </c>
      <c r="E222" s="13">
        <v>124</v>
      </c>
      <c r="F222" s="12">
        <v>0.52500000000000002</v>
      </c>
      <c r="G222" s="13">
        <v>0.38519999999999999</v>
      </c>
      <c r="H222" s="12">
        <v>0.52170000000000005</v>
      </c>
      <c r="I222" s="13">
        <v>0.53149999999999997</v>
      </c>
      <c r="J222" t="str">
        <f t="shared" si="3"/>
        <v>Brown</v>
      </c>
    </row>
    <row r="223" spans="1:10" ht="60.75" thickBot="1" x14ac:dyDescent="0.3">
      <c r="A223" s="14">
        <v>222</v>
      </c>
      <c r="B223" s="15" t="s">
        <v>709</v>
      </c>
      <c r="C223" s="16" t="s">
        <v>536</v>
      </c>
      <c r="D223" s="17">
        <v>0.4899</v>
      </c>
      <c r="E223" s="18">
        <v>181</v>
      </c>
      <c r="F223" s="17">
        <v>0.50390000000000001</v>
      </c>
      <c r="G223" s="18">
        <v>0.44800000000000001</v>
      </c>
      <c r="H223" s="17">
        <v>0.48559999999999998</v>
      </c>
      <c r="I223" s="18">
        <v>0.54039999999999999</v>
      </c>
      <c r="J223" t="str">
        <f t="shared" si="3"/>
        <v>La Salle</v>
      </c>
    </row>
    <row r="224" spans="1:10" ht="45.75" thickBot="1" x14ac:dyDescent="0.3">
      <c r="A224" s="9">
        <v>223</v>
      </c>
      <c r="B224" s="10" t="s">
        <v>710</v>
      </c>
      <c r="C224" s="11" t="s">
        <v>565</v>
      </c>
      <c r="D224" s="12">
        <v>0.48930000000000001</v>
      </c>
      <c r="E224" s="13">
        <v>321</v>
      </c>
      <c r="F224" s="12">
        <v>0.45229999999999998</v>
      </c>
      <c r="G224" s="13">
        <v>0.6</v>
      </c>
      <c r="H224" s="12">
        <v>0.42580000000000001</v>
      </c>
      <c r="I224" s="13">
        <v>0.50539999999999996</v>
      </c>
      <c r="J224" t="str">
        <f t="shared" si="3"/>
        <v>Cal State Northridge</v>
      </c>
    </row>
    <row r="225" spans="1:10" ht="75.75" thickBot="1" x14ac:dyDescent="0.3">
      <c r="A225" s="14">
        <v>224</v>
      </c>
      <c r="B225" s="15" t="s">
        <v>711</v>
      </c>
      <c r="C225" s="16" t="s">
        <v>576</v>
      </c>
      <c r="D225" s="17">
        <v>0.48909999999999998</v>
      </c>
      <c r="E225" s="18">
        <v>259</v>
      </c>
      <c r="F225" s="17">
        <v>0.47989999999999999</v>
      </c>
      <c r="G225" s="18">
        <v>0.51670000000000005</v>
      </c>
      <c r="H225" s="17">
        <v>0.46389999999999998</v>
      </c>
      <c r="I225" s="18">
        <v>0.51190000000000002</v>
      </c>
      <c r="J225" t="str">
        <f t="shared" si="3"/>
        <v>Miami (OH)</v>
      </c>
    </row>
    <row r="226" spans="1:10" ht="45.75" thickBot="1" x14ac:dyDescent="0.3">
      <c r="A226" s="9">
        <v>225</v>
      </c>
      <c r="B226" s="10" t="s">
        <v>712</v>
      </c>
      <c r="C226" s="11" t="s">
        <v>554</v>
      </c>
      <c r="D226" s="12">
        <v>0.48830000000000001</v>
      </c>
      <c r="E226" s="13">
        <v>169</v>
      </c>
      <c r="F226" s="12">
        <v>0.50749999999999995</v>
      </c>
      <c r="G226" s="13">
        <v>0.43080000000000002</v>
      </c>
      <c r="H226" s="12">
        <v>0.49519999999999997</v>
      </c>
      <c r="I226" s="13">
        <v>0.53210000000000002</v>
      </c>
      <c r="J226" t="str">
        <f t="shared" si="3"/>
        <v>Mercer</v>
      </c>
    </row>
    <row r="227" spans="1:10" ht="60.75" thickBot="1" x14ac:dyDescent="0.3">
      <c r="A227" s="14">
        <v>226</v>
      </c>
      <c r="B227" s="15" t="s">
        <v>713</v>
      </c>
      <c r="C227" s="16" t="s">
        <v>593</v>
      </c>
      <c r="D227" s="17">
        <v>0.48820000000000002</v>
      </c>
      <c r="E227" s="18">
        <v>311</v>
      </c>
      <c r="F227" s="17">
        <v>0.45689999999999997</v>
      </c>
      <c r="G227" s="18">
        <v>0.58199999999999996</v>
      </c>
      <c r="H227" s="17">
        <v>0.43319999999999997</v>
      </c>
      <c r="I227" s="18">
        <v>0.50439999999999996</v>
      </c>
      <c r="J227" t="str">
        <f t="shared" si="3"/>
        <v>Longwood</v>
      </c>
    </row>
    <row r="228" spans="1:10" ht="75.75" thickBot="1" x14ac:dyDescent="0.3">
      <c r="A228" s="9">
        <v>227</v>
      </c>
      <c r="B228" s="10" t="s">
        <v>714</v>
      </c>
      <c r="C228" s="11" t="s">
        <v>646</v>
      </c>
      <c r="D228" s="12">
        <v>0.4879</v>
      </c>
      <c r="E228" s="13">
        <v>189</v>
      </c>
      <c r="F228" s="12">
        <v>0.501</v>
      </c>
      <c r="G228" s="13">
        <v>0.4486</v>
      </c>
      <c r="H228" s="12">
        <v>0.50560000000000005</v>
      </c>
      <c r="I228" s="13">
        <v>0.49180000000000001</v>
      </c>
      <c r="J228" t="str">
        <f t="shared" si="3"/>
        <v>Canisius</v>
      </c>
    </row>
    <row r="229" spans="1:10" ht="75.75" thickBot="1" x14ac:dyDescent="0.3">
      <c r="A229" s="14">
        <v>228</v>
      </c>
      <c r="B229" s="15" t="s">
        <v>116</v>
      </c>
      <c r="C229" s="16" t="s">
        <v>546</v>
      </c>
      <c r="D229" s="17">
        <v>0.48759999999999998</v>
      </c>
      <c r="E229" s="18">
        <v>159</v>
      </c>
      <c r="F229" s="17">
        <v>0.51170000000000004</v>
      </c>
      <c r="G229" s="18">
        <v>0.41539999999999999</v>
      </c>
      <c r="H229" s="17">
        <v>0.50139999999999996</v>
      </c>
      <c r="I229" s="18">
        <v>0.53220000000000001</v>
      </c>
      <c r="J229" t="str">
        <f t="shared" si="3"/>
        <v>East Carolina</v>
      </c>
    </row>
    <row r="230" spans="1:10" ht="75.75" thickBot="1" x14ac:dyDescent="0.3">
      <c r="A230" s="9">
        <v>229</v>
      </c>
      <c r="B230" s="10" t="s">
        <v>715</v>
      </c>
      <c r="C230" s="11" t="s">
        <v>546</v>
      </c>
      <c r="D230" s="12">
        <v>0.48670000000000002</v>
      </c>
      <c r="E230" s="13">
        <v>133</v>
      </c>
      <c r="F230" s="12">
        <v>0.52090000000000003</v>
      </c>
      <c r="G230" s="13">
        <v>0.3841</v>
      </c>
      <c r="H230" s="12">
        <v>0.5101</v>
      </c>
      <c r="I230" s="13">
        <v>0.54239999999999999</v>
      </c>
      <c r="J230" t="str">
        <f t="shared" si="3"/>
        <v>Temple</v>
      </c>
    </row>
    <row r="231" spans="1:10" ht="60.75" thickBot="1" x14ac:dyDescent="0.3">
      <c r="A231" s="14">
        <v>230</v>
      </c>
      <c r="B231" s="15" t="s">
        <v>716</v>
      </c>
      <c r="C231" s="16" t="s">
        <v>552</v>
      </c>
      <c r="D231" s="17">
        <v>0.48659999999999998</v>
      </c>
      <c r="E231" s="18">
        <v>209</v>
      </c>
      <c r="F231" s="17">
        <v>0.49509999999999998</v>
      </c>
      <c r="G231" s="18">
        <v>0.46089999999999998</v>
      </c>
      <c r="H231" s="17">
        <v>0.47649999999999998</v>
      </c>
      <c r="I231" s="18">
        <v>0.53239999999999998</v>
      </c>
      <c r="J231" t="str">
        <f t="shared" si="3"/>
        <v>Abilene Christian</v>
      </c>
    </row>
    <row r="232" spans="1:10" ht="60.75" thickBot="1" x14ac:dyDescent="0.3">
      <c r="A232" s="9">
        <v>231</v>
      </c>
      <c r="B232" s="10" t="s">
        <v>717</v>
      </c>
      <c r="C232" s="11" t="s">
        <v>570</v>
      </c>
      <c r="D232" s="12">
        <v>0.48599999999999999</v>
      </c>
      <c r="E232" s="13">
        <v>233</v>
      </c>
      <c r="F232" s="12">
        <v>0.48809999999999998</v>
      </c>
      <c r="G232" s="13">
        <v>0.47970000000000002</v>
      </c>
      <c r="H232" s="12">
        <v>0.48120000000000002</v>
      </c>
      <c r="I232" s="13">
        <v>0.502</v>
      </c>
      <c r="J232" t="str">
        <f t="shared" si="3"/>
        <v>Maine</v>
      </c>
    </row>
    <row r="233" spans="1:10" ht="75.75" thickBot="1" x14ac:dyDescent="0.3">
      <c r="A233" s="14">
        <v>232</v>
      </c>
      <c r="B233" s="15" t="s">
        <v>75</v>
      </c>
      <c r="C233" s="16" t="s">
        <v>646</v>
      </c>
      <c r="D233" s="17">
        <v>0.48570000000000002</v>
      </c>
      <c r="E233" s="18">
        <v>188</v>
      </c>
      <c r="F233" s="17">
        <v>0.50139999999999996</v>
      </c>
      <c r="G233" s="18">
        <v>0.4385</v>
      </c>
      <c r="H233" s="17">
        <v>0.50890000000000002</v>
      </c>
      <c r="I233" s="18">
        <v>0.48649999999999999</v>
      </c>
      <c r="J233" t="str">
        <f t="shared" si="3"/>
        <v>Iona</v>
      </c>
    </row>
    <row r="234" spans="1:10" ht="30.75" thickBot="1" x14ac:dyDescent="0.3">
      <c r="A234" s="9">
        <v>233</v>
      </c>
      <c r="B234" s="10" t="s">
        <v>718</v>
      </c>
      <c r="C234" s="11" t="s">
        <v>572</v>
      </c>
      <c r="D234" s="12">
        <v>0.4854</v>
      </c>
      <c r="E234" s="13">
        <v>168</v>
      </c>
      <c r="F234" s="12">
        <v>0.5081</v>
      </c>
      <c r="G234" s="13">
        <v>0.41739999999999999</v>
      </c>
      <c r="H234" s="12">
        <v>0.49919999999999998</v>
      </c>
      <c r="I234" s="13">
        <v>0.52590000000000003</v>
      </c>
      <c r="J234" t="str">
        <f t="shared" si="3"/>
        <v>UTEP</v>
      </c>
    </row>
    <row r="235" spans="1:10" ht="45.75" thickBot="1" x14ac:dyDescent="0.3">
      <c r="A235" s="14">
        <v>234</v>
      </c>
      <c r="B235" s="15" t="s">
        <v>719</v>
      </c>
      <c r="C235" s="16" t="s">
        <v>569</v>
      </c>
      <c r="D235" s="17">
        <v>0.48499999999999999</v>
      </c>
      <c r="E235" s="18">
        <v>255</v>
      </c>
      <c r="F235" s="17">
        <v>0.48120000000000002</v>
      </c>
      <c r="G235" s="18">
        <v>0.49640000000000001</v>
      </c>
      <c r="H235" s="17">
        <v>0.4622</v>
      </c>
      <c r="I235" s="18">
        <v>0.51919999999999999</v>
      </c>
      <c r="J235" t="str">
        <f t="shared" si="3"/>
        <v>South Alabama</v>
      </c>
    </row>
    <row r="236" spans="1:10" ht="30.75" thickBot="1" x14ac:dyDescent="0.3">
      <c r="A236" s="9">
        <v>235</v>
      </c>
      <c r="B236" s="10" t="s">
        <v>720</v>
      </c>
      <c r="C236" s="11" t="s">
        <v>544</v>
      </c>
      <c r="D236" s="12">
        <v>0.48430000000000001</v>
      </c>
      <c r="E236" s="13">
        <v>256</v>
      </c>
      <c r="F236" s="12">
        <v>0.48060000000000003</v>
      </c>
      <c r="G236" s="13">
        <v>0.4955</v>
      </c>
      <c r="H236" s="12">
        <v>0.46</v>
      </c>
      <c r="I236" s="13">
        <v>0.52190000000000003</v>
      </c>
      <c r="J236" t="str">
        <f t="shared" si="3"/>
        <v>Columbia</v>
      </c>
    </row>
    <row r="237" spans="1:10" ht="75.75" thickBot="1" x14ac:dyDescent="0.3">
      <c r="A237" s="14">
        <v>236</v>
      </c>
      <c r="B237" s="15" t="s">
        <v>721</v>
      </c>
      <c r="C237" s="16" t="s">
        <v>646</v>
      </c>
      <c r="D237" s="17">
        <v>0.48420000000000002</v>
      </c>
      <c r="E237" s="18">
        <v>353</v>
      </c>
      <c r="F237" s="17">
        <v>0.42699999999999999</v>
      </c>
      <c r="G237" s="18">
        <v>0.65569999999999995</v>
      </c>
      <c r="H237" s="17">
        <v>0.40029999999999999</v>
      </c>
      <c r="I237" s="18">
        <v>0.48039999999999999</v>
      </c>
      <c r="J237" t="str">
        <f t="shared" si="3"/>
        <v>Marist</v>
      </c>
    </row>
    <row r="238" spans="1:10" ht="60.75" thickBot="1" x14ac:dyDescent="0.3">
      <c r="A238" s="9">
        <v>237</v>
      </c>
      <c r="B238" s="10" t="s">
        <v>64</v>
      </c>
      <c r="C238" s="11" t="s">
        <v>534</v>
      </c>
      <c r="D238" s="12">
        <v>0.48370000000000002</v>
      </c>
      <c r="E238" s="13">
        <v>48</v>
      </c>
      <c r="F238" s="12">
        <v>0.56420000000000003</v>
      </c>
      <c r="G238" s="13">
        <v>0.2424</v>
      </c>
      <c r="H238" s="12">
        <v>0.56530000000000002</v>
      </c>
      <c r="I238" s="13">
        <v>0.56179999999999997</v>
      </c>
      <c r="J238" t="str">
        <f t="shared" si="3"/>
        <v>Missouri</v>
      </c>
    </row>
    <row r="239" spans="1:10" ht="60.75" thickBot="1" x14ac:dyDescent="0.3">
      <c r="A239" s="14">
        <v>238</v>
      </c>
      <c r="B239" s="15" t="s">
        <v>722</v>
      </c>
      <c r="C239" s="16" t="s">
        <v>570</v>
      </c>
      <c r="D239" s="17">
        <v>0.48370000000000002</v>
      </c>
      <c r="E239" s="18">
        <v>234</v>
      </c>
      <c r="F239" s="17">
        <v>0.48759999999999998</v>
      </c>
      <c r="G239" s="18">
        <v>0.47199999999999998</v>
      </c>
      <c r="H239" s="17">
        <v>0.48020000000000002</v>
      </c>
      <c r="I239" s="18">
        <v>0.50219999999999998</v>
      </c>
      <c r="J239" t="str">
        <f t="shared" si="3"/>
        <v>Albany</v>
      </c>
    </row>
    <row r="240" spans="1:10" ht="45.75" thickBot="1" x14ac:dyDescent="0.3">
      <c r="A240" s="9">
        <v>239</v>
      </c>
      <c r="B240" s="10" t="s">
        <v>723</v>
      </c>
      <c r="C240" s="11" t="s">
        <v>601</v>
      </c>
      <c r="D240" s="12">
        <v>0.48320000000000002</v>
      </c>
      <c r="E240" s="13">
        <v>268</v>
      </c>
      <c r="F240" s="12">
        <v>0.47770000000000001</v>
      </c>
      <c r="G240" s="13">
        <v>0.5</v>
      </c>
      <c r="H240" s="12">
        <v>0.46360000000000001</v>
      </c>
      <c r="I240" s="13">
        <v>0.50580000000000003</v>
      </c>
      <c r="J240" t="str">
        <f t="shared" si="3"/>
        <v>Northern Arizona</v>
      </c>
    </row>
    <row r="241" spans="1:10" ht="60.75" thickBot="1" x14ac:dyDescent="0.3">
      <c r="A241" s="14">
        <v>240</v>
      </c>
      <c r="B241" s="15" t="s">
        <v>724</v>
      </c>
      <c r="C241" s="16" t="s">
        <v>595</v>
      </c>
      <c r="D241" s="17">
        <v>0.48299999999999998</v>
      </c>
      <c r="E241" s="18">
        <v>176</v>
      </c>
      <c r="F241" s="17">
        <v>0.50560000000000005</v>
      </c>
      <c r="G241" s="18">
        <v>0.41539999999999999</v>
      </c>
      <c r="H241" s="17">
        <v>0.50149999999999995</v>
      </c>
      <c r="I241" s="18">
        <v>0.51370000000000005</v>
      </c>
      <c r="J241" t="str">
        <f t="shared" si="3"/>
        <v>Northeastern</v>
      </c>
    </row>
    <row r="242" spans="1:10" ht="60.75" thickBot="1" x14ac:dyDescent="0.3">
      <c r="A242" s="9">
        <v>241</v>
      </c>
      <c r="B242" s="10" t="s">
        <v>725</v>
      </c>
      <c r="C242" s="11" t="s">
        <v>642</v>
      </c>
      <c r="D242" s="12">
        <v>0.4829</v>
      </c>
      <c r="E242" s="13">
        <v>166</v>
      </c>
      <c r="F242" s="12">
        <v>0.50870000000000004</v>
      </c>
      <c r="G242" s="13">
        <v>0.40539999999999998</v>
      </c>
      <c r="H242" s="12">
        <v>0.50990000000000002</v>
      </c>
      <c r="I242" s="13">
        <v>0.50629999999999997</v>
      </c>
      <c r="J242" t="str">
        <f t="shared" si="3"/>
        <v>Queens University</v>
      </c>
    </row>
    <row r="243" spans="1:10" ht="75.75" thickBot="1" x14ac:dyDescent="0.3">
      <c r="A243" s="14">
        <v>242</v>
      </c>
      <c r="B243" s="15" t="s">
        <v>726</v>
      </c>
      <c r="C243" s="16" t="s">
        <v>646</v>
      </c>
      <c r="D243" s="17">
        <v>0.48280000000000001</v>
      </c>
      <c r="E243" s="18">
        <v>243</v>
      </c>
      <c r="F243" s="17">
        <v>0.48380000000000001</v>
      </c>
      <c r="G243" s="18">
        <v>0.47970000000000002</v>
      </c>
      <c r="H243" s="17">
        <v>0.47439999999999999</v>
      </c>
      <c r="I243" s="18">
        <v>0.50270000000000004</v>
      </c>
      <c r="J243" t="str">
        <f t="shared" si="3"/>
        <v>Rider</v>
      </c>
    </row>
    <row r="244" spans="1:10" ht="45.75" thickBot="1" x14ac:dyDescent="0.3">
      <c r="A244" s="9">
        <v>243</v>
      </c>
      <c r="B244" s="10" t="s">
        <v>727</v>
      </c>
      <c r="C244" s="11" t="s">
        <v>655</v>
      </c>
      <c r="D244" s="12">
        <v>0.48280000000000001</v>
      </c>
      <c r="E244" s="13">
        <v>277</v>
      </c>
      <c r="F244" s="12">
        <v>0.47439999999999999</v>
      </c>
      <c r="G244" s="13">
        <v>0.50780000000000003</v>
      </c>
      <c r="H244" s="12">
        <v>0.45340000000000003</v>
      </c>
      <c r="I244" s="13">
        <v>0.51639999999999997</v>
      </c>
      <c r="J244" t="str">
        <f t="shared" si="3"/>
        <v>UMKC</v>
      </c>
    </row>
    <row r="245" spans="1:10" ht="45.75" thickBot="1" x14ac:dyDescent="0.3">
      <c r="A245" s="14">
        <v>244</v>
      </c>
      <c r="B245" s="15" t="s">
        <v>728</v>
      </c>
      <c r="C245" s="16" t="s">
        <v>655</v>
      </c>
      <c r="D245" s="17">
        <v>0.48259999999999997</v>
      </c>
      <c r="E245" s="18">
        <v>328</v>
      </c>
      <c r="F245" s="17">
        <v>0.4486</v>
      </c>
      <c r="G245" s="18">
        <v>0.58450000000000002</v>
      </c>
      <c r="H245" s="17">
        <v>0.42</v>
      </c>
      <c r="I245" s="18">
        <v>0.50600000000000001</v>
      </c>
      <c r="J245" t="str">
        <f t="shared" si="3"/>
        <v>North Dakota</v>
      </c>
    </row>
    <row r="246" spans="1:10" ht="75.75" thickBot="1" x14ac:dyDescent="0.3">
      <c r="A246" s="9">
        <v>245</v>
      </c>
      <c r="B246" s="10" t="s">
        <v>88</v>
      </c>
      <c r="C246" s="11" t="s">
        <v>652</v>
      </c>
      <c r="D246" s="12">
        <v>0.48220000000000002</v>
      </c>
      <c r="E246" s="13">
        <v>288</v>
      </c>
      <c r="F246" s="12">
        <v>0.46779999999999999</v>
      </c>
      <c r="G246" s="13">
        <v>0.52539999999999998</v>
      </c>
      <c r="H246" s="12">
        <v>0.44790000000000002</v>
      </c>
      <c r="I246" s="13">
        <v>0.50760000000000005</v>
      </c>
      <c r="J246" t="str">
        <f t="shared" si="3"/>
        <v>Texas Southern</v>
      </c>
    </row>
    <row r="247" spans="1:10" ht="60.75" thickBot="1" x14ac:dyDescent="0.3">
      <c r="A247" s="14">
        <v>246</v>
      </c>
      <c r="B247" s="15" t="s">
        <v>729</v>
      </c>
      <c r="C247" s="16" t="s">
        <v>534</v>
      </c>
      <c r="D247" s="17">
        <v>0.48209999999999997</v>
      </c>
      <c r="E247" s="18">
        <v>35</v>
      </c>
      <c r="F247" s="17">
        <v>0.57099999999999995</v>
      </c>
      <c r="G247" s="18">
        <v>0.21540000000000001</v>
      </c>
      <c r="H247" s="17">
        <v>0.57130000000000003</v>
      </c>
      <c r="I247" s="18">
        <v>0.57040000000000002</v>
      </c>
      <c r="J247" t="str">
        <f t="shared" si="3"/>
        <v>Vanderbilt</v>
      </c>
    </row>
    <row r="248" spans="1:10" ht="60.75" thickBot="1" x14ac:dyDescent="0.3">
      <c r="A248" s="9">
        <v>247</v>
      </c>
      <c r="B248" s="10" t="s">
        <v>730</v>
      </c>
      <c r="C248" s="11" t="s">
        <v>542</v>
      </c>
      <c r="D248" s="12">
        <v>0.48139999999999999</v>
      </c>
      <c r="E248" s="13">
        <v>122</v>
      </c>
      <c r="F248" s="12">
        <v>0.52849999999999997</v>
      </c>
      <c r="G248" s="13">
        <v>0.34029999999999999</v>
      </c>
      <c r="H248" s="12">
        <v>0.52090000000000003</v>
      </c>
      <c r="I248" s="13">
        <v>0.54369999999999996</v>
      </c>
      <c r="J248" t="str">
        <f t="shared" si="3"/>
        <v>Illinois-Chicago</v>
      </c>
    </row>
    <row r="249" spans="1:10" ht="60.75" thickBot="1" x14ac:dyDescent="0.3">
      <c r="A249" s="14">
        <v>248</v>
      </c>
      <c r="B249" s="15" t="s">
        <v>125</v>
      </c>
      <c r="C249" s="16" t="s">
        <v>567</v>
      </c>
      <c r="D249" s="17">
        <v>0.48130000000000001</v>
      </c>
      <c r="E249" s="18">
        <v>285</v>
      </c>
      <c r="F249" s="17">
        <v>0.46949999999999997</v>
      </c>
      <c r="G249" s="18">
        <v>0.51670000000000005</v>
      </c>
      <c r="H249" s="17">
        <v>0.45069999999999999</v>
      </c>
      <c r="I249" s="18">
        <v>0.50719999999999998</v>
      </c>
      <c r="J249" t="str">
        <f t="shared" si="3"/>
        <v>Southeastern Louisiana</v>
      </c>
    </row>
    <row r="250" spans="1:10" ht="60.75" thickBot="1" x14ac:dyDescent="0.3">
      <c r="A250" s="9">
        <v>249</v>
      </c>
      <c r="B250" s="10" t="s">
        <v>731</v>
      </c>
      <c r="C250" s="11" t="s">
        <v>560</v>
      </c>
      <c r="D250" s="12">
        <v>0.47949999999999998</v>
      </c>
      <c r="E250" s="13">
        <v>131</v>
      </c>
      <c r="F250" s="12">
        <v>0.52259999999999995</v>
      </c>
      <c r="G250" s="13">
        <v>0.35039999999999999</v>
      </c>
      <c r="H250" s="12">
        <v>0.51459999999999995</v>
      </c>
      <c r="I250" s="13">
        <v>0.53849999999999998</v>
      </c>
      <c r="J250" t="str">
        <f t="shared" si="3"/>
        <v>Loyola Marymount</v>
      </c>
    </row>
    <row r="251" spans="1:10" ht="30.75" thickBot="1" x14ac:dyDescent="0.3">
      <c r="A251" s="14">
        <v>250</v>
      </c>
      <c r="B251" s="15" t="s">
        <v>732</v>
      </c>
      <c r="C251" s="16" t="s">
        <v>572</v>
      </c>
      <c r="D251" s="17">
        <v>0.47949999999999998</v>
      </c>
      <c r="E251" s="18">
        <v>266</v>
      </c>
      <c r="F251" s="17">
        <v>0.47889999999999999</v>
      </c>
      <c r="G251" s="18">
        <v>0.48120000000000002</v>
      </c>
      <c r="H251" s="17">
        <v>0.45529999999999998</v>
      </c>
      <c r="I251" s="18">
        <v>0.52610000000000001</v>
      </c>
      <c r="J251" t="str">
        <f t="shared" si="3"/>
        <v>Jacksonville State</v>
      </c>
    </row>
    <row r="252" spans="1:10" ht="75.75" thickBot="1" x14ac:dyDescent="0.3">
      <c r="A252" s="9">
        <v>251</v>
      </c>
      <c r="B252" s="10" t="s">
        <v>733</v>
      </c>
      <c r="C252" s="11" t="s">
        <v>576</v>
      </c>
      <c r="D252" s="12">
        <v>0.47949999999999998</v>
      </c>
      <c r="E252" s="13">
        <v>135</v>
      </c>
      <c r="F252" s="12">
        <v>0.51990000000000003</v>
      </c>
      <c r="G252" s="13">
        <v>0.35820000000000002</v>
      </c>
      <c r="H252" s="12">
        <v>0.51970000000000005</v>
      </c>
      <c r="I252" s="13">
        <v>0.52039999999999997</v>
      </c>
      <c r="J252" t="str">
        <f t="shared" si="3"/>
        <v>Northern Illinois</v>
      </c>
    </row>
    <row r="253" spans="1:10" ht="75.75" thickBot="1" x14ac:dyDescent="0.3">
      <c r="A253" s="14">
        <v>252</v>
      </c>
      <c r="B253" s="15" t="s">
        <v>734</v>
      </c>
      <c r="C253" s="16" t="s">
        <v>646</v>
      </c>
      <c r="D253" s="17">
        <v>0.47889999999999999</v>
      </c>
      <c r="E253" s="18">
        <v>302</v>
      </c>
      <c r="F253" s="17">
        <v>0.46400000000000002</v>
      </c>
      <c r="G253" s="18">
        <v>0.52349999999999997</v>
      </c>
      <c r="H253" s="17">
        <v>0.44340000000000002</v>
      </c>
      <c r="I253" s="18">
        <v>0.50529999999999997</v>
      </c>
      <c r="J253" t="str">
        <f t="shared" si="3"/>
        <v>Niagara</v>
      </c>
    </row>
    <row r="254" spans="1:10" ht="30.75" thickBot="1" x14ac:dyDescent="0.3">
      <c r="A254" s="9">
        <v>253</v>
      </c>
      <c r="B254" s="10" t="s">
        <v>735</v>
      </c>
      <c r="C254" s="11" t="s">
        <v>572</v>
      </c>
      <c r="D254" s="12">
        <v>0.47860000000000003</v>
      </c>
      <c r="E254" s="13">
        <v>117</v>
      </c>
      <c r="F254" s="12">
        <v>0.53129999999999999</v>
      </c>
      <c r="G254" s="13">
        <v>0.32040000000000002</v>
      </c>
      <c r="H254" s="12">
        <v>0.52759999999999996</v>
      </c>
      <c r="I254" s="13">
        <v>0.53890000000000005</v>
      </c>
      <c r="J254" t="str">
        <f t="shared" si="3"/>
        <v>New Mexico State</v>
      </c>
    </row>
    <row r="255" spans="1:10" ht="60.75" thickBot="1" x14ac:dyDescent="0.3">
      <c r="A255" s="14">
        <v>254</v>
      </c>
      <c r="B255" s="15" t="s">
        <v>736</v>
      </c>
      <c r="C255" s="16" t="s">
        <v>552</v>
      </c>
      <c r="D255" s="17">
        <v>0.47720000000000001</v>
      </c>
      <c r="E255" s="18">
        <v>257</v>
      </c>
      <c r="F255" s="17">
        <v>0.4803</v>
      </c>
      <c r="G255" s="18">
        <v>0.4677</v>
      </c>
      <c r="H255" s="17">
        <v>0.46079999999999999</v>
      </c>
      <c r="I255" s="18">
        <v>0.51939999999999997</v>
      </c>
      <c r="J255" t="str">
        <f t="shared" si="3"/>
        <v>California Baptist</v>
      </c>
    </row>
    <row r="256" spans="1:10" ht="60.75" thickBot="1" x14ac:dyDescent="0.3">
      <c r="A256" s="9">
        <v>255</v>
      </c>
      <c r="B256" s="10" t="s">
        <v>737</v>
      </c>
      <c r="C256" s="11" t="s">
        <v>642</v>
      </c>
      <c r="D256" s="12">
        <v>0.47660000000000002</v>
      </c>
      <c r="E256" s="13">
        <v>301</v>
      </c>
      <c r="F256" s="12">
        <v>0.46500000000000002</v>
      </c>
      <c r="G256" s="13">
        <v>0.51129999999999998</v>
      </c>
      <c r="H256" s="12">
        <v>0.43980000000000002</v>
      </c>
      <c r="I256" s="13">
        <v>0.51539999999999997</v>
      </c>
      <c r="J256" t="str">
        <f t="shared" si="3"/>
        <v>North Florida</v>
      </c>
    </row>
    <row r="257" spans="1:10" ht="30.75" thickBot="1" x14ac:dyDescent="0.3">
      <c r="A257" s="14">
        <v>256</v>
      </c>
      <c r="B257" s="15" t="s">
        <v>738</v>
      </c>
      <c r="C257" s="16" t="s">
        <v>544</v>
      </c>
      <c r="D257" s="17">
        <v>0.47660000000000002</v>
      </c>
      <c r="E257" s="18">
        <v>129</v>
      </c>
      <c r="F257" s="17">
        <v>0.52329999999999999</v>
      </c>
      <c r="G257" s="18">
        <v>0.33629999999999999</v>
      </c>
      <c r="H257" s="17">
        <v>0.5161</v>
      </c>
      <c r="I257" s="18">
        <v>0.53779999999999994</v>
      </c>
      <c r="J257" t="str">
        <f t="shared" si="3"/>
        <v>Pennsylvania</v>
      </c>
    </row>
    <row r="258" spans="1:10" ht="60.75" thickBot="1" x14ac:dyDescent="0.3">
      <c r="A258" s="9">
        <v>257</v>
      </c>
      <c r="B258" s="10" t="s">
        <v>739</v>
      </c>
      <c r="C258" s="11" t="s">
        <v>599</v>
      </c>
      <c r="D258" s="12">
        <v>0.47649999999999998</v>
      </c>
      <c r="E258" s="13">
        <v>351</v>
      </c>
      <c r="F258" s="12">
        <v>0.43080000000000002</v>
      </c>
      <c r="G258" s="13">
        <v>0.61360000000000003</v>
      </c>
      <c r="H258" s="12">
        <v>0.39589999999999997</v>
      </c>
      <c r="I258" s="13">
        <v>0.50049999999999994</v>
      </c>
      <c r="J258" t="str">
        <f t="shared" si="3"/>
        <v>Little Rock</v>
      </c>
    </row>
    <row r="259" spans="1:10" ht="60.75" thickBot="1" x14ac:dyDescent="0.3">
      <c r="A259" s="14">
        <v>258</v>
      </c>
      <c r="B259" s="15" t="s">
        <v>740</v>
      </c>
      <c r="C259" s="16" t="s">
        <v>593</v>
      </c>
      <c r="D259" s="17">
        <v>0.47639999999999999</v>
      </c>
      <c r="E259" s="18">
        <v>132</v>
      </c>
      <c r="F259" s="17">
        <v>0.52229999999999999</v>
      </c>
      <c r="G259" s="18">
        <v>0.3387</v>
      </c>
      <c r="H259" s="17">
        <v>0.51790000000000003</v>
      </c>
      <c r="I259" s="18">
        <v>0.53100000000000003</v>
      </c>
      <c r="J259" t="str">
        <f t="shared" ref="J259:J322" si="4">TEXT(B259,"")</f>
        <v>Charleston Southern</v>
      </c>
    </row>
    <row r="260" spans="1:10" ht="60.75" thickBot="1" x14ac:dyDescent="0.3">
      <c r="A260" s="9">
        <v>259</v>
      </c>
      <c r="B260" s="10" t="s">
        <v>741</v>
      </c>
      <c r="C260" s="11" t="s">
        <v>599</v>
      </c>
      <c r="D260" s="12">
        <v>0.47539999999999999</v>
      </c>
      <c r="E260" s="13">
        <v>322</v>
      </c>
      <c r="F260" s="12">
        <v>0.45200000000000001</v>
      </c>
      <c r="G260" s="13">
        <v>0.54549999999999998</v>
      </c>
      <c r="H260" s="12">
        <v>0.42630000000000001</v>
      </c>
      <c r="I260" s="13">
        <v>0.50339999999999996</v>
      </c>
      <c r="J260" t="str">
        <f t="shared" si="4"/>
        <v>SIU-Edwardsville</v>
      </c>
    </row>
    <row r="261" spans="1:10" ht="75.75" thickBot="1" x14ac:dyDescent="0.3">
      <c r="A261" s="14">
        <v>260</v>
      </c>
      <c r="B261" s="15" t="s">
        <v>742</v>
      </c>
      <c r="C261" s="16" t="s">
        <v>546</v>
      </c>
      <c r="D261" s="17">
        <v>0.47499999999999998</v>
      </c>
      <c r="E261" s="18">
        <v>232</v>
      </c>
      <c r="F261" s="17">
        <v>0.48870000000000002</v>
      </c>
      <c r="G261" s="18">
        <v>0.434</v>
      </c>
      <c r="H261" s="17">
        <v>0.46700000000000003</v>
      </c>
      <c r="I261" s="18">
        <v>0.53210000000000002</v>
      </c>
      <c r="J261" t="str">
        <f t="shared" si="4"/>
        <v>Tulsa</v>
      </c>
    </row>
    <row r="262" spans="1:10" ht="60.75" thickBot="1" x14ac:dyDescent="0.3">
      <c r="A262" s="9">
        <v>261</v>
      </c>
      <c r="B262" s="10" t="s">
        <v>743</v>
      </c>
      <c r="C262" s="11" t="s">
        <v>552</v>
      </c>
      <c r="D262" s="12">
        <v>0.47439999999999999</v>
      </c>
      <c r="E262" s="13">
        <v>157</v>
      </c>
      <c r="F262" s="12">
        <v>0.51229999999999998</v>
      </c>
      <c r="G262" s="13">
        <v>0.36070000000000002</v>
      </c>
      <c r="H262" s="12">
        <v>0.50739999999999996</v>
      </c>
      <c r="I262" s="13">
        <v>0.52210000000000001</v>
      </c>
      <c r="J262" t="str">
        <f t="shared" si="4"/>
        <v>Utah Tech</v>
      </c>
    </row>
    <row r="263" spans="1:10" ht="60.75" thickBot="1" x14ac:dyDescent="0.3">
      <c r="A263" s="14">
        <v>262</v>
      </c>
      <c r="B263" s="15" t="s">
        <v>109</v>
      </c>
      <c r="C263" s="16" t="s">
        <v>642</v>
      </c>
      <c r="D263" s="17">
        <v>0.4743</v>
      </c>
      <c r="E263" s="18">
        <v>261</v>
      </c>
      <c r="F263" s="17">
        <v>0.47939999999999999</v>
      </c>
      <c r="G263" s="18">
        <v>0.45929999999999999</v>
      </c>
      <c r="H263" s="17">
        <v>0.4612</v>
      </c>
      <c r="I263" s="18">
        <v>0.51559999999999995</v>
      </c>
      <c r="J263" t="str">
        <f t="shared" si="4"/>
        <v>Florida Gulf Coast</v>
      </c>
    </row>
    <row r="264" spans="1:10" ht="75.75" thickBot="1" x14ac:dyDescent="0.3">
      <c r="A264" s="9">
        <v>263</v>
      </c>
      <c r="B264" s="10" t="s">
        <v>744</v>
      </c>
      <c r="C264" s="11" t="s">
        <v>679</v>
      </c>
      <c r="D264" s="12">
        <v>0.47360000000000002</v>
      </c>
      <c r="E264" s="13">
        <v>350</v>
      </c>
      <c r="F264" s="12">
        <v>0.43090000000000001</v>
      </c>
      <c r="G264" s="13">
        <v>0.60189999999999999</v>
      </c>
      <c r="H264" s="12">
        <v>0.4032</v>
      </c>
      <c r="I264" s="13">
        <v>0.48630000000000001</v>
      </c>
      <c r="J264" t="str">
        <f t="shared" si="4"/>
        <v>North Carolina Central</v>
      </c>
    </row>
    <row r="265" spans="1:10" ht="45.75" thickBot="1" x14ac:dyDescent="0.3">
      <c r="A265" s="14">
        <v>264</v>
      </c>
      <c r="B265" s="15" t="s">
        <v>745</v>
      </c>
      <c r="C265" s="16" t="s">
        <v>569</v>
      </c>
      <c r="D265" s="17">
        <v>0.47349999999999998</v>
      </c>
      <c r="E265" s="18">
        <v>164</v>
      </c>
      <c r="F265" s="17">
        <v>0.50939999999999996</v>
      </c>
      <c r="G265" s="18">
        <v>0.3659</v>
      </c>
      <c r="H265" s="17">
        <v>0.50519999999999998</v>
      </c>
      <c r="I265" s="18">
        <v>0.51770000000000005</v>
      </c>
      <c r="J265" t="str">
        <f t="shared" si="4"/>
        <v>Louisiana-Monroe</v>
      </c>
    </row>
    <row r="266" spans="1:10" ht="60.75" thickBot="1" x14ac:dyDescent="0.3">
      <c r="A266" s="9">
        <v>265</v>
      </c>
      <c r="B266" s="10" t="s">
        <v>746</v>
      </c>
      <c r="C266" s="11" t="s">
        <v>560</v>
      </c>
      <c r="D266" s="12">
        <v>0.47289999999999999</v>
      </c>
      <c r="E266" s="13">
        <v>139</v>
      </c>
      <c r="F266" s="12">
        <v>0.51870000000000005</v>
      </c>
      <c r="G266" s="13">
        <v>0.3357</v>
      </c>
      <c r="H266" s="12">
        <v>0.5101</v>
      </c>
      <c r="I266" s="13">
        <v>0.53580000000000005</v>
      </c>
      <c r="J266" t="str">
        <f t="shared" si="4"/>
        <v>Pepperdine</v>
      </c>
    </row>
    <row r="267" spans="1:10" ht="60.75" thickBot="1" x14ac:dyDescent="0.3">
      <c r="A267" s="14">
        <v>266</v>
      </c>
      <c r="B267" s="15" t="s">
        <v>747</v>
      </c>
      <c r="C267" s="16" t="s">
        <v>533</v>
      </c>
      <c r="D267" s="17">
        <v>0.47270000000000001</v>
      </c>
      <c r="E267" s="18">
        <v>101</v>
      </c>
      <c r="F267" s="17">
        <v>0.53979999999999995</v>
      </c>
      <c r="G267" s="18">
        <v>0.27129999999999999</v>
      </c>
      <c r="H267" s="17">
        <v>0.52639999999999998</v>
      </c>
      <c r="I267" s="18">
        <v>0.56669999999999998</v>
      </c>
      <c r="J267" t="str">
        <f t="shared" si="4"/>
        <v>San Jose State</v>
      </c>
    </row>
    <row r="268" spans="1:10" ht="60.75" thickBot="1" x14ac:dyDescent="0.3">
      <c r="A268" s="9">
        <v>267</v>
      </c>
      <c r="B268" s="10" t="s">
        <v>82</v>
      </c>
      <c r="C268" s="11" t="s">
        <v>642</v>
      </c>
      <c r="D268" s="12">
        <v>0.47210000000000002</v>
      </c>
      <c r="E268" s="13">
        <v>310</v>
      </c>
      <c r="F268" s="12">
        <v>0.45750000000000002</v>
      </c>
      <c r="G268" s="13">
        <v>0.51590000000000003</v>
      </c>
      <c r="H268" s="12">
        <v>0.42870000000000003</v>
      </c>
      <c r="I268" s="13">
        <v>0.5151</v>
      </c>
      <c r="J268" t="str">
        <f t="shared" si="4"/>
        <v>Kennesaw State</v>
      </c>
    </row>
    <row r="269" spans="1:10" ht="60.75" thickBot="1" x14ac:dyDescent="0.3">
      <c r="A269" s="14">
        <v>268</v>
      </c>
      <c r="B269" s="15" t="s">
        <v>748</v>
      </c>
      <c r="C269" s="16" t="s">
        <v>749</v>
      </c>
      <c r="D269" s="17">
        <v>0.47199999999999998</v>
      </c>
      <c r="E269" s="18">
        <v>240</v>
      </c>
      <c r="F269" s="17">
        <v>0.48509999999999998</v>
      </c>
      <c r="G269" s="18">
        <v>0.43280000000000002</v>
      </c>
      <c r="H269" s="17">
        <v>0.4647</v>
      </c>
      <c r="I269" s="18">
        <v>0.52569999999999995</v>
      </c>
      <c r="J269" t="str">
        <f t="shared" si="4"/>
        <v>Chicago State</v>
      </c>
    </row>
    <row r="270" spans="1:10" ht="45.75" thickBot="1" x14ac:dyDescent="0.3">
      <c r="A270" s="9">
        <v>269</v>
      </c>
      <c r="B270" s="10" t="s">
        <v>750</v>
      </c>
      <c r="C270" s="11" t="s">
        <v>569</v>
      </c>
      <c r="D270" s="12">
        <v>0.47189999999999999</v>
      </c>
      <c r="E270" s="13">
        <v>161</v>
      </c>
      <c r="F270" s="12">
        <v>0.51100000000000001</v>
      </c>
      <c r="G270" s="13">
        <v>0.35460000000000003</v>
      </c>
      <c r="H270" s="12">
        <v>0.50580000000000003</v>
      </c>
      <c r="I270" s="13">
        <v>0.52149999999999996</v>
      </c>
      <c r="J270" t="str">
        <f t="shared" si="4"/>
        <v>Marshall</v>
      </c>
    </row>
    <row r="271" spans="1:10" ht="75.75" thickBot="1" x14ac:dyDescent="0.3">
      <c r="A271" s="14">
        <v>270</v>
      </c>
      <c r="B271" s="15" t="s">
        <v>751</v>
      </c>
      <c r="C271" s="16" t="s">
        <v>652</v>
      </c>
      <c r="D271" s="17">
        <v>0.47189999999999999</v>
      </c>
      <c r="E271" s="18">
        <v>251</v>
      </c>
      <c r="F271" s="17">
        <v>0.48170000000000002</v>
      </c>
      <c r="G271" s="18">
        <v>0.4425</v>
      </c>
      <c r="H271" s="17">
        <v>0.46350000000000002</v>
      </c>
      <c r="I271" s="18">
        <v>0.51790000000000003</v>
      </c>
      <c r="J271" t="str">
        <f t="shared" si="4"/>
        <v>Alcorn State</v>
      </c>
    </row>
    <row r="272" spans="1:10" ht="60.75" thickBot="1" x14ac:dyDescent="0.3">
      <c r="A272" s="9">
        <v>271</v>
      </c>
      <c r="B272" s="10" t="s">
        <v>114</v>
      </c>
      <c r="C272" s="11" t="s">
        <v>560</v>
      </c>
      <c r="D272" s="12">
        <v>0.4713</v>
      </c>
      <c r="E272" s="13">
        <v>120</v>
      </c>
      <c r="F272" s="12">
        <v>0.52939999999999998</v>
      </c>
      <c r="G272" s="13">
        <v>0.2969</v>
      </c>
      <c r="H272" s="12">
        <v>0.52729999999999999</v>
      </c>
      <c r="I272" s="13">
        <v>0.53359999999999996</v>
      </c>
      <c r="J272" t="str">
        <f t="shared" si="4"/>
        <v>Portland</v>
      </c>
    </row>
    <row r="273" spans="1:10" ht="60.75" thickBot="1" x14ac:dyDescent="0.3">
      <c r="A273" s="14">
        <v>272</v>
      </c>
      <c r="B273" s="15" t="s">
        <v>752</v>
      </c>
      <c r="C273" s="16" t="s">
        <v>567</v>
      </c>
      <c r="D273" s="17">
        <v>0.47120000000000001</v>
      </c>
      <c r="E273" s="18">
        <v>331</v>
      </c>
      <c r="F273" s="17">
        <v>0.44679999999999997</v>
      </c>
      <c r="G273" s="18">
        <v>0.54459999999999997</v>
      </c>
      <c r="H273" s="17">
        <v>0.42509999999999998</v>
      </c>
      <c r="I273" s="18">
        <v>0.49</v>
      </c>
      <c r="J273" t="str">
        <f t="shared" si="4"/>
        <v>Lamar</v>
      </c>
    </row>
    <row r="274" spans="1:10" ht="60.75" thickBot="1" x14ac:dyDescent="0.3">
      <c r="A274" s="9">
        <v>273</v>
      </c>
      <c r="B274" s="10" t="s">
        <v>753</v>
      </c>
      <c r="C274" s="11" t="s">
        <v>642</v>
      </c>
      <c r="D274" s="12">
        <v>0.47099999999999997</v>
      </c>
      <c r="E274" s="13">
        <v>284</v>
      </c>
      <c r="F274" s="12">
        <v>0.46949999999999997</v>
      </c>
      <c r="G274" s="13">
        <v>0.47539999999999999</v>
      </c>
      <c r="H274" s="12">
        <v>0.44590000000000002</v>
      </c>
      <c r="I274" s="13">
        <v>0.51680000000000004</v>
      </c>
      <c r="J274" t="str">
        <f t="shared" si="4"/>
        <v>North Alabama</v>
      </c>
    </row>
    <row r="275" spans="1:10" ht="45.75" thickBot="1" x14ac:dyDescent="0.3">
      <c r="A275" s="14">
        <v>274</v>
      </c>
      <c r="B275" s="15" t="s">
        <v>754</v>
      </c>
      <c r="C275" s="16" t="s">
        <v>655</v>
      </c>
      <c r="D275" s="17">
        <v>0.47089999999999999</v>
      </c>
      <c r="E275" s="18">
        <v>305</v>
      </c>
      <c r="F275" s="17">
        <v>0.4612</v>
      </c>
      <c r="G275" s="18">
        <v>0.5</v>
      </c>
      <c r="H275" s="17">
        <v>0.4395</v>
      </c>
      <c r="I275" s="18">
        <v>0.50439999999999996</v>
      </c>
      <c r="J275" t="str">
        <f t="shared" si="4"/>
        <v>Denver</v>
      </c>
    </row>
    <row r="276" spans="1:10" ht="75.75" thickBot="1" x14ac:dyDescent="0.3">
      <c r="A276" s="9">
        <v>275</v>
      </c>
      <c r="B276" s="10" t="s">
        <v>755</v>
      </c>
      <c r="C276" s="11" t="s">
        <v>652</v>
      </c>
      <c r="D276" s="12">
        <v>0.47010000000000002</v>
      </c>
      <c r="E276" s="13">
        <v>330</v>
      </c>
      <c r="F276" s="12">
        <v>0.44750000000000001</v>
      </c>
      <c r="G276" s="13">
        <v>0.53779999999999994</v>
      </c>
      <c r="H276" s="12">
        <v>0.42009999999999997</v>
      </c>
      <c r="I276" s="13">
        <v>0.50229999999999997</v>
      </c>
      <c r="J276" t="str">
        <f t="shared" si="4"/>
        <v>Jackson State</v>
      </c>
    </row>
    <row r="277" spans="1:10" ht="45.75" thickBot="1" x14ac:dyDescent="0.3">
      <c r="A277" s="14">
        <v>276</v>
      </c>
      <c r="B277" s="15" t="s">
        <v>756</v>
      </c>
      <c r="C277" s="16" t="s">
        <v>540</v>
      </c>
      <c r="D277" s="17">
        <v>0.4698</v>
      </c>
      <c r="E277" s="18">
        <v>107</v>
      </c>
      <c r="F277" s="17">
        <v>0.53800000000000003</v>
      </c>
      <c r="G277" s="18">
        <v>0.26519999999999999</v>
      </c>
      <c r="H277" s="17">
        <v>0.53469999999999995</v>
      </c>
      <c r="I277" s="18">
        <v>0.54479999999999995</v>
      </c>
      <c r="J277" t="str">
        <f t="shared" si="4"/>
        <v>Georgetown</v>
      </c>
    </row>
    <row r="278" spans="1:10" ht="60.75" thickBot="1" x14ac:dyDescent="0.3">
      <c r="A278" s="9">
        <v>277</v>
      </c>
      <c r="B278" s="10" t="s">
        <v>757</v>
      </c>
      <c r="C278" s="11" t="s">
        <v>599</v>
      </c>
      <c r="D278" s="12">
        <v>0.46810000000000002</v>
      </c>
      <c r="E278" s="13">
        <v>272</v>
      </c>
      <c r="F278" s="12">
        <v>0.47599999999999998</v>
      </c>
      <c r="G278" s="13">
        <v>0.44440000000000002</v>
      </c>
      <c r="H278" s="12">
        <v>0.45939999999999998</v>
      </c>
      <c r="I278" s="13">
        <v>0.50919999999999999</v>
      </c>
      <c r="J278" t="str">
        <f t="shared" si="4"/>
        <v>Eastern Illinois</v>
      </c>
    </row>
    <row r="279" spans="1:10" ht="45.75" thickBot="1" x14ac:dyDescent="0.3">
      <c r="A279" s="14">
        <v>278</v>
      </c>
      <c r="B279" s="15" t="s">
        <v>758</v>
      </c>
      <c r="C279" s="16" t="s">
        <v>565</v>
      </c>
      <c r="D279" s="17">
        <v>0.46550000000000002</v>
      </c>
      <c r="E279" s="18">
        <v>211</v>
      </c>
      <c r="F279" s="17">
        <v>0.49459999999999998</v>
      </c>
      <c r="G279" s="18">
        <v>0.37840000000000001</v>
      </c>
      <c r="H279" s="17">
        <v>0.48280000000000001</v>
      </c>
      <c r="I279" s="18">
        <v>0.51800000000000002</v>
      </c>
      <c r="J279" t="str">
        <f t="shared" si="4"/>
        <v>Cal State Bakersfield</v>
      </c>
    </row>
    <row r="280" spans="1:10" ht="60.75" thickBot="1" x14ac:dyDescent="0.3">
      <c r="A280" s="9">
        <v>279</v>
      </c>
      <c r="B280" s="10" t="s">
        <v>759</v>
      </c>
      <c r="C280" s="11" t="s">
        <v>533</v>
      </c>
      <c r="D280" s="12">
        <v>0.4652</v>
      </c>
      <c r="E280" s="13">
        <v>145</v>
      </c>
      <c r="F280" s="12">
        <v>0.51590000000000003</v>
      </c>
      <c r="G280" s="13">
        <v>0.31330000000000002</v>
      </c>
      <c r="H280" s="12">
        <v>0.4929</v>
      </c>
      <c r="I280" s="13">
        <v>0.56179999999999997</v>
      </c>
      <c r="J280" t="str">
        <f t="shared" si="4"/>
        <v>Air Force</v>
      </c>
    </row>
    <row r="281" spans="1:10" ht="45.75" thickBot="1" x14ac:dyDescent="0.3">
      <c r="A281" s="14">
        <v>280</v>
      </c>
      <c r="B281" s="15" t="s">
        <v>80</v>
      </c>
      <c r="C281" s="16" t="s">
        <v>601</v>
      </c>
      <c r="D281" s="17">
        <v>0.46479999999999999</v>
      </c>
      <c r="E281" s="18">
        <v>260</v>
      </c>
      <c r="F281" s="17">
        <v>0.4798</v>
      </c>
      <c r="G281" s="18">
        <v>0.41980000000000001</v>
      </c>
      <c r="H281" s="17">
        <v>0.4632</v>
      </c>
      <c r="I281" s="18">
        <v>0.5131</v>
      </c>
      <c r="J281" t="str">
        <f t="shared" si="4"/>
        <v>Montana State</v>
      </c>
    </row>
    <row r="282" spans="1:10" ht="30.75" thickBot="1" x14ac:dyDescent="0.3">
      <c r="A282" s="9">
        <v>281</v>
      </c>
      <c r="B282" s="10" t="s">
        <v>760</v>
      </c>
      <c r="C282" s="11" t="s">
        <v>572</v>
      </c>
      <c r="D282" s="12">
        <v>0.4637</v>
      </c>
      <c r="E282" s="13">
        <v>193</v>
      </c>
      <c r="F282" s="12">
        <v>0.49969999999999998</v>
      </c>
      <c r="G282" s="13">
        <v>0.35589999999999999</v>
      </c>
      <c r="H282" s="12">
        <v>0.48199999999999998</v>
      </c>
      <c r="I282" s="13">
        <v>0.53510000000000002</v>
      </c>
      <c r="J282" t="str">
        <f t="shared" si="4"/>
        <v>Middle Tennessee State</v>
      </c>
    </row>
    <row r="283" spans="1:10" ht="75.75" thickBot="1" x14ac:dyDescent="0.3">
      <c r="A283" s="14">
        <v>282</v>
      </c>
      <c r="B283" s="15" t="s">
        <v>761</v>
      </c>
      <c r="C283" s="16" t="s">
        <v>576</v>
      </c>
      <c r="D283" s="17">
        <v>0.46279999999999999</v>
      </c>
      <c r="E283" s="18">
        <v>319</v>
      </c>
      <c r="F283" s="17">
        <v>0.45279999999999998</v>
      </c>
      <c r="G283" s="18">
        <v>0.49249999999999999</v>
      </c>
      <c r="H283" s="17">
        <v>0.42630000000000001</v>
      </c>
      <c r="I283" s="18">
        <v>0.50580000000000003</v>
      </c>
      <c r="J283" t="str">
        <f t="shared" si="4"/>
        <v>Ball State</v>
      </c>
    </row>
    <row r="284" spans="1:10" ht="60.75" thickBot="1" x14ac:dyDescent="0.3">
      <c r="A284" s="9">
        <v>283</v>
      </c>
      <c r="B284" s="10" t="s">
        <v>98</v>
      </c>
      <c r="C284" s="11" t="s">
        <v>538</v>
      </c>
      <c r="D284" s="12">
        <v>0.46200000000000002</v>
      </c>
      <c r="E284" s="13">
        <v>100</v>
      </c>
      <c r="F284" s="12">
        <v>0.54079999999999995</v>
      </c>
      <c r="G284" s="13">
        <v>0.2258</v>
      </c>
      <c r="H284" s="12">
        <v>0.52800000000000002</v>
      </c>
      <c r="I284" s="13">
        <v>0.56630000000000003</v>
      </c>
      <c r="J284" t="str">
        <f t="shared" si="4"/>
        <v>Louisville</v>
      </c>
    </row>
    <row r="285" spans="1:10" ht="60.75" thickBot="1" x14ac:dyDescent="0.3">
      <c r="A285" s="14">
        <v>284</v>
      </c>
      <c r="B285" s="15" t="s">
        <v>762</v>
      </c>
      <c r="C285" s="16" t="s">
        <v>593</v>
      </c>
      <c r="D285" s="17">
        <v>0.4617</v>
      </c>
      <c r="E285" s="18">
        <v>195</v>
      </c>
      <c r="F285" s="17">
        <v>0.49859999999999999</v>
      </c>
      <c r="G285" s="18">
        <v>0.35110000000000002</v>
      </c>
      <c r="H285" s="17">
        <v>0.48359999999999997</v>
      </c>
      <c r="I285" s="18">
        <v>0.52859999999999996</v>
      </c>
      <c r="J285" t="str">
        <f t="shared" si="4"/>
        <v>USC Upstate</v>
      </c>
    </row>
    <row r="286" spans="1:10" ht="45.75" thickBot="1" x14ac:dyDescent="0.3">
      <c r="A286" s="9">
        <v>285</v>
      </c>
      <c r="B286" s="10" t="s">
        <v>73</v>
      </c>
      <c r="C286" s="11" t="s">
        <v>655</v>
      </c>
      <c r="D286" s="12">
        <v>0.45879999999999999</v>
      </c>
      <c r="E286" s="13">
        <v>239</v>
      </c>
      <c r="F286" s="12">
        <v>0.48530000000000001</v>
      </c>
      <c r="G286" s="13">
        <v>0.37959999999999999</v>
      </c>
      <c r="H286" s="12">
        <v>0.47139999999999999</v>
      </c>
      <c r="I286" s="13">
        <v>0.51290000000000002</v>
      </c>
      <c r="J286" t="str">
        <f t="shared" si="4"/>
        <v>Oral Roberts</v>
      </c>
    </row>
    <row r="287" spans="1:10" ht="60.75" thickBot="1" x14ac:dyDescent="0.3">
      <c r="A287" s="14">
        <v>286</v>
      </c>
      <c r="B287" s="15" t="s">
        <v>763</v>
      </c>
      <c r="C287" s="16" t="s">
        <v>642</v>
      </c>
      <c r="D287" s="17">
        <v>0.45839999999999997</v>
      </c>
      <c r="E287" s="18">
        <v>312</v>
      </c>
      <c r="F287" s="17">
        <v>0.45639999999999997</v>
      </c>
      <c r="G287" s="18">
        <v>0.46429999999999999</v>
      </c>
      <c r="H287" s="17">
        <v>0.43020000000000003</v>
      </c>
      <c r="I287" s="18">
        <v>0.50880000000000003</v>
      </c>
      <c r="J287" t="str">
        <f t="shared" si="4"/>
        <v>Jacksonville</v>
      </c>
    </row>
    <row r="288" spans="1:10" ht="60.75" thickBot="1" x14ac:dyDescent="0.3">
      <c r="A288" s="9">
        <v>287</v>
      </c>
      <c r="B288" s="10" t="s">
        <v>123</v>
      </c>
      <c r="C288" s="11" t="s">
        <v>552</v>
      </c>
      <c r="D288" s="12">
        <v>0.45779999999999998</v>
      </c>
      <c r="E288" s="13">
        <v>165</v>
      </c>
      <c r="F288" s="12">
        <v>0.50929999999999997</v>
      </c>
      <c r="G288" s="13">
        <v>0.30330000000000001</v>
      </c>
      <c r="H288" s="12">
        <v>0.495</v>
      </c>
      <c r="I288" s="13">
        <v>0.53790000000000004</v>
      </c>
      <c r="J288" t="str">
        <f t="shared" si="4"/>
        <v>Southern Utah</v>
      </c>
    </row>
    <row r="289" spans="1:10" ht="75.75" thickBot="1" x14ac:dyDescent="0.3">
      <c r="A289" s="14">
        <v>288</v>
      </c>
      <c r="B289" s="15" t="s">
        <v>764</v>
      </c>
      <c r="C289" s="16" t="s">
        <v>679</v>
      </c>
      <c r="D289" s="17">
        <v>0.45689999999999997</v>
      </c>
      <c r="E289" s="18">
        <v>298</v>
      </c>
      <c r="F289" s="17">
        <v>0.46629999999999999</v>
      </c>
      <c r="G289" s="18">
        <v>0.42859999999999998</v>
      </c>
      <c r="H289" s="17">
        <v>0.44929999999999998</v>
      </c>
      <c r="I289" s="18">
        <v>0.50019999999999998</v>
      </c>
      <c r="J289" t="str">
        <f t="shared" si="4"/>
        <v>South Carolina State</v>
      </c>
    </row>
    <row r="290" spans="1:10" ht="60.75" thickBot="1" x14ac:dyDescent="0.3">
      <c r="A290" s="9">
        <v>289</v>
      </c>
      <c r="B290" s="10" t="s">
        <v>765</v>
      </c>
      <c r="C290" s="11" t="s">
        <v>595</v>
      </c>
      <c r="D290" s="12">
        <v>0.45650000000000002</v>
      </c>
      <c r="E290" s="13">
        <v>300</v>
      </c>
      <c r="F290" s="12">
        <v>0.46550000000000002</v>
      </c>
      <c r="G290" s="13">
        <v>0.42970000000000003</v>
      </c>
      <c r="H290" s="12">
        <v>0.44319999999999998</v>
      </c>
      <c r="I290" s="13">
        <v>0.51019999999999999</v>
      </c>
      <c r="J290" t="str">
        <f t="shared" si="4"/>
        <v>Elon</v>
      </c>
    </row>
    <row r="291" spans="1:10" ht="75.75" thickBot="1" x14ac:dyDescent="0.3">
      <c r="A291" s="14">
        <v>290</v>
      </c>
      <c r="B291" s="15" t="s">
        <v>766</v>
      </c>
      <c r="C291" s="16" t="s">
        <v>546</v>
      </c>
      <c r="D291" s="17">
        <v>0.45639999999999997</v>
      </c>
      <c r="E291" s="18">
        <v>186</v>
      </c>
      <c r="F291" s="17">
        <v>0.50170000000000003</v>
      </c>
      <c r="G291" s="18">
        <v>0.3206</v>
      </c>
      <c r="H291" s="17">
        <v>0.48820000000000002</v>
      </c>
      <c r="I291" s="18">
        <v>0.52869999999999995</v>
      </c>
      <c r="J291" t="str">
        <f t="shared" si="4"/>
        <v>Texas-San Antonio</v>
      </c>
    </row>
    <row r="292" spans="1:10" ht="75.75" thickBot="1" x14ac:dyDescent="0.3">
      <c r="A292" s="9">
        <v>291</v>
      </c>
      <c r="B292" s="10" t="s">
        <v>767</v>
      </c>
      <c r="C292" s="11" t="s">
        <v>652</v>
      </c>
      <c r="D292" s="12">
        <v>0.45569999999999999</v>
      </c>
      <c r="E292" s="13">
        <v>317</v>
      </c>
      <c r="F292" s="12">
        <v>0.4551</v>
      </c>
      <c r="G292" s="13">
        <v>0.45760000000000001</v>
      </c>
      <c r="H292" s="12">
        <v>0.43099999999999999</v>
      </c>
      <c r="I292" s="13">
        <v>0.50329999999999997</v>
      </c>
      <c r="J292" t="str">
        <f t="shared" si="4"/>
        <v>Alabama State</v>
      </c>
    </row>
    <row r="293" spans="1:10" ht="45.75" thickBot="1" x14ac:dyDescent="0.3">
      <c r="A293" s="14">
        <v>292</v>
      </c>
      <c r="B293" s="15" t="s">
        <v>768</v>
      </c>
      <c r="C293" s="16" t="s">
        <v>554</v>
      </c>
      <c r="D293" s="17">
        <v>0.45419999999999999</v>
      </c>
      <c r="E293" s="18">
        <v>226</v>
      </c>
      <c r="F293" s="17">
        <v>0.49020000000000002</v>
      </c>
      <c r="G293" s="18">
        <v>0.34620000000000001</v>
      </c>
      <c r="H293" s="17">
        <v>0.46960000000000002</v>
      </c>
      <c r="I293" s="18">
        <v>0.53139999999999998</v>
      </c>
      <c r="J293" t="str">
        <f t="shared" si="4"/>
        <v>The Citadel</v>
      </c>
    </row>
    <row r="294" spans="1:10" ht="45.75" thickBot="1" x14ac:dyDescent="0.3">
      <c r="A294" s="9">
        <v>293</v>
      </c>
      <c r="B294" s="10" t="s">
        <v>769</v>
      </c>
      <c r="C294" s="11" t="s">
        <v>655</v>
      </c>
      <c r="D294" s="12">
        <v>0.45269999999999999</v>
      </c>
      <c r="E294" s="13">
        <v>315</v>
      </c>
      <c r="F294" s="12">
        <v>0.45540000000000003</v>
      </c>
      <c r="G294" s="13">
        <v>0.44440000000000002</v>
      </c>
      <c r="H294" s="12">
        <v>0.43140000000000001</v>
      </c>
      <c r="I294" s="13">
        <v>0.50349999999999995</v>
      </c>
      <c r="J294" t="str">
        <f t="shared" si="4"/>
        <v>Omaha</v>
      </c>
    </row>
    <row r="295" spans="1:10" ht="45.75" thickBot="1" x14ac:dyDescent="0.3">
      <c r="A295" s="14">
        <v>294</v>
      </c>
      <c r="B295" s="15" t="s">
        <v>770</v>
      </c>
      <c r="C295" s="16" t="s">
        <v>601</v>
      </c>
      <c r="D295" s="17">
        <v>0.45179999999999998</v>
      </c>
      <c r="E295" s="18">
        <v>308</v>
      </c>
      <c r="F295" s="17">
        <v>0.4592</v>
      </c>
      <c r="G295" s="18">
        <v>0.42980000000000002</v>
      </c>
      <c r="H295" s="17">
        <v>0.43130000000000002</v>
      </c>
      <c r="I295" s="18">
        <v>0.5151</v>
      </c>
      <c r="J295" t="str">
        <f t="shared" si="4"/>
        <v>Idaho State</v>
      </c>
    </row>
    <row r="296" spans="1:10" ht="60.75" thickBot="1" x14ac:dyDescent="0.3">
      <c r="A296" s="9">
        <v>295</v>
      </c>
      <c r="B296" s="10" t="s">
        <v>771</v>
      </c>
      <c r="C296" s="11" t="s">
        <v>595</v>
      </c>
      <c r="D296" s="12">
        <v>0.4506</v>
      </c>
      <c r="E296" s="13">
        <v>299</v>
      </c>
      <c r="F296" s="12">
        <v>0.46589999999999998</v>
      </c>
      <c r="G296" s="13">
        <v>0.40479999999999999</v>
      </c>
      <c r="H296" s="12">
        <v>0.44650000000000001</v>
      </c>
      <c r="I296" s="13">
        <v>0.50480000000000003</v>
      </c>
      <c r="J296" t="str">
        <f t="shared" si="4"/>
        <v>Campbell</v>
      </c>
    </row>
    <row r="297" spans="1:10" ht="30.75" thickBot="1" x14ac:dyDescent="0.3">
      <c r="A297" s="14">
        <v>296</v>
      </c>
      <c r="B297" s="15" t="s">
        <v>772</v>
      </c>
      <c r="C297" s="16" t="s">
        <v>633</v>
      </c>
      <c r="D297" s="17">
        <v>0.45029999999999998</v>
      </c>
      <c r="E297" s="18">
        <v>309</v>
      </c>
      <c r="F297" s="17">
        <v>0.45810000000000001</v>
      </c>
      <c r="G297" s="18">
        <v>0.42670000000000002</v>
      </c>
      <c r="H297" s="17">
        <v>0.45179999999999998</v>
      </c>
      <c r="I297" s="18">
        <v>0.4708</v>
      </c>
      <c r="J297" t="str">
        <f t="shared" si="4"/>
        <v>Bucknell</v>
      </c>
    </row>
    <row r="298" spans="1:10" ht="60.75" thickBot="1" x14ac:dyDescent="0.3">
      <c r="A298" s="9">
        <v>297</v>
      </c>
      <c r="B298" s="10" t="s">
        <v>773</v>
      </c>
      <c r="C298" s="11" t="s">
        <v>567</v>
      </c>
      <c r="D298" s="12">
        <v>0.44979999999999998</v>
      </c>
      <c r="E298" s="13">
        <v>246</v>
      </c>
      <c r="F298" s="12">
        <v>0.48309999999999997</v>
      </c>
      <c r="G298" s="13">
        <v>0.35</v>
      </c>
      <c r="H298" s="12">
        <v>0.4713</v>
      </c>
      <c r="I298" s="13">
        <v>0.50660000000000005</v>
      </c>
      <c r="J298" t="str">
        <f t="shared" si="4"/>
        <v>Texas A&amp;M Commerce</v>
      </c>
    </row>
    <row r="299" spans="1:10" ht="60.75" thickBot="1" x14ac:dyDescent="0.3">
      <c r="A299" s="14">
        <v>298</v>
      </c>
      <c r="B299" s="15" t="s">
        <v>774</v>
      </c>
      <c r="C299" s="16" t="s">
        <v>593</v>
      </c>
      <c r="D299" s="17">
        <v>0.44940000000000002</v>
      </c>
      <c r="E299" s="18">
        <v>313</v>
      </c>
      <c r="F299" s="17">
        <v>0.45600000000000002</v>
      </c>
      <c r="G299" s="18">
        <v>0.42959999999999998</v>
      </c>
      <c r="H299" s="17">
        <v>0.4219</v>
      </c>
      <c r="I299" s="18">
        <v>0.52410000000000001</v>
      </c>
      <c r="J299" t="str">
        <f t="shared" si="4"/>
        <v>Presbyterian</v>
      </c>
    </row>
    <row r="300" spans="1:10" ht="75.75" thickBot="1" x14ac:dyDescent="0.3">
      <c r="A300" s="9">
        <v>299</v>
      </c>
      <c r="B300" s="10" t="s">
        <v>775</v>
      </c>
      <c r="C300" s="11" t="s">
        <v>576</v>
      </c>
      <c r="D300" s="12">
        <v>0.4486</v>
      </c>
      <c r="E300" s="13">
        <v>254</v>
      </c>
      <c r="F300" s="12">
        <v>0.48149999999999998</v>
      </c>
      <c r="G300" s="13">
        <v>0.35</v>
      </c>
      <c r="H300" s="12">
        <v>0.46460000000000001</v>
      </c>
      <c r="I300" s="13">
        <v>0.51529999999999998</v>
      </c>
      <c r="J300" t="str">
        <f t="shared" si="4"/>
        <v>Western Michigan</v>
      </c>
    </row>
    <row r="301" spans="1:10" ht="30.75" thickBot="1" x14ac:dyDescent="0.3">
      <c r="A301" s="14">
        <v>300</v>
      </c>
      <c r="B301" s="15" t="s">
        <v>776</v>
      </c>
      <c r="C301" s="16" t="s">
        <v>633</v>
      </c>
      <c r="D301" s="17">
        <v>0.44829999999999998</v>
      </c>
      <c r="E301" s="18">
        <v>348</v>
      </c>
      <c r="F301" s="17">
        <v>0.43340000000000001</v>
      </c>
      <c r="G301" s="18">
        <v>0.49299999999999999</v>
      </c>
      <c r="H301" s="17">
        <v>0.41660000000000003</v>
      </c>
      <c r="I301" s="18">
        <v>0.46689999999999998</v>
      </c>
      <c r="J301" t="str">
        <f t="shared" si="4"/>
        <v>Boston University</v>
      </c>
    </row>
    <row r="302" spans="1:10" ht="60.75" thickBot="1" x14ac:dyDescent="0.3">
      <c r="A302" s="9">
        <v>301</v>
      </c>
      <c r="B302" s="10" t="s">
        <v>777</v>
      </c>
      <c r="C302" s="11" t="s">
        <v>542</v>
      </c>
      <c r="D302" s="12">
        <v>0.44669999999999999</v>
      </c>
      <c r="E302" s="13">
        <v>92</v>
      </c>
      <c r="F302" s="12">
        <v>0.54249999999999998</v>
      </c>
      <c r="G302" s="13">
        <v>0.15939999999999999</v>
      </c>
      <c r="H302" s="12">
        <v>0.54010000000000002</v>
      </c>
      <c r="I302" s="13">
        <v>0.54730000000000001</v>
      </c>
      <c r="J302" t="str">
        <f t="shared" si="4"/>
        <v>Valparaiso</v>
      </c>
    </row>
    <row r="303" spans="1:10" ht="45.75" thickBot="1" x14ac:dyDescent="0.3">
      <c r="A303" s="14">
        <v>302</v>
      </c>
      <c r="B303" s="15" t="s">
        <v>778</v>
      </c>
      <c r="C303" s="16" t="s">
        <v>601</v>
      </c>
      <c r="D303" s="17">
        <v>0.44650000000000001</v>
      </c>
      <c r="E303" s="18">
        <v>274</v>
      </c>
      <c r="F303" s="17">
        <v>0.47470000000000001</v>
      </c>
      <c r="G303" s="18">
        <v>0.36170000000000002</v>
      </c>
      <c r="H303" s="17">
        <v>0.45390000000000003</v>
      </c>
      <c r="I303" s="18">
        <v>0.51639999999999997</v>
      </c>
      <c r="J303" t="str">
        <f t="shared" si="4"/>
        <v>Idaho</v>
      </c>
    </row>
    <row r="304" spans="1:10" ht="45.75" thickBot="1" x14ac:dyDescent="0.3">
      <c r="A304" s="9">
        <v>303</v>
      </c>
      <c r="B304" s="10" t="s">
        <v>779</v>
      </c>
      <c r="C304" s="11" t="s">
        <v>540</v>
      </c>
      <c r="D304" s="12">
        <v>0.44640000000000002</v>
      </c>
      <c r="E304" s="13">
        <v>31</v>
      </c>
      <c r="F304" s="12">
        <v>0.57399999999999995</v>
      </c>
      <c r="G304" s="13">
        <v>6.3399999999999998E-2</v>
      </c>
      <c r="H304" s="12">
        <v>0.57750000000000001</v>
      </c>
      <c r="I304" s="13">
        <v>0.56699999999999995</v>
      </c>
      <c r="J304" t="str">
        <f t="shared" si="4"/>
        <v>DePaul</v>
      </c>
    </row>
    <row r="305" spans="1:10" ht="30.75" thickBot="1" x14ac:dyDescent="0.3">
      <c r="A305" s="14">
        <v>304</v>
      </c>
      <c r="B305" s="15" t="s">
        <v>780</v>
      </c>
      <c r="C305" s="16" t="s">
        <v>633</v>
      </c>
      <c r="D305" s="17">
        <v>0.44350000000000001</v>
      </c>
      <c r="E305" s="18">
        <v>338</v>
      </c>
      <c r="F305" s="17">
        <v>0.43980000000000002</v>
      </c>
      <c r="G305" s="18">
        <v>0.45450000000000002</v>
      </c>
      <c r="H305" s="17">
        <v>0.42520000000000002</v>
      </c>
      <c r="I305" s="18">
        <v>0.46899999999999997</v>
      </c>
      <c r="J305" t="str">
        <f t="shared" si="4"/>
        <v>Lehigh</v>
      </c>
    </row>
    <row r="306" spans="1:10" ht="60.75" thickBot="1" x14ac:dyDescent="0.3">
      <c r="A306" s="9">
        <v>305</v>
      </c>
      <c r="B306" s="10" t="s">
        <v>781</v>
      </c>
      <c r="C306" s="11" t="s">
        <v>654</v>
      </c>
      <c r="D306" s="12">
        <v>0.44290000000000002</v>
      </c>
      <c r="E306" s="13">
        <v>360</v>
      </c>
      <c r="F306" s="12">
        <v>0.41689999999999999</v>
      </c>
      <c r="G306" s="13">
        <v>0.52070000000000005</v>
      </c>
      <c r="H306" s="12">
        <v>0.38790000000000002</v>
      </c>
      <c r="I306" s="13">
        <v>0.47489999999999999</v>
      </c>
      <c r="J306" t="str">
        <f t="shared" si="4"/>
        <v>Wagner</v>
      </c>
    </row>
    <row r="307" spans="1:10" ht="75.75" thickBot="1" x14ac:dyDescent="0.3">
      <c r="A307" s="14">
        <v>306</v>
      </c>
      <c r="B307" s="15" t="s">
        <v>87</v>
      </c>
      <c r="C307" s="16" t="s">
        <v>679</v>
      </c>
      <c r="D307" s="17">
        <v>0.44280000000000003</v>
      </c>
      <c r="E307" s="18">
        <v>346</v>
      </c>
      <c r="F307" s="17">
        <v>0.43430000000000002</v>
      </c>
      <c r="G307" s="18">
        <v>0.46829999999999999</v>
      </c>
      <c r="H307" s="17">
        <v>0.40429999999999999</v>
      </c>
      <c r="I307" s="18">
        <v>0.49419999999999997</v>
      </c>
      <c r="J307" t="str">
        <f t="shared" si="4"/>
        <v>Howard</v>
      </c>
    </row>
    <row r="308" spans="1:10" ht="60.75" thickBot="1" x14ac:dyDescent="0.3">
      <c r="A308" s="9">
        <v>307</v>
      </c>
      <c r="B308" s="10" t="s">
        <v>129</v>
      </c>
      <c r="C308" s="11" t="s">
        <v>654</v>
      </c>
      <c r="D308" s="12">
        <v>0.44230000000000003</v>
      </c>
      <c r="E308" s="13">
        <v>358</v>
      </c>
      <c r="F308" s="12">
        <v>0.4204</v>
      </c>
      <c r="G308" s="13">
        <v>0.5081</v>
      </c>
      <c r="H308" s="12">
        <v>0.39589999999999997</v>
      </c>
      <c r="I308" s="13">
        <v>0.46920000000000001</v>
      </c>
      <c r="J308" t="str">
        <f t="shared" si="4"/>
        <v>Sacred Heart</v>
      </c>
    </row>
    <row r="309" spans="1:10" ht="60.75" thickBot="1" x14ac:dyDescent="0.3">
      <c r="A309" s="14">
        <v>308</v>
      </c>
      <c r="B309" s="15" t="s">
        <v>782</v>
      </c>
      <c r="C309" s="16" t="s">
        <v>570</v>
      </c>
      <c r="D309" s="17">
        <v>0.44130000000000003</v>
      </c>
      <c r="E309" s="18">
        <v>303</v>
      </c>
      <c r="F309" s="17">
        <v>0.46400000000000002</v>
      </c>
      <c r="G309" s="18">
        <v>0.37319999999999998</v>
      </c>
      <c r="H309" s="17">
        <v>0.44450000000000001</v>
      </c>
      <c r="I309" s="18">
        <v>0.50280000000000002</v>
      </c>
      <c r="J309" t="str">
        <f t="shared" si="4"/>
        <v>UMBC</v>
      </c>
    </row>
    <row r="310" spans="1:10" ht="75.75" thickBot="1" x14ac:dyDescent="0.3">
      <c r="A310" s="9">
        <v>309</v>
      </c>
      <c r="B310" s="10" t="s">
        <v>783</v>
      </c>
      <c r="C310" s="11" t="s">
        <v>652</v>
      </c>
      <c r="D310" s="12">
        <v>0.43969999999999998</v>
      </c>
      <c r="E310" s="13">
        <v>359</v>
      </c>
      <c r="F310" s="12">
        <v>0.41959999999999997</v>
      </c>
      <c r="G310" s="13">
        <v>0.5</v>
      </c>
      <c r="H310" s="12">
        <v>0.38869999999999999</v>
      </c>
      <c r="I310" s="13">
        <v>0.48149999999999998</v>
      </c>
      <c r="J310" t="str">
        <f t="shared" si="4"/>
        <v>Bethune-Cookman</v>
      </c>
    </row>
    <row r="311" spans="1:10" ht="75.75" thickBot="1" x14ac:dyDescent="0.3">
      <c r="A311" s="14">
        <v>310</v>
      </c>
      <c r="B311" s="15" t="s">
        <v>784</v>
      </c>
      <c r="C311" s="16" t="s">
        <v>646</v>
      </c>
      <c r="D311" s="17">
        <v>0.4395</v>
      </c>
      <c r="E311" s="18">
        <v>335</v>
      </c>
      <c r="F311" s="17">
        <v>0.44040000000000001</v>
      </c>
      <c r="G311" s="18">
        <v>0.437</v>
      </c>
      <c r="H311" s="17">
        <v>0.4168</v>
      </c>
      <c r="I311" s="18">
        <v>0.4874</v>
      </c>
      <c r="J311" t="str">
        <f t="shared" si="4"/>
        <v>Mount St. Mary's</v>
      </c>
    </row>
    <row r="312" spans="1:10" ht="60.75" thickBot="1" x14ac:dyDescent="0.3">
      <c r="A312" s="9">
        <v>311</v>
      </c>
      <c r="B312" s="10" t="s">
        <v>785</v>
      </c>
      <c r="C312" s="11" t="s">
        <v>654</v>
      </c>
      <c r="D312" s="12">
        <v>0.43940000000000001</v>
      </c>
      <c r="E312" s="13">
        <v>354</v>
      </c>
      <c r="F312" s="12">
        <v>0.4264</v>
      </c>
      <c r="G312" s="13">
        <v>0.4783</v>
      </c>
      <c r="H312" s="12">
        <v>0.40100000000000002</v>
      </c>
      <c r="I312" s="13">
        <v>0.47739999999999999</v>
      </c>
      <c r="J312" t="str">
        <f t="shared" si="4"/>
        <v>Le Moyne</v>
      </c>
    </row>
    <row r="313" spans="1:10" ht="30.75" thickBot="1" x14ac:dyDescent="0.3">
      <c r="A313" s="14">
        <v>312</v>
      </c>
      <c r="B313" s="15" t="s">
        <v>786</v>
      </c>
      <c r="C313" s="16" t="s">
        <v>633</v>
      </c>
      <c r="D313" s="17">
        <v>0.43880000000000002</v>
      </c>
      <c r="E313" s="18">
        <v>362</v>
      </c>
      <c r="F313" s="17">
        <v>0.39729999999999999</v>
      </c>
      <c r="G313" s="18">
        <v>0.56340000000000001</v>
      </c>
      <c r="H313" s="17">
        <v>0.3584</v>
      </c>
      <c r="I313" s="18">
        <v>0.4753</v>
      </c>
      <c r="J313" t="str">
        <f t="shared" si="4"/>
        <v>American University</v>
      </c>
    </row>
    <row r="314" spans="1:10" ht="75.75" thickBot="1" x14ac:dyDescent="0.3">
      <c r="A314" s="9">
        <v>313</v>
      </c>
      <c r="B314" s="10" t="s">
        <v>787</v>
      </c>
      <c r="C314" s="11" t="s">
        <v>652</v>
      </c>
      <c r="D314" s="12">
        <v>0.43880000000000002</v>
      </c>
      <c r="E314" s="13">
        <v>339</v>
      </c>
      <c r="F314" s="12">
        <v>0.43919999999999998</v>
      </c>
      <c r="G314" s="13">
        <v>0.4375</v>
      </c>
      <c r="H314" s="12">
        <v>0.4148</v>
      </c>
      <c r="I314" s="13">
        <v>0.48820000000000002</v>
      </c>
      <c r="J314" t="str">
        <f t="shared" si="4"/>
        <v>Arkansas-Pine Bluff</v>
      </c>
    </row>
    <row r="315" spans="1:10" ht="30.75" thickBot="1" x14ac:dyDescent="0.3">
      <c r="A315" s="14">
        <v>314</v>
      </c>
      <c r="B315" s="15" t="s">
        <v>788</v>
      </c>
      <c r="C315" s="16" t="s">
        <v>544</v>
      </c>
      <c r="D315" s="17">
        <v>0.4385</v>
      </c>
      <c r="E315" s="18">
        <v>109</v>
      </c>
      <c r="F315" s="17">
        <v>0.53620000000000001</v>
      </c>
      <c r="G315" s="18">
        <v>0.14560000000000001</v>
      </c>
      <c r="H315" s="17">
        <v>0.53969999999999996</v>
      </c>
      <c r="I315" s="18">
        <v>0.52910000000000001</v>
      </c>
      <c r="J315" t="str">
        <f t="shared" si="4"/>
        <v>Dartmouth</v>
      </c>
    </row>
    <row r="316" spans="1:10" ht="75.75" thickBot="1" x14ac:dyDescent="0.3">
      <c r="A316" s="9">
        <v>315</v>
      </c>
      <c r="B316" s="10" t="s">
        <v>789</v>
      </c>
      <c r="C316" s="11" t="s">
        <v>679</v>
      </c>
      <c r="D316" s="12">
        <v>0.43840000000000001</v>
      </c>
      <c r="E316" s="13">
        <v>286</v>
      </c>
      <c r="F316" s="12">
        <v>0.46949999999999997</v>
      </c>
      <c r="G316" s="13">
        <v>0.34510000000000002</v>
      </c>
      <c r="H316" s="12">
        <v>0.45679999999999998</v>
      </c>
      <c r="I316" s="13">
        <v>0.49469999999999997</v>
      </c>
      <c r="J316" t="str">
        <f t="shared" si="4"/>
        <v>Morgan State</v>
      </c>
    </row>
    <row r="317" spans="1:10" ht="75.75" thickBot="1" x14ac:dyDescent="0.3">
      <c r="A317" s="14">
        <v>316</v>
      </c>
      <c r="B317" s="15" t="s">
        <v>790</v>
      </c>
      <c r="C317" s="16" t="s">
        <v>646</v>
      </c>
      <c r="D317" s="17">
        <v>0.43809999999999999</v>
      </c>
      <c r="E317" s="18">
        <v>200</v>
      </c>
      <c r="F317" s="17">
        <v>0.49690000000000001</v>
      </c>
      <c r="G317" s="18">
        <v>0.26150000000000001</v>
      </c>
      <c r="H317" s="17">
        <v>0.49869999999999998</v>
      </c>
      <c r="I317" s="18">
        <v>0.49349999999999999</v>
      </c>
      <c r="J317" t="str">
        <f t="shared" si="4"/>
        <v>Manhattan</v>
      </c>
    </row>
    <row r="318" spans="1:10" ht="30.75" thickBot="1" x14ac:dyDescent="0.3">
      <c r="A318" s="9">
        <v>317</v>
      </c>
      <c r="B318" s="10" t="s">
        <v>791</v>
      </c>
      <c r="C318" s="11" t="s">
        <v>633</v>
      </c>
      <c r="D318" s="12">
        <v>0.4375</v>
      </c>
      <c r="E318" s="13">
        <v>306</v>
      </c>
      <c r="F318" s="12">
        <v>0.45989999999999998</v>
      </c>
      <c r="G318" s="13">
        <v>0.37009999999999998</v>
      </c>
      <c r="H318" s="12">
        <v>0.45140000000000002</v>
      </c>
      <c r="I318" s="13">
        <v>0.47699999999999998</v>
      </c>
      <c r="J318" t="str">
        <f t="shared" si="4"/>
        <v>Lafayette</v>
      </c>
    </row>
    <row r="319" spans="1:10" ht="30.75" thickBot="1" x14ac:dyDescent="0.3">
      <c r="A319" s="14">
        <v>318</v>
      </c>
      <c r="B319" s="15" t="s">
        <v>792</v>
      </c>
      <c r="C319" s="16" t="s">
        <v>604</v>
      </c>
      <c r="D319" s="17">
        <v>0.43719999999999998</v>
      </c>
      <c r="E319" s="18">
        <v>252</v>
      </c>
      <c r="F319" s="17">
        <v>0.48149999999999998</v>
      </c>
      <c r="G319" s="18">
        <v>0.30430000000000001</v>
      </c>
      <c r="H319" s="17">
        <v>0.4662</v>
      </c>
      <c r="I319" s="18">
        <v>0.5121</v>
      </c>
      <c r="J319" t="str">
        <f t="shared" si="4"/>
        <v>Robert Morris</v>
      </c>
    </row>
    <row r="320" spans="1:10" ht="30.75" thickBot="1" x14ac:dyDescent="0.3">
      <c r="A320" s="9">
        <v>319</v>
      </c>
      <c r="B320" s="10" t="s">
        <v>793</v>
      </c>
      <c r="C320" s="11" t="s">
        <v>572</v>
      </c>
      <c r="D320" s="12">
        <v>0.43709999999999999</v>
      </c>
      <c r="E320" s="13">
        <v>207</v>
      </c>
      <c r="F320" s="12">
        <v>0.49519999999999997</v>
      </c>
      <c r="G320" s="13">
        <v>0.26269999999999999</v>
      </c>
      <c r="H320" s="12">
        <v>0.4763</v>
      </c>
      <c r="I320" s="13">
        <v>0.53300000000000003</v>
      </c>
      <c r="J320" t="str">
        <f t="shared" si="4"/>
        <v>Florida International</v>
      </c>
    </row>
    <row r="321" spans="1:10" ht="75.75" thickBot="1" x14ac:dyDescent="0.3">
      <c r="A321" s="14">
        <v>320</v>
      </c>
      <c r="B321" s="15" t="s">
        <v>794</v>
      </c>
      <c r="C321" s="16" t="s">
        <v>652</v>
      </c>
      <c r="D321" s="17">
        <v>0.43659999999999999</v>
      </c>
      <c r="E321" s="18">
        <v>332</v>
      </c>
      <c r="F321" s="17">
        <v>0.4466</v>
      </c>
      <c r="G321" s="18">
        <v>0.40679999999999999</v>
      </c>
      <c r="H321" s="17">
        <v>0.4168</v>
      </c>
      <c r="I321" s="18">
        <v>0.50609999999999999</v>
      </c>
      <c r="J321" t="str">
        <f t="shared" si="4"/>
        <v>Prairie View A&amp;M</v>
      </c>
    </row>
    <row r="322" spans="1:10" ht="60.75" thickBot="1" x14ac:dyDescent="0.3">
      <c r="A322" s="9">
        <v>321</v>
      </c>
      <c r="B322" s="10" t="s">
        <v>795</v>
      </c>
      <c r="C322" s="11" t="s">
        <v>595</v>
      </c>
      <c r="D322" s="12">
        <v>0.43630000000000002</v>
      </c>
      <c r="E322" s="13">
        <v>178</v>
      </c>
      <c r="F322" s="12">
        <v>0.50460000000000005</v>
      </c>
      <c r="G322" s="13">
        <v>0.23130000000000001</v>
      </c>
      <c r="H322" s="12">
        <v>0.50070000000000003</v>
      </c>
      <c r="I322" s="13">
        <v>0.51249999999999996</v>
      </c>
      <c r="J322" t="str">
        <f t="shared" si="4"/>
        <v>North Carolina A&amp;T</v>
      </c>
    </row>
    <row r="323" spans="1:10" ht="75.75" thickBot="1" x14ac:dyDescent="0.3">
      <c r="A323" s="14">
        <v>322</v>
      </c>
      <c r="B323" s="15" t="s">
        <v>796</v>
      </c>
      <c r="C323" s="16" t="s">
        <v>576</v>
      </c>
      <c r="D323" s="17">
        <v>0.4355</v>
      </c>
      <c r="E323" s="18">
        <v>333</v>
      </c>
      <c r="F323" s="17">
        <v>0.4451</v>
      </c>
      <c r="G323" s="18">
        <v>0.40679999999999999</v>
      </c>
      <c r="H323" s="17">
        <v>0.40949999999999998</v>
      </c>
      <c r="I323" s="18">
        <v>0.51619999999999999</v>
      </c>
      <c r="J323" t="str">
        <f t="shared" ref="J323:J363" si="5">TEXT(B323,"")</f>
        <v>Eastern Michigan</v>
      </c>
    </row>
    <row r="324" spans="1:10" ht="60.75" thickBot="1" x14ac:dyDescent="0.3">
      <c r="A324" s="9">
        <v>323</v>
      </c>
      <c r="B324" s="10" t="s">
        <v>797</v>
      </c>
      <c r="C324" s="11" t="s">
        <v>642</v>
      </c>
      <c r="D324" s="12">
        <v>0.43430000000000002</v>
      </c>
      <c r="E324" s="13">
        <v>202</v>
      </c>
      <c r="F324" s="12">
        <v>0.49640000000000001</v>
      </c>
      <c r="G324" s="13">
        <v>0.24809999999999999</v>
      </c>
      <c r="H324" s="12">
        <v>0.48230000000000001</v>
      </c>
      <c r="I324" s="13">
        <v>0.52480000000000004</v>
      </c>
      <c r="J324" t="str">
        <f t="shared" si="5"/>
        <v>Bellarmine</v>
      </c>
    </row>
    <row r="325" spans="1:10" ht="60.75" thickBot="1" x14ac:dyDescent="0.3">
      <c r="A325" s="14">
        <v>324</v>
      </c>
      <c r="B325" s="15" t="s">
        <v>120</v>
      </c>
      <c r="C325" s="16" t="s">
        <v>599</v>
      </c>
      <c r="D325" s="17">
        <v>0.43419999999999997</v>
      </c>
      <c r="E325" s="18">
        <v>276</v>
      </c>
      <c r="F325" s="17">
        <v>0.47439999999999999</v>
      </c>
      <c r="G325" s="18">
        <v>0.31340000000000001</v>
      </c>
      <c r="H325" s="17">
        <v>0.4536</v>
      </c>
      <c r="I325" s="18">
        <v>0.5161</v>
      </c>
      <c r="J325" t="str">
        <f t="shared" si="5"/>
        <v>Tennessee Tech</v>
      </c>
    </row>
    <row r="326" spans="1:10" ht="60.75" thickBot="1" x14ac:dyDescent="0.3">
      <c r="A326" s="9">
        <v>325</v>
      </c>
      <c r="B326" s="10" t="s">
        <v>798</v>
      </c>
      <c r="C326" s="11" t="s">
        <v>599</v>
      </c>
      <c r="D326" s="12">
        <v>0.43409999999999999</v>
      </c>
      <c r="E326" s="13">
        <v>219</v>
      </c>
      <c r="F326" s="12">
        <v>0.4919</v>
      </c>
      <c r="G326" s="13">
        <v>0.26090000000000002</v>
      </c>
      <c r="H326" s="12">
        <v>0.48110000000000003</v>
      </c>
      <c r="I326" s="13">
        <v>0.51349999999999996</v>
      </c>
      <c r="J326" t="str">
        <f t="shared" si="5"/>
        <v>Southern Indiana</v>
      </c>
    </row>
    <row r="327" spans="1:10" ht="45.75" thickBot="1" x14ac:dyDescent="0.3">
      <c r="A327" s="14">
        <v>326</v>
      </c>
      <c r="B327" s="15" t="s">
        <v>799</v>
      </c>
      <c r="C327" s="16" t="s">
        <v>655</v>
      </c>
      <c r="D327" s="17">
        <v>0.43330000000000002</v>
      </c>
      <c r="E327" s="18">
        <v>320</v>
      </c>
      <c r="F327" s="17">
        <v>0.45279999999999998</v>
      </c>
      <c r="G327" s="18">
        <v>0.375</v>
      </c>
      <c r="H327" s="17">
        <v>0.42159999999999997</v>
      </c>
      <c r="I327" s="18">
        <v>0.51500000000000001</v>
      </c>
      <c r="J327" t="str">
        <f t="shared" si="5"/>
        <v>South Dakota</v>
      </c>
    </row>
    <row r="328" spans="1:10" ht="60.75" thickBot="1" x14ac:dyDescent="0.3">
      <c r="A328" s="9">
        <v>327</v>
      </c>
      <c r="B328" s="10" t="s">
        <v>89</v>
      </c>
      <c r="C328" s="11" t="s">
        <v>654</v>
      </c>
      <c r="D328" s="12">
        <v>0.43319999999999997</v>
      </c>
      <c r="E328" s="13">
        <v>357</v>
      </c>
      <c r="F328" s="12">
        <v>0.42199999999999999</v>
      </c>
      <c r="G328" s="13">
        <v>0.4667</v>
      </c>
      <c r="H328" s="12">
        <v>0.39179999999999998</v>
      </c>
      <c r="I328" s="13">
        <v>0.48220000000000002</v>
      </c>
      <c r="J328" t="str">
        <f t="shared" si="5"/>
        <v>Fairleigh Dickinson</v>
      </c>
    </row>
    <row r="329" spans="1:10" ht="60.75" thickBot="1" x14ac:dyDescent="0.3">
      <c r="A329" s="14">
        <v>328</v>
      </c>
      <c r="B329" s="15" t="s">
        <v>800</v>
      </c>
      <c r="C329" s="16" t="s">
        <v>552</v>
      </c>
      <c r="D329" s="17">
        <v>0.43280000000000002</v>
      </c>
      <c r="E329" s="18">
        <v>141</v>
      </c>
      <c r="F329" s="17">
        <v>0.51700000000000002</v>
      </c>
      <c r="G329" s="18">
        <v>0.18029999999999999</v>
      </c>
      <c r="H329" s="17">
        <v>0.51019999999999999</v>
      </c>
      <c r="I329" s="18">
        <v>0.53049999999999997</v>
      </c>
      <c r="J329" t="str">
        <f t="shared" si="5"/>
        <v>Texas-RGV</v>
      </c>
    </row>
    <row r="330" spans="1:10" ht="60.75" thickBot="1" x14ac:dyDescent="0.3">
      <c r="A330" s="9">
        <v>329</v>
      </c>
      <c r="B330" s="10" t="s">
        <v>801</v>
      </c>
      <c r="C330" s="11" t="s">
        <v>570</v>
      </c>
      <c r="D330" s="12">
        <v>0.4325</v>
      </c>
      <c r="E330" s="13">
        <v>201</v>
      </c>
      <c r="F330" s="12">
        <v>0.49680000000000002</v>
      </c>
      <c r="G330" s="13">
        <v>0.2397</v>
      </c>
      <c r="H330" s="12">
        <v>0.49209999999999998</v>
      </c>
      <c r="I330" s="13">
        <v>0.50629999999999997</v>
      </c>
      <c r="J330" t="str">
        <f t="shared" si="5"/>
        <v>N.J.I.T.</v>
      </c>
    </row>
    <row r="331" spans="1:10" ht="75.75" thickBot="1" x14ac:dyDescent="0.3">
      <c r="A331" s="14">
        <v>330</v>
      </c>
      <c r="B331" s="15" t="s">
        <v>802</v>
      </c>
      <c r="C331" s="16" t="s">
        <v>679</v>
      </c>
      <c r="D331" s="17">
        <v>0.43219999999999997</v>
      </c>
      <c r="E331" s="18">
        <v>356</v>
      </c>
      <c r="F331" s="17">
        <v>0.42449999999999999</v>
      </c>
      <c r="G331" s="18">
        <v>0.45529999999999998</v>
      </c>
      <c r="H331" s="17">
        <v>0.3921</v>
      </c>
      <c r="I331" s="18">
        <v>0.4894</v>
      </c>
      <c r="J331" t="str">
        <f t="shared" si="5"/>
        <v>Delaware State</v>
      </c>
    </row>
    <row r="332" spans="1:10" ht="45.75" thickBot="1" x14ac:dyDescent="0.3">
      <c r="A332" s="9">
        <v>331</v>
      </c>
      <c r="B332" s="10" t="s">
        <v>803</v>
      </c>
      <c r="C332" s="11" t="s">
        <v>569</v>
      </c>
      <c r="D332" s="12">
        <v>0.43099999999999999</v>
      </c>
      <c r="E332" s="13">
        <v>158</v>
      </c>
      <c r="F332" s="12">
        <v>0.51170000000000004</v>
      </c>
      <c r="G332" s="13">
        <v>0.1888</v>
      </c>
      <c r="H332" s="12">
        <v>0.50800000000000001</v>
      </c>
      <c r="I332" s="13">
        <v>0.51919999999999999</v>
      </c>
      <c r="J332" t="str">
        <f t="shared" si="5"/>
        <v>Old Dominion</v>
      </c>
    </row>
    <row r="333" spans="1:10" ht="45.75" thickBot="1" x14ac:dyDescent="0.3">
      <c r="A333" s="14">
        <v>332</v>
      </c>
      <c r="B333" s="15" t="s">
        <v>118</v>
      </c>
      <c r="C333" s="16" t="s">
        <v>601</v>
      </c>
      <c r="D333" s="17">
        <v>0.4304</v>
      </c>
      <c r="E333" s="18">
        <v>198</v>
      </c>
      <c r="F333" s="17">
        <v>0.49769999999999998</v>
      </c>
      <c r="G333" s="18">
        <v>0.2283</v>
      </c>
      <c r="H333" s="17">
        <v>0.48659999999999998</v>
      </c>
      <c r="I333" s="18">
        <v>0.52010000000000001</v>
      </c>
      <c r="J333" t="str">
        <f t="shared" si="5"/>
        <v>Sacramento State</v>
      </c>
    </row>
    <row r="334" spans="1:10" ht="60.75" thickBot="1" x14ac:dyDescent="0.3">
      <c r="A334" s="9">
        <v>333</v>
      </c>
      <c r="B334" s="10" t="s">
        <v>804</v>
      </c>
      <c r="C334" s="11" t="s">
        <v>567</v>
      </c>
      <c r="D334" s="12">
        <v>0.4259</v>
      </c>
      <c r="E334" s="13">
        <v>307</v>
      </c>
      <c r="F334" s="12">
        <v>0.45960000000000001</v>
      </c>
      <c r="G334" s="13">
        <v>0.32500000000000001</v>
      </c>
      <c r="H334" s="12">
        <v>0.43180000000000002</v>
      </c>
      <c r="I334" s="13">
        <v>0.5151</v>
      </c>
      <c r="J334" t="str">
        <f t="shared" si="5"/>
        <v>Northwestern State</v>
      </c>
    </row>
    <row r="335" spans="1:10" ht="45.75" thickBot="1" x14ac:dyDescent="0.3">
      <c r="A335" s="14">
        <v>334</v>
      </c>
      <c r="B335" s="15" t="s">
        <v>805</v>
      </c>
      <c r="C335" s="16" t="s">
        <v>569</v>
      </c>
      <c r="D335" s="17">
        <v>0.42149999999999999</v>
      </c>
      <c r="E335" s="18">
        <v>250</v>
      </c>
      <c r="F335" s="17">
        <v>0.48180000000000001</v>
      </c>
      <c r="G335" s="18">
        <v>0.24060000000000001</v>
      </c>
      <c r="H335" s="17">
        <v>0.46150000000000002</v>
      </c>
      <c r="I335" s="18">
        <v>0.52239999999999998</v>
      </c>
      <c r="J335" t="str">
        <f t="shared" si="5"/>
        <v>Georgia Southern</v>
      </c>
    </row>
    <row r="336" spans="1:10" ht="45.75" thickBot="1" x14ac:dyDescent="0.3">
      <c r="A336" s="9">
        <v>335</v>
      </c>
      <c r="B336" s="10" t="s">
        <v>806</v>
      </c>
      <c r="C336" s="11" t="s">
        <v>569</v>
      </c>
      <c r="D336" s="12">
        <v>0.42070000000000002</v>
      </c>
      <c r="E336" s="13">
        <v>215</v>
      </c>
      <c r="F336" s="12">
        <v>0.49380000000000002</v>
      </c>
      <c r="G336" s="13">
        <v>0.2014</v>
      </c>
      <c r="H336" s="12">
        <v>0.47860000000000003</v>
      </c>
      <c r="I336" s="13">
        <v>0.5242</v>
      </c>
      <c r="J336" t="str">
        <f t="shared" si="5"/>
        <v>Coastal Carolina</v>
      </c>
    </row>
    <row r="337" spans="1:10" ht="60.75" thickBot="1" x14ac:dyDescent="0.3">
      <c r="A337" s="14">
        <v>336</v>
      </c>
      <c r="B337" s="15" t="s">
        <v>807</v>
      </c>
      <c r="C337" s="16" t="s">
        <v>595</v>
      </c>
      <c r="D337" s="17">
        <v>0.41799999999999998</v>
      </c>
      <c r="E337" s="18">
        <v>258</v>
      </c>
      <c r="F337" s="17">
        <v>0.48</v>
      </c>
      <c r="G337" s="18">
        <v>0.2319</v>
      </c>
      <c r="H337" s="17">
        <v>0.46700000000000003</v>
      </c>
      <c r="I337" s="18">
        <v>0.50590000000000002</v>
      </c>
      <c r="J337" t="str">
        <f t="shared" si="5"/>
        <v>Hampton</v>
      </c>
    </row>
    <row r="338" spans="1:10" ht="60.75" thickBot="1" x14ac:dyDescent="0.3">
      <c r="A338" s="9">
        <v>337</v>
      </c>
      <c r="B338" s="10" t="s">
        <v>808</v>
      </c>
      <c r="C338" s="11" t="s">
        <v>560</v>
      </c>
      <c r="D338" s="12">
        <v>0.4168</v>
      </c>
      <c r="E338" s="13">
        <v>180</v>
      </c>
      <c r="F338" s="12">
        <v>0.50409999999999999</v>
      </c>
      <c r="G338" s="13">
        <v>0.15490000000000001</v>
      </c>
      <c r="H338" s="12">
        <v>0.4884</v>
      </c>
      <c r="I338" s="13">
        <v>0.53539999999999999</v>
      </c>
      <c r="J338" t="str">
        <f t="shared" si="5"/>
        <v>Pacific</v>
      </c>
    </row>
    <row r="339" spans="1:10" ht="60.75" thickBot="1" x14ac:dyDescent="0.3">
      <c r="A339" s="14">
        <v>338</v>
      </c>
      <c r="B339" s="15" t="s">
        <v>809</v>
      </c>
      <c r="C339" s="16" t="s">
        <v>595</v>
      </c>
      <c r="D339" s="17">
        <v>0.41660000000000003</v>
      </c>
      <c r="E339" s="18">
        <v>281</v>
      </c>
      <c r="F339" s="17">
        <v>0.47339999999999999</v>
      </c>
      <c r="G339" s="18">
        <v>0.2462</v>
      </c>
      <c r="H339" s="17">
        <v>0.45860000000000001</v>
      </c>
      <c r="I339" s="18">
        <v>0.50319999999999998</v>
      </c>
      <c r="J339" t="str">
        <f t="shared" si="5"/>
        <v>William &amp; Mary</v>
      </c>
    </row>
    <row r="340" spans="1:10" ht="75.75" thickBot="1" x14ac:dyDescent="0.3">
      <c r="A340" s="9">
        <v>339</v>
      </c>
      <c r="B340" s="10" t="s">
        <v>810</v>
      </c>
      <c r="C340" s="11" t="s">
        <v>576</v>
      </c>
      <c r="D340" s="12">
        <v>0.41639999999999999</v>
      </c>
      <c r="E340" s="13">
        <v>172</v>
      </c>
      <c r="F340" s="12">
        <v>0.50690000000000002</v>
      </c>
      <c r="G340" s="13">
        <v>0.1449</v>
      </c>
      <c r="H340" s="12">
        <v>0.50119999999999998</v>
      </c>
      <c r="I340" s="13">
        <v>0.51819999999999999</v>
      </c>
      <c r="J340" t="str">
        <f t="shared" si="5"/>
        <v>Buffalo</v>
      </c>
    </row>
    <row r="341" spans="1:10" ht="75.75" thickBot="1" x14ac:dyDescent="0.3">
      <c r="A341" s="14">
        <v>340</v>
      </c>
      <c r="B341" s="15" t="s">
        <v>811</v>
      </c>
      <c r="C341" s="16" t="s">
        <v>652</v>
      </c>
      <c r="D341" s="17">
        <v>0.41620000000000001</v>
      </c>
      <c r="E341" s="18">
        <v>324</v>
      </c>
      <c r="F341" s="17">
        <v>0.45150000000000001</v>
      </c>
      <c r="G341" s="18">
        <v>0.31030000000000002</v>
      </c>
      <c r="H341" s="17">
        <v>0.42280000000000001</v>
      </c>
      <c r="I341" s="18">
        <v>0.50890000000000002</v>
      </c>
      <c r="J341" t="str">
        <f t="shared" si="5"/>
        <v>Alabama A&amp;M</v>
      </c>
    </row>
    <row r="342" spans="1:10" ht="75.75" thickBot="1" x14ac:dyDescent="0.3">
      <c r="A342" s="9">
        <v>341</v>
      </c>
      <c r="B342" s="10" t="s">
        <v>812</v>
      </c>
      <c r="C342" s="11" t="s">
        <v>652</v>
      </c>
      <c r="D342" s="12">
        <v>0.41199999999999998</v>
      </c>
      <c r="E342" s="13">
        <v>275</v>
      </c>
      <c r="F342" s="12">
        <v>0.47460000000000002</v>
      </c>
      <c r="G342" s="13">
        <v>0.22409999999999999</v>
      </c>
      <c r="H342" s="12">
        <v>0.45760000000000001</v>
      </c>
      <c r="I342" s="13">
        <v>0.50849999999999995</v>
      </c>
      <c r="J342" t="str">
        <f t="shared" si="5"/>
        <v>Florida A&amp;M</v>
      </c>
    </row>
    <row r="343" spans="1:10" ht="60.75" thickBot="1" x14ac:dyDescent="0.3">
      <c r="A343" s="14">
        <v>342</v>
      </c>
      <c r="B343" s="15" t="s">
        <v>85</v>
      </c>
      <c r="C343" s="16" t="s">
        <v>599</v>
      </c>
      <c r="D343" s="17">
        <v>0.41149999999999998</v>
      </c>
      <c r="E343" s="18">
        <v>249</v>
      </c>
      <c r="F343" s="17">
        <v>0.48199999999999998</v>
      </c>
      <c r="G343" s="18">
        <v>0.2</v>
      </c>
      <c r="H343" s="17">
        <v>0.46870000000000001</v>
      </c>
      <c r="I343" s="18">
        <v>0.50870000000000004</v>
      </c>
      <c r="J343" t="str">
        <f t="shared" si="5"/>
        <v>Southeast Missouri State</v>
      </c>
    </row>
    <row r="344" spans="1:10" ht="45.75" thickBot="1" x14ac:dyDescent="0.3">
      <c r="A344" s="9">
        <v>343</v>
      </c>
      <c r="B344" s="10" t="s">
        <v>813</v>
      </c>
      <c r="C344" s="11" t="s">
        <v>554</v>
      </c>
      <c r="D344" s="12">
        <v>0.41060000000000002</v>
      </c>
      <c r="E344" s="13">
        <v>143</v>
      </c>
      <c r="F344" s="12">
        <v>0.51670000000000005</v>
      </c>
      <c r="G344" s="13">
        <v>9.2299999999999993E-2</v>
      </c>
      <c r="H344" s="12">
        <v>0.51129999999999998</v>
      </c>
      <c r="I344" s="13">
        <v>0.52739999999999998</v>
      </c>
      <c r="J344" t="str">
        <f t="shared" si="5"/>
        <v>Virginia Military</v>
      </c>
    </row>
    <row r="345" spans="1:10" ht="60.75" thickBot="1" x14ac:dyDescent="0.3">
      <c r="A345" s="14">
        <v>344</v>
      </c>
      <c r="B345" s="15" t="s">
        <v>814</v>
      </c>
      <c r="C345" s="16" t="s">
        <v>642</v>
      </c>
      <c r="D345" s="17">
        <v>0.40920000000000001</v>
      </c>
      <c r="E345" s="18">
        <v>326</v>
      </c>
      <c r="F345" s="17">
        <v>0.45129999999999998</v>
      </c>
      <c r="G345" s="18">
        <v>0.28289999999999998</v>
      </c>
      <c r="H345" s="17">
        <v>0.41770000000000002</v>
      </c>
      <c r="I345" s="18">
        <v>0.51859999999999995</v>
      </c>
      <c r="J345" t="str">
        <f t="shared" si="5"/>
        <v>Central Arkansas</v>
      </c>
    </row>
    <row r="346" spans="1:10" ht="30.75" thickBot="1" x14ac:dyDescent="0.3">
      <c r="A346" s="9">
        <v>345</v>
      </c>
      <c r="B346" s="10" t="s">
        <v>815</v>
      </c>
      <c r="C346" s="11" t="s">
        <v>633</v>
      </c>
      <c r="D346" s="12">
        <v>0.40610000000000002</v>
      </c>
      <c r="E346" s="13">
        <v>342</v>
      </c>
      <c r="F346" s="12">
        <v>0.43780000000000002</v>
      </c>
      <c r="G346" s="13">
        <v>0.31080000000000002</v>
      </c>
      <c r="H346" s="12">
        <v>0.42259999999999998</v>
      </c>
      <c r="I346" s="13">
        <v>0.46820000000000001</v>
      </c>
      <c r="J346" t="str">
        <f t="shared" si="5"/>
        <v>Army West Point</v>
      </c>
    </row>
    <row r="347" spans="1:10" ht="75.75" thickBot="1" x14ac:dyDescent="0.3">
      <c r="A347" s="14">
        <v>346</v>
      </c>
      <c r="B347" s="15" t="s">
        <v>816</v>
      </c>
      <c r="C347" s="16" t="s">
        <v>646</v>
      </c>
      <c r="D347" s="17">
        <v>0.40360000000000001</v>
      </c>
      <c r="E347" s="18">
        <v>223</v>
      </c>
      <c r="F347" s="17">
        <v>0.49049999999999999</v>
      </c>
      <c r="G347" s="18">
        <v>0.1429</v>
      </c>
      <c r="H347" s="17">
        <v>0.48430000000000001</v>
      </c>
      <c r="I347" s="18">
        <v>0.503</v>
      </c>
      <c r="J347" t="str">
        <f t="shared" si="5"/>
        <v>Siena</v>
      </c>
    </row>
    <row r="348" spans="1:10" ht="60.75" thickBot="1" x14ac:dyDescent="0.3">
      <c r="A348" s="9">
        <v>347</v>
      </c>
      <c r="B348" s="10" t="s">
        <v>817</v>
      </c>
      <c r="C348" s="11" t="s">
        <v>599</v>
      </c>
      <c r="D348" s="12">
        <v>0.40289999999999998</v>
      </c>
      <c r="E348" s="13">
        <v>340</v>
      </c>
      <c r="F348" s="12">
        <v>0.439</v>
      </c>
      <c r="G348" s="13">
        <v>0.29449999999999998</v>
      </c>
      <c r="H348" s="12">
        <v>0.4007</v>
      </c>
      <c r="I348" s="13">
        <v>0.51559999999999995</v>
      </c>
      <c r="J348" t="str">
        <f t="shared" si="5"/>
        <v>Lindenwood</v>
      </c>
    </row>
    <row r="349" spans="1:10" ht="60.75" thickBot="1" x14ac:dyDescent="0.3">
      <c r="A349" s="14">
        <v>348</v>
      </c>
      <c r="B349" s="15" t="s">
        <v>818</v>
      </c>
      <c r="C349" s="16" t="s">
        <v>567</v>
      </c>
      <c r="D349" s="17">
        <v>0.40010000000000001</v>
      </c>
      <c r="E349" s="18">
        <v>329</v>
      </c>
      <c r="F349" s="17">
        <v>0.4486</v>
      </c>
      <c r="G349" s="18">
        <v>0.2545</v>
      </c>
      <c r="H349" s="17">
        <v>0.4173</v>
      </c>
      <c r="I349" s="18">
        <v>0.5111</v>
      </c>
      <c r="J349" t="str">
        <f t="shared" si="5"/>
        <v>New Orleans</v>
      </c>
    </row>
    <row r="350" spans="1:10" ht="30.75" thickBot="1" x14ac:dyDescent="0.3">
      <c r="A350" s="9">
        <v>349</v>
      </c>
      <c r="B350" s="10" t="s">
        <v>819</v>
      </c>
      <c r="C350" s="11" t="s">
        <v>633</v>
      </c>
      <c r="D350" s="12">
        <v>0.39829999999999999</v>
      </c>
      <c r="E350" s="13">
        <v>361</v>
      </c>
      <c r="F350" s="12">
        <v>0.40899999999999997</v>
      </c>
      <c r="G350" s="13">
        <v>0.36609999999999998</v>
      </c>
      <c r="H350" s="12">
        <v>0.37859999999999999</v>
      </c>
      <c r="I350" s="13">
        <v>0.46989999999999998</v>
      </c>
      <c r="J350" t="str">
        <f t="shared" si="5"/>
        <v>Navy</v>
      </c>
    </row>
    <row r="351" spans="1:10" ht="60.75" thickBot="1" x14ac:dyDescent="0.3">
      <c r="A351" s="14">
        <v>350</v>
      </c>
      <c r="B351" s="15" t="s">
        <v>820</v>
      </c>
      <c r="C351" s="16" t="s">
        <v>567</v>
      </c>
      <c r="D351" s="17">
        <v>0.39729999999999999</v>
      </c>
      <c r="E351" s="18">
        <v>349</v>
      </c>
      <c r="F351" s="17">
        <v>0.43130000000000002</v>
      </c>
      <c r="G351" s="18">
        <v>0.29509999999999997</v>
      </c>
      <c r="H351" s="17">
        <v>0.39400000000000002</v>
      </c>
      <c r="I351" s="18">
        <v>0.50590000000000002</v>
      </c>
      <c r="J351" t="str">
        <f t="shared" si="5"/>
        <v>Incarnate Word</v>
      </c>
    </row>
    <row r="352" spans="1:10" ht="30.75" thickBot="1" x14ac:dyDescent="0.3">
      <c r="A352" s="9">
        <v>351</v>
      </c>
      <c r="B352" s="10" t="s">
        <v>821</v>
      </c>
      <c r="C352" s="11" t="s">
        <v>604</v>
      </c>
      <c r="D352" s="12">
        <v>0.39629999999999999</v>
      </c>
      <c r="E352" s="13">
        <v>291</v>
      </c>
      <c r="F352" s="12">
        <v>0.46739999999999998</v>
      </c>
      <c r="G352" s="13">
        <v>0.18310000000000001</v>
      </c>
      <c r="H352" s="12">
        <v>0.44350000000000001</v>
      </c>
      <c r="I352" s="13">
        <v>0.51529999999999998</v>
      </c>
      <c r="J352" t="str">
        <f t="shared" si="5"/>
        <v>IUPUI</v>
      </c>
    </row>
    <row r="353" spans="1:10" ht="60.75" thickBot="1" x14ac:dyDescent="0.3">
      <c r="A353" s="14">
        <v>352</v>
      </c>
      <c r="B353" s="15" t="s">
        <v>822</v>
      </c>
      <c r="C353" s="16" t="s">
        <v>654</v>
      </c>
      <c r="D353" s="17">
        <v>0.39340000000000003</v>
      </c>
      <c r="E353" s="18">
        <v>344</v>
      </c>
      <c r="F353" s="17">
        <v>0.43559999999999999</v>
      </c>
      <c r="G353" s="18">
        <v>0.26669999999999999</v>
      </c>
      <c r="H353" s="17">
        <v>0.42</v>
      </c>
      <c r="I353" s="18">
        <v>0.46679999999999999</v>
      </c>
      <c r="J353" t="str">
        <f t="shared" si="5"/>
        <v>St. Francis (PA)</v>
      </c>
    </row>
    <row r="354" spans="1:10" ht="30.75" thickBot="1" x14ac:dyDescent="0.3">
      <c r="A354" s="9">
        <v>353</v>
      </c>
      <c r="B354" s="10" t="s">
        <v>122</v>
      </c>
      <c r="C354" s="11" t="s">
        <v>633</v>
      </c>
      <c r="D354" s="12">
        <v>0.39329999999999998</v>
      </c>
      <c r="E354" s="13">
        <v>355</v>
      </c>
      <c r="F354" s="12">
        <v>0.4254</v>
      </c>
      <c r="G354" s="13">
        <v>0.29709999999999998</v>
      </c>
      <c r="H354" s="12">
        <v>0.4007</v>
      </c>
      <c r="I354" s="13">
        <v>0.47470000000000001</v>
      </c>
      <c r="J354" t="str">
        <f t="shared" si="5"/>
        <v>Holy Cross</v>
      </c>
    </row>
    <row r="355" spans="1:10" ht="75.75" thickBot="1" x14ac:dyDescent="0.3">
      <c r="A355" s="14">
        <v>354</v>
      </c>
      <c r="B355" s="15" t="s">
        <v>823</v>
      </c>
      <c r="C355" s="16" t="s">
        <v>679</v>
      </c>
      <c r="D355" s="17">
        <v>0.39319999999999999</v>
      </c>
      <c r="E355" s="18">
        <v>345</v>
      </c>
      <c r="F355" s="17">
        <v>0.43440000000000001</v>
      </c>
      <c r="G355" s="18">
        <v>0.2697</v>
      </c>
      <c r="H355" s="17">
        <v>0.40039999999999998</v>
      </c>
      <c r="I355" s="18">
        <v>0.50239999999999996</v>
      </c>
      <c r="J355" t="str">
        <f t="shared" si="5"/>
        <v>Maryland-Eastern Shore</v>
      </c>
    </row>
    <row r="356" spans="1:10" ht="60.75" thickBot="1" x14ac:dyDescent="0.3">
      <c r="A356" s="9">
        <v>355</v>
      </c>
      <c r="B356" s="10" t="s">
        <v>824</v>
      </c>
      <c r="C356" s="11" t="s">
        <v>654</v>
      </c>
      <c r="D356" s="12">
        <v>0.39250000000000002</v>
      </c>
      <c r="E356" s="13">
        <v>336</v>
      </c>
      <c r="F356" s="12">
        <v>0.43990000000000001</v>
      </c>
      <c r="G356" s="13">
        <v>0.25</v>
      </c>
      <c r="H356" s="12">
        <v>0.41909999999999997</v>
      </c>
      <c r="I356" s="13">
        <v>0.48149999999999998</v>
      </c>
      <c r="J356" t="str">
        <f t="shared" si="5"/>
        <v>Long Island</v>
      </c>
    </row>
    <row r="357" spans="1:10" ht="45.75" thickBot="1" x14ac:dyDescent="0.3">
      <c r="A357" s="14">
        <v>356</v>
      </c>
      <c r="B357" s="15" t="s">
        <v>825</v>
      </c>
      <c r="C357" s="16" t="s">
        <v>565</v>
      </c>
      <c r="D357" s="17">
        <v>0.39229999999999998</v>
      </c>
      <c r="E357" s="18">
        <v>236</v>
      </c>
      <c r="F357" s="17">
        <v>0.48749999999999999</v>
      </c>
      <c r="G357" s="18">
        <v>0.1069</v>
      </c>
      <c r="H357" s="17">
        <v>0.46889999999999998</v>
      </c>
      <c r="I357" s="18">
        <v>0.52449999999999997</v>
      </c>
      <c r="J357" t="str">
        <f t="shared" si="5"/>
        <v>Cal Poly</v>
      </c>
    </row>
    <row r="358" spans="1:10" ht="60.75" thickBot="1" x14ac:dyDescent="0.3">
      <c r="A358" s="9">
        <v>357</v>
      </c>
      <c r="B358" s="10" t="s">
        <v>826</v>
      </c>
      <c r="C358" s="11" t="s">
        <v>567</v>
      </c>
      <c r="D358" s="12">
        <v>0.39129999999999998</v>
      </c>
      <c r="E358" s="13">
        <v>318</v>
      </c>
      <c r="F358" s="12">
        <v>0.4551</v>
      </c>
      <c r="G358" s="13">
        <v>0.2</v>
      </c>
      <c r="H358" s="12">
        <v>0.42120000000000002</v>
      </c>
      <c r="I358" s="13">
        <v>0.52280000000000004</v>
      </c>
      <c r="J358" t="str">
        <f t="shared" si="5"/>
        <v>Houston Christian</v>
      </c>
    </row>
    <row r="359" spans="1:10" ht="30.75" thickBot="1" x14ac:dyDescent="0.3">
      <c r="A359" s="14">
        <v>358</v>
      </c>
      <c r="B359" s="15" t="s">
        <v>827</v>
      </c>
      <c r="C359" s="16" t="s">
        <v>633</v>
      </c>
      <c r="D359" s="17">
        <v>0.38919999999999999</v>
      </c>
      <c r="E359" s="18">
        <v>343</v>
      </c>
      <c r="F359" s="17">
        <v>0.43769999999999998</v>
      </c>
      <c r="G359" s="18">
        <v>0.24360000000000001</v>
      </c>
      <c r="H359" s="17">
        <v>0.41539999999999999</v>
      </c>
      <c r="I359" s="18">
        <v>0.4824</v>
      </c>
      <c r="J359" t="str">
        <f t="shared" si="5"/>
        <v>Loyola (MD)</v>
      </c>
    </row>
    <row r="360" spans="1:10" ht="30.75" thickBot="1" x14ac:dyDescent="0.3">
      <c r="A360" s="9">
        <v>359</v>
      </c>
      <c r="B360" s="10" t="s">
        <v>828</v>
      </c>
      <c r="C360" s="11" t="s">
        <v>604</v>
      </c>
      <c r="D360" s="12">
        <v>0.38</v>
      </c>
      <c r="E360" s="13">
        <v>194</v>
      </c>
      <c r="F360" s="12">
        <v>0.49919999999999998</v>
      </c>
      <c r="G360" s="13">
        <v>2.24E-2</v>
      </c>
      <c r="H360" s="12">
        <v>0.48499999999999999</v>
      </c>
      <c r="I360" s="13">
        <v>0.52759999999999996</v>
      </c>
      <c r="J360" t="str">
        <f t="shared" si="5"/>
        <v>Detroit-Mercy</v>
      </c>
    </row>
    <row r="361" spans="1:10" ht="60.75" thickBot="1" x14ac:dyDescent="0.3">
      <c r="A361" s="14">
        <v>360</v>
      </c>
      <c r="B361" s="15" t="s">
        <v>829</v>
      </c>
      <c r="C361" s="16" t="s">
        <v>654</v>
      </c>
      <c r="D361" s="17">
        <v>0.37469999999999998</v>
      </c>
      <c r="E361" s="18">
        <v>295</v>
      </c>
      <c r="F361" s="17">
        <v>0.46679999999999999</v>
      </c>
      <c r="G361" s="18">
        <v>9.8400000000000001E-2</v>
      </c>
      <c r="H361" s="17">
        <v>0.4551</v>
      </c>
      <c r="I361" s="18">
        <v>0.49020000000000002</v>
      </c>
      <c r="J361" t="str">
        <f t="shared" si="5"/>
        <v>Stonehill</v>
      </c>
    </row>
    <row r="362" spans="1:10" ht="75.75" thickBot="1" x14ac:dyDescent="0.3">
      <c r="A362" s="9">
        <v>361</v>
      </c>
      <c r="B362" s="10" t="s">
        <v>830</v>
      </c>
      <c r="C362" s="11" t="s">
        <v>652</v>
      </c>
      <c r="D362" s="12">
        <v>0.36299999999999999</v>
      </c>
      <c r="E362" s="13">
        <v>273</v>
      </c>
      <c r="F362" s="12">
        <v>0.47539999999999999</v>
      </c>
      <c r="G362" s="13">
        <v>2.5899999999999999E-2</v>
      </c>
      <c r="H362" s="12">
        <v>0.45429999999999998</v>
      </c>
      <c r="I362" s="13">
        <v>0.51759999999999995</v>
      </c>
      <c r="J362" t="str">
        <f t="shared" si="5"/>
        <v>Mississippi Valley State</v>
      </c>
    </row>
    <row r="363" spans="1:10" ht="75.75" thickBot="1" x14ac:dyDescent="0.3">
      <c r="A363" s="14">
        <v>362</v>
      </c>
      <c r="B363" s="15" t="s">
        <v>831</v>
      </c>
      <c r="C363" s="16" t="s">
        <v>679</v>
      </c>
      <c r="D363" s="17">
        <v>0.34379999999999999</v>
      </c>
      <c r="E363" s="18">
        <v>341</v>
      </c>
      <c r="F363" s="17">
        <v>0.43859999999999999</v>
      </c>
      <c r="G363" s="18">
        <v>5.9400000000000001E-2</v>
      </c>
      <c r="H363" s="17">
        <v>0.4098</v>
      </c>
      <c r="I363" s="18">
        <v>0.49619999999999997</v>
      </c>
      <c r="J363" t="str">
        <f t="shared" si="5"/>
        <v>Coppin State</v>
      </c>
    </row>
  </sheetData>
  <hyperlinks>
    <hyperlink ref="A1" r:id="rId1" xr:uid="{CC35C804-FAC2-4F4D-9B09-8273330CED4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8"/>
  <sheetViews>
    <sheetView workbookViewId="0">
      <selection activeCell="F48" sqref="F48"/>
    </sheetView>
  </sheetViews>
  <sheetFormatPr defaultRowHeight="15" x14ac:dyDescent="0.25"/>
  <cols>
    <col min="1" max="1" width="20.7109375" bestFit="1" customWidth="1"/>
    <col min="4" max="4" width="11.42578125" customWidth="1"/>
  </cols>
  <sheetData>
    <row r="1" spans="1:11" x14ac:dyDescent="0.25">
      <c r="A1" s="24" t="s">
        <v>461</v>
      </c>
      <c r="B1" s="24"/>
      <c r="C1" s="24"/>
      <c r="D1" s="24" t="s">
        <v>462</v>
      </c>
      <c r="E1" s="24" t="s">
        <v>463</v>
      </c>
      <c r="F1" s="24" t="s">
        <v>460</v>
      </c>
      <c r="G1" s="8" t="s">
        <v>464</v>
      </c>
      <c r="H1" s="24" t="s">
        <v>464</v>
      </c>
      <c r="I1" s="24" t="s">
        <v>465</v>
      </c>
      <c r="J1" s="8" t="s">
        <v>465</v>
      </c>
    </row>
    <row r="2" spans="1:11" x14ac:dyDescent="0.25">
      <c r="A2" s="24"/>
      <c r="B2" s="24"/>
      <c r="C2" s="24"/>
      <c r="D2" s="24"/>
      <c r="E2" s="24"/>
      <c r="F2" s="24"/>
      <c r="G2" s="8" t="s">
        <v>461</v>
      </c>
      <c r="H2" s="24"/>
      <c r="I2" s="24"/>
      <c r="J2" s="8" t="s">
        <v>463</v>
      </c>
    </row>
    <row r="3" spans="1:11" ht="30" x14ac:dyDescent="0.25">
      <c r="A3" s="3" t="s">
        <v>952</v>
      </c>
      <c r="B3" s="4"/>
      <c r="C3" s="3">
        <v>1</v>
      </c>
      <c r="D3" s="5" t="s">
        <v>131</v>
      </c>
      <c r="E3" s="3" t="s">
        <v>832</v>
      </c>
      <c r="F3" s="6" t="s">
        <v>833</v>
      </c>
      <c r="G3" s="3">
        <v>15</v>
      </c>
      <c r="H3" s="6" t="s">
        <v>834</v>
      </c>
      <c r="I3" s="5" t="s">
        <v>133</v>
      </c>
      <c r="J3" s="3" t="s">
        <v>336</v>
      </c>
      <c r="K3" t="str">
        <f>TEXT(RIGHT(D3,LEN(D3)-2),"")</f>
        <v>South Carolina</v>
      </c>
    </row>
    <row r="4" spans="1:11" x14ac:dyDescent="0.25">
      <c r="A4" s="3"/>
      <c r="B4" s="4"/>
      <c r="C4" s="3">
        <v>2</v>
      </c>
      <c r="D4" s="5" t="s">
        <v>144</v>
      </c>
      <c r="E4" s="3" t="s">
        <v>835</v>
      </c>
      <c r="F4" s="6" t="s">
        <v>836</v>
      </c>
      <c r="G4" s="3">
        <v>1</v>
      </c>
      <c r="H4" s="6" t="s">
        <v>837</v>
      </c>
      <c r="I4" s="5" t="s">
        <v>145</v>
      </c>
      <c r="J4" s="3" t="s">
        <v>838</v>
      </c>
      <c r="K4" t="str">
        <f t="shared" ref="K4:K67" si="0">TEXT(RIGHT(D4,LEN(D4)-2),"")</f>
        <v>Stanford</v>
      </c>
    </row>
    <row r="5" spans="1:11" ht="30" x14ac:dyDescent="0.25">
      <c r="A5" s="3"/>
      <c r="B5" s="4"/>
      <c r="C5" s="3">
        <v>3</v>
      </c>
      <c r="D5" s="5" t="s">
        <v>134</v>
      </c>
      <c r="E5" s="3" t="s">
        <v>839</v>
      </c>
      <c r="F5" s="6" t="s">
        <v>840</v>
      </c>
      <c r="G5" s="3">
        <v>2</v>
      </c>
      <c r="H5" s="6" t="s">
        <v>841</v>
      </c>
      <c r="I5" s="5" t="s">
        <v>136</v>
      </c>
      <c r="J5" s="3" t="s">
        <v>518</v>
      </c>
      <c r="K5" t="str">
        <f t="shared" si="0"/>
        <v>Connecticut</v>
      </c>
    </row>
    <row r="6" spans="1:11" x14ac:dyDescent="0.25">
      <c r="A6" s="3"/>
      <c r="B6" s="4"/>
      <c r="C6" s="3">
        <v>4</v>
      </c>
      <c r="D6" s="5" t="s">
        <v>140</v>
      </c>
      <c r="E6" s="3" t="s">
        <v>842</v>
      </c>
      <c r="F6" s="6" t="s">
        <v>843</v>
      </c>
      <c r="G6" s="3">
        <v>7</v>
      </c>
      <c r="H6" s="6" t="s">
        <v>844</v>
      </c>
      <c r="I6" s="5" t="s">
        <v>139</v>
      </c>
      <c r="J6" s="3" t="s">
        <v>838</v>
      </c>
      <c r="K6" t="str">
        <f t="shared" si="0"/>
        <v>Iowa</v>
      </c>
    </row>
    <row r="7" spans="1:11" x14ac:dyDescent="0.25">
      <c r="A7" s="3"/>
      <c r="B7" s="4"/>
      <c r="C7" s="3">
        <v>5</v>
      </c>
      <c r="D7" s="5" t="s">
        <v>204</v>
      </c>
      <c r="E7" s="3" t="s">
        <v>845</v>
      </c>
      <c r="F7" s="6" t="s">
        <v>846</v>
      </c>
      <c r="G7" s="3">
        <v>5</v>
      </c>
      <c r="H7" s="6" t="s">
        <v>847</v>
      </c>
      <c r="I7" s="5" t="s">
        <v>145</v>
      </c>
      <c r="J7" s="3" t="s">
        <v>230</v>
      </c>
      <c r="K7" t="str">
        <f t="shared" si="0"/>
        <v>USC</v>
      </c>
    </row>
    <row r="8" spans="1:11" x14ac:dyDescent="0.25">
      <c r="A8" s="3"/>
      <c r="B8" s="4"/>
      <c r="C8" s="3">
        <v>6</v>
      </c>
      <c r="D8" s="5" t="s">
        <v>169</v>
      </c>
      <c r="E8" s="3" t="s">
        <v>848</v>
      </c>
      <c r="F8" s="6" t="s">
        <v>849</v>
      </c>
      <c r="G8" s="3">
        <v>4</v>
      </c>
      <c r="H8" s="6" t="s">
        <v>850</v>
      </c>
      <c r="I8" s="5" t="s">
        <v>145</v>
      </c>
      <c r="J8" s="3" t="s">
        <v>289</v>
      </c>
      <c r="K8" t="str">
        <f t="shared" si="0"/>
        <v>UCLA</v>
      </c>
    </row>
    <row r="9" spans="1:11" x14ac:dyDescent="0.25">
      <c r="A9" s="3"/>
      <c r="B9" s="4"/>
      <c r="C9" s="3">
        <v>7</v>
      </c>
      <c r="D9" s="5" t="s">
        <v>166</v>
      </c>
      <c r="E9" s="3" t="s">
        <v>248</v>
      </c>
      <c r="F9" s="6" t="s">
        <v>851</v>
      </c>
      <c r="G9" s="3">
        <v>21</v>
      </c>
      <c r="H9" s="6" t="s">
        <v>852</v>
      </c>
      <c r="I9" s="5" t="s">
        <v>139</v>
      </c>
      <c r="J9" s="3" t="s">
        <v>853</v>
      </c>
      <c r="K9" t="str">
        <f t="shared" si="0"/>
        <v>Ohio St.</v>
      </c>
    </row>
    <row r="10" spans="1:11" x14ac:dyDescent="0.25">
      <c r="A10" s="3"/>
      <c r="B10" s="4"/>
      <c r="C10" s="3">
        <v>8</v>
      </c>
      <c r="D10" s="5" t="s">
        <v>181</v>
      </c>
      <c r="E10" s="3" t="s">
        <v>854</v>
      </c>
      <c r="F10" s="6" t="s">
        <v>855</v>
      </c>
      <c r="G10" s="3">
        <v>12</v>
      </c>
      <c r="H10" s="6" t="s">
        <v>171</v>
      </c>
      <c r="I10" s="5" t="s">
        <v>148</v>
      </c>
      <c r="J10" s="3" t="s">
        <v>289</v>
      </c>
      <c r="K10" t="str">
        <f t="shared" si="0"/>
        <v>N.C. State</v>
      </c>
    </row>
    <row r="11" spans="1:11" x14ac:dyDescent="0.25">
      <c r="A11" s="3"/>
      <c r="B11" s="4"/>
      <c r="C11" s="3">
        <v>9</v>
      </c>
      <c r="D11" s="5" t="s">
        <v>179</v>
      </c>
      <c r="E11" s="3" t="s">
        <v>835</v>
      </c>
      <c r="F11" s="6" t="s">
        <v>856</v>
      </c>
      <c r="G11" s="3">
        <v>14</v>
      </c>
      <c r="H11" s="6" t="s">
        <v>834</v>
      </c>
      <c r="I11" s="5" t="s">
        <v>163</v>
      </c>
      <c r="J11" s="3" t="s">
        <v>857</v>
      </c>
      <c r="K11" t="str">
        <f t="shared" si="0"/>
        <v>Texas</v>
      </c>
    </row>
    <row r="12" spans="1:11" x14ac:dyDescent="0.25">
      <c r="A12" s="3"/>
      <c r="B12" s="4"/>
      <c r="C12" s="3">
        <v>10</v>
      </c>
      <c r="D12" s="5" t="s">
        <v>186</v>
      </c>
      <c r="E12" s="3" t="s">
        <v>290</v>
      </c>
      <c r="F12" s="6" t="s">
        <v>858</v>
      </c>
      <c r="G12" s="3">
        <v>36</v>
      </c>
      <c r="H12" s="6" t="s">
        <v>303</v>
      </c>
      <c r="I12" s="5" t="s">
        <v>188</v>
      </c>
      <c r="J12" s="3" t="s">
        <v>859</v>
      </c>
      <c r="K12" t="str">
        <f t="shared" si="0"/>
        <v>Princeton</v>
      </c>
    </row>
    <row r="13" spans="1:11" x14ac:dyDescent="0.25">
      <c r="A13" s="3"/>
      <c r="B13" s="4"/>
      <c r="C13" s="3">
        <v>11</v>
      </c>
      <c r="D13" s="5" t="s">
        <v>137</v>
      </c>
      <c r="E13" s="3" t="s">
        <v>404</v>
      </c>
      <c r="F13" s="6" t="s">
        <v>860</v>
      </c>
      <c r="G13" s="3">
        <v>54</v>
      </c>
      <c r="H13" s="6" t="s">
        <v>861</v>
      </c>
      <c r="I13" s="5" t="s">
        <v>139</v>
      </c>
      <c r="J13" s="3" t="s">
        <v>263</v>
      </c>
      <c r="K13" t="str">
        <f t="shared" si="0"/>
        <v>Indiana</v>
      </c>
    </row>
    <row r="14" spans="1:11" x14ac:dyDescent="0.25">
      <c r="A14" s="3"/>
      <c r="B14" s="4"/>
      <c r="C14" s="3">
        <v>12</v>
      </c>
      <c r="D14" s="5" t="s">
        <v>862</v>
      </c>
      <c r="E14" s="3" t="s">
        <v>863</v>
      </c>
      <c r="F14" s="6" t="s">
        <v>864</v>
      </c>
      <c r="G14" s="3">
        <v>9</v>
      </c>
      <c r="H14" s="6" t="s">
        <v>865</v>
      </c>
      <c r="I14" s="5" t="s">
        <v>145</v>
      </c>
      <c r="J14" s="3" t="s">
        <v>866</v>
      </c>
      <c r="K14" t="str">
        <f t="shared" si="0"/>
        <v>Oregon St.</v>
      </c>
    </row>
    <row r="15" spans="1:11" x14ac:dyDescent="0.25">
      <c r="A15" s="3"/>
      <c r="B15" s="4"/>
      <c r="C15" s="3">
        <v>13</v>
      </c>
      <c r="D15" s="5" t="s">
        <v>151</v>
      </c>
      <c r="E15" s="3" t="s">
        <v>286</v>
      </c>
      <c r="F15" s="6" t="s">
        <v>867</v>
      </c>
      <c r="G15" s="3">
        <v>8</v>
      </c>
      <c r="H15" s="6" t="s">
        <v>868</v>
      </c>
      <c r="I15" s="5" t="s">
        <v>145</v>
      </c>
      <c r="J15" s="3" t="s">
        <v>242</v>
      </c>
      <c r="K15" t="str">
        <f t="shared" si="0"/>
        <v>Colorado</v>
      </c>
    </row>
    <row r="16" spans="1:11" x14ac:dyDescent="0.25">
      <c r="A16" s="3"/>
      <c r="B16" s="4"/>
      <c r="C16" s="3">
        <v>14</v>
      </c>
      <c r="D16" s="5" t="s">
        <v>199</v>
      </c>
      <c r="E16" s="3" t="s">
        <v>248</v>
      </c>
      <c r="F16" s="6" t="s">
        <v>869</v>
      </c>
      <c r="G16" s="3">
        <v>38</v>
      </c>
      <c r="H16" s="6" t="s">
        <v>870</v>
      </c>
      <c r="I16" s="5" t="s">
        <v>136</v>
      </c>
      <c r="J16" s="3" t="s">
        <v>350</v>
      </c>
      <c r="K16" t="str">
        <f t="shared" si="0"/>
        <v>Creighton</v>
      </c>
    </row>
    <row r="17" spans="1:11" x14ac:dyDescent="0.25">
      <c r="A17" s="3"/>
      <c r="B17" s="4"/>
      <c r="C17" s="3">
        <v>15</v>
      </c>
      <c r="D17" s="5" t="s">
        <v>177</v>
      </c>
      <c r="E17" s="3" t="s">
        <v>848</v>
      </c>
      <c r="F17" s="6" t="s">
        <v>871</v>
      </c>
      <c r="G17" s="3">
        <v>18</v>
      </c>
      <c r="H17" s="6" t="s">
        <v>506</v>
      </c>
      <c r="I17" s="5" t="s">
        <v>163</v>
      </c>
      <c r="J17" s="3" t="s">
        <v>853</v>
      </c>
      <c r="K17" t="str">
        <f t="shared" si="0"/>
        <v>Oklahoma</v>
      </c>
    </row>
    <row r="18" spans="1:11" ht="30" x14ac:dyDescent="0.25">
      <c r="A18" s="3"/>
      <c r="B18" s="4"/>
      <c r="C18" s="3">
        <v>16</v>
      </c>
      <c r="D18" s="5" t="s">
        <v>146</v>
      </c>
      <c r="E18" s="3" t="s">
        <v>295</v>
      </c>
      <c r="F18" s="6" t="s">
        <v>872</v>
      </c>
      <c r="G18" s="3">
        <v>45</v>
      </c>
      <c r="H18" s="6" t="s">
        <v>873</v>
      </c>
      <c r="I18" s="5" t="s">
        <v>148</v>
      </c>
      <c r="J18" s="3" t="s">
        <v>350</v>
      </c>
      <c r="K18" t="str">
        <f t="shared" si="0"/>
        <v>Virginia Tech</v>
      </c>
    </row>
    <row r="19" spans="1:11" x14ac:dyDescent="0.25">
      <c r="A19" s="3"/>
      <c r="B19" s="4"/>
      <c r="C19" s="3">
        <v>17</v>
      </c>
      <c r="D19" s="5" t="s">
        <v>174</v>
      </c>
      <c r="E19" s="3" t="s">
        <v>874</v>
      </c>
      <c r="F19" s="6" t="s">
        <v>875</v>
      </c>
      <c r="G19" s="3">
        <v>76</v>
      </c>
      <c r="H19" s="6" t="s">
        <v>876</v>
      </c>
      <c r="I19" s="5" t="s">
        <v>176</v>
      </c>
      <c r="J19" s="3" t="s">
        <v>218</v>
      </c>
      <c r="K19" t="str">
        <f t="shared" si="0"/>
        <v>Gonzaga</v>
      </c>
    </row>
    <row r="20" spans="1:11" x14ac:dyDescent="0.25">
      <c r="A20" s="3"/>
      <c r="B20" s="4"/>
      <c r="C20" s="3">
        <v>18</v>
      </c>
      <c r="D20" s="5" t="s">
        <v>156</v>
      </c>
      <c r="E20" s="3" t="s">
        <v>454</v>
      </c>
      <c r="F20" s="6" t="s">
        <v>877</v>
      </c>
      <c r="G20" s="3">
        <v>24</v>
      </c>
      <c r="H20" s="6" t="s">
        <v>503</v>
      </c>
      <c r="I20" s="5" t="s">
        <v>145</v>
      </c>
      <c r="J20" s="3" t="s">
        <v>289</v>
      </c>
      <c r="K20" t="str">
        <f t="shared" si="0"/>
        <v>Utah</v>
      </c>
    </row>
    <row r="21" spans="1:11" x14ac:dyDescent="0.25">
      <c r="A21" s="3"/>
      <c r="B21" s="4"/>
      <c r="C21" s="3">
        <v>19</v>
      </c>
      <c r="D21" s="5" t="s">
        <v>222</v>
      </c>
      <c r="E21" s="3" t="s">
        <v>295</v>
      </c>
      <c r="F21" s="6" t="s">
        <v>847</v>
      </c>
      <c r="G21" s="3">
        <v>39</v>
      </c>
      <c r="H21" s="6" t="s">
        <v>315</v>
      </c>
      <c r="I21" s="5" t="s">
        <v>163</v>
      </c>
      <c r="J21" s="3" t="s">
        <v>344</v>
      </c>
      <c r="K21" t="str">
        <f t="shared" si="0"/>
        <v>Baylor</v>
      </c>
    </row>
    <row r="22" spans="1:11" x14ac:dyDescent="0.25">
      <c r="A22" s="3"/>
      <c r="B22" s="4"/>
      <c r="C22" s="3">
        <v>20</v>
      </c>
      <c r="D22" s="5" t="s">
        <v>149</v>
      </c>
      <c r="E22" s="3" t="s">
        <v>307</v>
      </c>
      <c r="F22" s="6" t="s">
        <v>878</v>
      </c>
      <c r="G22" s="3">
        <v>6</v>
      </c>
      <c r="H22" s="6" t="s">
        <v>879</v>
      </c>
      <c r="I22" s="5" t="s">
        <v>148</v>
      </c>
      <c r="J22" s="3" t="s">
        <v>242</v>
      </c>
      <c r="K22" t="str">
        <f t="shared" si="0"/>
        <v>Duke</v>
      </c>
    </row>
    <row r="23" spans="1:11" x14ac:dyDescent="0.25">
      <c r="A23" s="3"/>
      <c r="B23" s="4"/>
      <c r="C23" s="3">
        <v>21</v>
      </c>
      <c r="D23" s="5" t="s">
        <v>159</v>
      </c>
      <c r="E23" s="3" t="s">
        <v>298</v>
      </c>
      <c r="F23" s="6" t="s">
        <v>880</v>
      </c>
      <c r="G23" s="3">
        <v>44</v>
      </c>
      <c r="H23" s="6" t="s">
        <v>881</v>
      </c>
      <c r="I23" s="5" t="s">
        <v>133</v>
      </c>
      <c r="J23" s="3" t="s">
        <v>457</v>
      </c>
      <c r="K23" t="str">
        <f t="shared" si="0"/>
        <v>LSU</v>
      </c>
    </row>
    <row r="24" spans="1:11" x14ac:dyDescent="0.25">
      <c r="A24" s="3"/>
      <c r="B24" s="4"/>
      <c r="C24" s="3">
        <v>22</v>
      </c>
      <c r="D24" s="5" t="s">
        <v>172</v>
      </c>
      <c r="E24" s="3" t="s">
        <v>274</v>
      </c>
      <c r="F24" s="6" t="s">
        <v>882</v>
      </c>
      <c r="G24" s="3">
        <v>3</v>
      </c>
      <c r="H24" s="6" t="s">
        <v>883</v>
      </c>
      <c r="I24" s="5" t="s">
        <v>133</v>
      </c>
      <c r="J24" s="3" t="s">
        <v>341</v>
      </c>
      <c r="K24" t="str">
        <f t="shared" si="0"/>
        <v>Tennessee</v>
      </c>
    </row>
    <row r="25" spans="1:11" x14ac:dyDescent="0.25">
      <c r="A25" s="3"/>
      <c r="B25" s="4"/>
      <c r="C25" s="3">
        <v>23</v>
      </c>
      <c r="D25" s="5" t="s">
        <v>490</v>
      </c>
      <c r="E25" s="3" t="s">
        <v>839</v>
      </c>
      <c r="F25" s="6" t="s">
        <v>884</v>
      </c>
      <c r="G25" s="3">
        <v>33</v>
      </c>
      <c r="H25" s="6" t="s">
        <v>885</v>
      </c>
      <c r="I25" s="5" t="s">
        <v>163</v>
      </c>
      <c r="J25" s="3" t="s">
        <v>857</v>
      </c>
      <c r="K25" t="str">
        <f t="shared" si="0"/>
        <v>Kansas St.</v>
      </c>
    </row>
    <row r="26" spans="1:11" x14ac:dyDescent="0.25">
      <c r="A26" s="3"/>
      <c r="B26" s="4"/>
      <c r="C26" s="3">
        <v>24</v>
      </c>
      <c r="D26" s="5" t="s">
        <v>886</v>
      </c>
      <c r="E26" s="3" t="s">
        <v>314</v>
      </c>
      <c r="F26" s="6" t="s">
        <v>887</v>
      </c>
      <c r="G26" s="3">
        <v>79</v>
      </c>
      <c r="H26" s="6" t="s">
        <v>888</v>
      </c>
      <c r="I26" s="5" t="s">
        <v>244</v>
      </c>
      <c r="J26" s="3" t="s">
        <v>189</v>
      </c>
      <c r="K26" t="str">
        <f t="shared" si="0"/>
        <v>Richmond</v>
      </c>
    </row>
    <row r="27" spans="1:11" x14ac:dyDescent="0.25">
      <c r="A27" s="3"/>
      <c r="B27" s="4"/>
      <c r="C27" s="3">
        <v>25</v>
      </c>
      <c r="D27" s="5" t="s">
        <v>182</v>
      </c>
      <c r="E27" s="3" t="s">
        <v>889</v>
      </c>
      <c r="F27" s="6" t="s">
        <v>890</v>
      </c>
      <c r="G27" s="3">
        <v>32</v>
      </c>
      <c r="H27" s="6" t="s">
        <v>891</v>
      </c>
      <c r="I27" s="5" t="s">
        <v>148</v>
      </c>
      <c r="J27" s="3" t="s">
        <v>341</v>
      </c>
      <c r="K27" t="str">
        <f t="shared" si="0"/>
        <v>Louisville</v>
      </c>
    </row>
    <row r="28" spans="1:1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t="e">
        <f>TEXT(RIGHT(D28,LEN(D28)-2),"")</f>
        <v>#VALUE!</v>
      </c>
    </row>
    <row r="29" spans="1:11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t="e">
        <f t="shared" si="0"/>
        <v>#VALUE!</v>
      </c>
    </row>
    <row r="30" spans="1:11" x14ac:dyDescent="0.25">
      <c r="A30" s="3"/>
      <c r="B30" s="4"/>
      <c r="C30" s="3">
        <v>26</v>
      </c>
      <c r="D30" s="5" t="s">
        <v>213</v>
      </c>
      <c r="E30" s="3" t="s">
        <v>892</v>
      </c>
      <c r="F30" s="6" t="s">
        <v>893</v>
      </c>
      <c r="G30" s="3">
        <v>109</v>
      </c>
      <c r="H30" s="6" t="s">
        <v>389</v>
      </c>
      <c r="I30" s="5" t="s">
        <v>214</v>
      </c>
      <c r="J30" s="3" t="s">
        <v>894</v>
      </c>
      <c r="K30" t="str">
        <f t="shared" si="0"/>
        <v>UNLV</v>
      </c>
    </row>
    <row r="31" spans="1:11" ht="30" x14ac:dyDescent="0.25">
      <c r="A31" s="3"/>
      <c r="B31" s="4"/>
      <c r="C31" s="3">
        <v>27</v>
      </c>
      <c r="D31" s="5" t="s">
        <v>895</v>
      </c>
      <c r="E31" s="3" t="s">
        <v>839</v>
      </c>
      <c r="F31" s="6" t="s">
        <v>191</v>
      </c>
      <c r="G31" s="3">
        <v>71</v>
      </c>
      <c r="H31" s="6" t="s">
        <v>896</v>
      </c>
      <c r="I31" s="5" t="s">
        <v>163</v>
      </c>
      <c r="J31" s="3" t="s">
        <v>289</v>
      </c>
      <c r="K31" t="str">
        <f t="shared" si="0"/>
        <v>West Virginia</v>
      </c>
    </row>
    <row r="32" spans="1:11" ht="30" x14ac:dyDescent="0.25">
      <c r="A32" s="3"/>
      <c r="B32" s="4"/>
      <c r="C32" s="3">
        <v>28</v>
      </c>
      <c r="D32" s="5" t="s">
        <v>153</v>
      </c>
      <c r="E32" s="3" t="s">
        <v>375</v>
      </c>
      <c r="F32" s="6" t="s">
        <v>193</v>
      </c>
      <c r="G32" s="3">
        <v>43</v>
      </c>
      <c r="H32" s="6" t="s">
        <v>881</v>
      </c>
      <c r="I32" s="5" t="s">
        <v>148</v>
      </c>
      <c r="J32" s="3" t="s">
        <v>289</v>
      </c>
      <c r="K32" t="str">
        <f t="shared" si="0"/>
        <v>Notre Dame</v>
      </c>
    </row>
    <row r="33" spans="1:11" x14ac:dyDescent="0.25">
      <c r="A33" s="3"/>
      <c r="B33" s="4"/>
      <c r="C33" s="3">
        <v>29</v>
      </c>
      <c r="D33" s="5" t="s">
        <v>142</v>
      </c>
      <c r="E33" s="3" t="s">
        <v>307</v>
      </c>
      <c r="F33" s="6" t="s">
        <v>897</v>
      </c>
      <c r="G33" s="3">
        <v>16</v>
      </c>
      <c r="H33" s="6" t="s">
        <v>224</v>
      </c>
      <c r="I33" s="5" t="s">
        <v>139</v>
      </c>
      <c r="J33" s="3" t="s">
        <v>257</v>
      </c>
      <c r="K33" t="str">
        <f t="shared" si="0"/>
        <v>Maryland</v>
      </c>
    </row>
    <row r="34" spans="1:11" x14ac:dyDescent="0.25">
      <c r="A34" s="3"/>
      <c r="B34" s="4"/>
      <c r="C34" s="3">
        <v>30</v>
      </c>
      <c r="D34" s="5" t="s">
        <v>501</v>
      </c>
      <c r="E34" s="3" t="s">
        <v>298</v>
      </c>
      <c r="F34" s="6" t="s">
        <v>898</v>
      </c>
      <c r="G34" s="3">
        <v>96</v>
      </c>
      <c r="H34" s="6" t="s">
        <v>899</v>
      </c>
      <c r="I34" s="5" t="s">
        <v>244</v>
      </c>
      <c r="J34" s="3" t="s">
        <v>301</v>
      </c>
      <c r="K34" t="str">
        <f t="shared" si="0"/>
        <v>VCU</v>
      </c>
    </row>
    <row r="35" spans="1:11" x14ac:dyDescent="0.25">
      <c r="A35" s="3"/>
      <c r="B35" s="4"/>
      <c r="C35" s="3">
        <v>31</v>
      </c>
      <c r="D35" s="5" t="s">
        <v>504</v>
      </c>
      <c r="E35" s="3" t="s">
        <v>900</v>
      </c>
      <c r="F35" s="6" t="s">
        <v>901</v>
      </c>
      <c r="G35" s="3">
        <v>82</v>
      </c>
      <c r="H35" s="6" t="s">
        <v>902</v>
      </c>
      <c r="I35" s="5" t="s">
        <v>281</v>
      </c>
      <c r="J35" s="3" t="s">
        <v>903</v>
      </c>
      <c r="K35" t="str">
        <f t="shared" si="0"/>
        <v>Drake</v>
      </c>
    </row>
    <row r="36" spans="1:11" x14ac:dyDescent="0.25">
      <c r="A36" s="3"/>
      <c r="B36" s="4"/>
      <c r="C36" s="3">
        <v>32</v>
      </c>
      <c r="D36" s="5" t="s">
        <v>201</v>
      </c>
      <c r="E36" s="3" t="s">
        <v>326</v>
      </c>
      <c r="F36" s="6" t="s">
        <v>904</v>
      </c>
      <c r="G36" s="3">
        <v>95</v>
      </c>
      <c r="H36" s="6" t="s">
        <v>905</v>
      </c>
      <c r="I36" s="5" t="s">
        <v>203</v>
      </c>
      <c r="J36" s="3" t="s">
        <v>894</v>
      </c>
      <c r="K36" t="str">
        <f t="shared" si="0"/>
        <v>Toledo</v>
      </c>
    </row>
    <row r="37" spans="1:11" ht="30" x14ac:dyDescent="0.25">
      <c r="A37" s="3"/>
      <c r="B37" s="4"/>
      <c r="C37" s="3">
        <v>33</v>
      </c>
      <c r="D37" s="5" t="s">
        <v>208</v>
      </c>
      <c r="E37" s="3" t="s">
        <v>286</v>
      </c>
      <c r="F37" s="6" t="s">
        <v>906</v>
      </c>
      <c r="G37" s="3">
        <v>47</v>
      </c>
      <c r="H37" s="6" t="s">
        <v>907</v>
      </c>
      <c r="I37" s="5" t="s">
        <v>133</v>
      </c>
      <c r="J37" s="3" t="s">
        <v>857</v>
      </c>
      <c r="K37" t="str">
        <f t="shared" si="0"/>
        <v>Mississippi</v>
      </c>
    </row>
    <row r="38" spans="1:11" x14ac:dyDescent="0.25">
      <c r="A38" s="3"/>
      <c r="B38" s="4"/>
      <c r="C38" s="3">
        <v>34</v>
      </c>
      <c r="D38" s="5" t="s">
        <v>908</v>
      </c>
      <c r="E38" s="3" t="s">
        <v>909</v>
      </c>
      <c r="F38" s="6" t="s">
        <v>910</v>
      </c>
      <c r="G38" s="3">
        <v>209</v>
      </c>
      <c r="H38" s="6" t="s">
        <v>911</v>
      </c>
      <c r="I38" s="5" t="s">
        <v>432</v>
      </c>
      <c r="J38" s="3" t="s">
        <v>234</v>
      </c>
      <c r="K38" t="str">
        <f t="shared" si="0"/>
        <v>Fairfield</v>
      </c>
    </row>
    <row r="39" spans="1:11" x14ac:dyDescent="0.25">
      <c r="A39" s="3"/>
      <c r="B39" s="4"/>
      <c r="C39" s="3">
        <v>35</v>
      </c>
      <c r="D39" s="5" t="s">
        <v>472</v>
      </c>
      <c r="E39" s="3" t="s">
        <v>912</v>
      </c>
      <c r="F39" s="6" t="s">
        <v>913</v>
      </c>
      <c r="G39" s="3">
        <v>30</v>
      </c>
      <c r="H39" s="6" t="s">
        <v>914</v>
      </c>
      <c r="I39" s="5" t="s">
        <v>163</v>
      </c>
      <c r="J39" s="3" t="s">
        <v>257</v>
      </c>
      <c r="K39" t="str">
        <f t="shared" si="0"/>
        <v>Kansas</v>
      </c>
    </row>
    <row r="40" spans="1:11" x14ac:dyDescent="0.25">
      <c r="A40" s="3"/>
      <c r="B40" s="4"/>
      <c r="C40" s="3">
        <v>36</v>
      </c>
      <c r="D40" s="5" t="s">
        <v>164</v>
      </c>
      <c r="E40" s="3" t="s">
        <v>270</v>
      </c>
      <c r="F40" s="6" t="s">
        <v>915</v>
      </c>
      <c r="G40" s="3">
        <v>35</v>
      </c>
      <c r="H40" s="6" t="s">
        <v>303</v>
      </c>
      <c r="I40" s="5" t="s">
        <v>136</v>
      </c>
      <c r="J40" s="3" t="s">
        <v>916</v>
      </c>
      <c r="K40" t="str">
        <f t="shared" si="0"/>
        <v>Villanova</v>
      </c>
    </row>
    <row r="41" spans="1:11" ht="30" x14ac:dyDescent="0.25">
      <c r="A41" s="3"/>
      <c r="B41" s="4"/>
      <c r="C41" s="3">
        <v>37</v>
      </c>
      <c r="D41" s="5" t="s">
        <v>184</v>
      </c>
      <c r="E41" s="3" t="s">
        <v>917</v>
      </c>
      <c r="F41" s="6" t="s">
        <v>246</v>
      </c>
      <c r="G41" s="3">
        <v>13</v>
      </c>
      <c r="H41" s="6" t="s">
        <v>918</v>
      </c>
      <c r="I41" s="5" t="s">
        <v>145</v>
      </c>
      <c r="J41" s="3" t="s">
        <v>919</v>
      </c>
      <c r="K41" t="str">
        <f t="shared" si="0"/>
        <v>Washington St.</v>
      </c>
    </row>
    <row r="42" spans="1:11" x14ac:dyDescent="0.25">
      <c r="A42" s="3"/>
      <c r="B42" s="4"/>
      <c r="C42" s="3">
        <v>38</v>
      </c>
      <c r="D42" s="5" t="s">
        <v>920</v>
      </c>
      <c r="E42" s="3" t="s">
        <v>921</v>
      </c>
      <c r="F42" s="6" t="s">
        <v>922</v>
      </c>
      <c r="G42" s="3">
        <v>86</v>
      </c>
      <c r="H42" s="6" t="s">
        <v>923</v>
      </c>
      <c r="I42" s="5" t="s">
        <v>148</v>
      </c>
      <c r="J42" s="3" t="s">
        <v>924</v>
      </c>
      <c r="K42" t="str">
        <f t="shared" si="0"/>
        <v>Syracuse</v>
      </c>
    </row>
    <row r="43" spans="1:11" x14ac:dyDescent="0.25">
      <c r="A43" s="3"/>
      <c r="B43" s="4"/>
      <c r="C43" s="3">
        <v>39</v>
      </c>
      <c r="D43" s="5" t="s">
        <v>497</v>
      </c>
      <c r="E43" s="3" t="s">
        <v>925</v>
      </c>
      <c r="F43" s="6" t="s">
        <v>926</v>
      </c>
      <c r="G43" s="3">
        <v>29</v>
      </c>
      <c r="H43" s="6" t="s">
        <v>927</v>
      </c>
      <c r="I43" s="5" t="s">
        <v>133</v>
      </c>
      <c r="J43" s="3" t="s">
        <v>928</v>
      </c>
      <c r="K43" t="str">
        <f t="shared" si="0"/>
        <v>Auburn</v>
      </c>
    </row>
    <row r="44" spans="1:11" ht="30" x14ac:dyDescent="0.25">
      <c r="A44" s="3"/>
      <c r="B44" s="4"/>
      <c r="C44" s="3">
        <v>40</v>
      </c>
      <c r="D44" s="5" t="s">
        <v>521</v>
      </c>
      <c r="E44" s="3" t="s">
        <v>282</v>
      </c>
      <c r="F44" s="6" t="s">
        <v>926</v>
      </c>
      <c r="G44" s="3">
        <v>27</v>
      </c>
      <c r="H44" s="6" t="s">
        <v>929</v>
      </c>
      <c r="I44" s="5" t="s">
        <v>133</v>
      </c>
      <c r="J44" s="3" t="s">
        <v>305</v>
      </c>
      <c r="K44" t="str">
        <f t="shared" si="0"/>
        <v>Mississippi St.</v>
      </c>
    </row>
    <row r="45" spans="1:11" x14ac:dyDescent="0.25">
      <c r="A45" s="3"/>
      <c r="B45" s="4"/>
      <c r="C45" s="3">
        <v>41</v>
      </c>
      <c r="D45" s="5" t="s">
        <v>219</v>
      </c>
      <c r="E45" s="3" t="s">
        <v>278</v>
      </c>
      <c r="F45" s="6" t="s">
        <v>503</v>
      </c>
      <c r="G45" s="3">
        <v>65</v>
      </c>
      <c r="H45" s="6" t="s">
        <v>930</v>
      </c>
      <c r="I45" s="5" t="s">
        <v>133</v>
      </c>
      <c r="J45" s="3" t="s">
        <v>419</v>
      </c>
      <c r="K45" t="str">
        <f t="shared" si="0"/>
        <v>Alabama</v>
      </c>
    </row>
    <row r="46" spans="1:11" ht="30" x14ac:dyDescent="0.25">
      <c r="A46" s="3"/>
      <c r="B46" s="4"/>
      <c r="C46" s="3">
        <v>42</v>
      </c>
      <c r="D46" s="5" t="s">
        <v>196</v>
      </c>
      <c r="E46" s="3" t="s">
        <v>295</v>
      </c>
      <c r="F46" s="6" t="s">
        <v>931</v>
      </c>
      <c r="G46" s="3">
        <v>139</v>
      </c>
      <c r="H46" s="6" t="s">
        <v>932</v>
      </c>
      <c r="I46" s="5" t="s">
        <v>198</v>
      </c>
      <c r="J46" s="3" t="s">
        <v>293</v>
      </c>
      <c r="K46" t="str">
        <f t="shared" si="0"/>
        <v>Middle Tenn. St.</v>
      </c>
    </row>
    <row r="47" spans="1:11" x14ac:dyDescent="0.25">
      <c r="A47" s="3"/>
      <c r="B47" s="4"/>
      <c r="C47" s="3">
        <v>43</v>
      </c>
      <c r="D47" s="5" t="s">
        <v>933</v>
      </c>
      <c r="E47" s="3" t="s">
        <v>934</v>
      </c>
      <c r="F47" s="6" t="s">
        <v>505</v>
      </c>
      <c r="G47" s="3">
        <v>53</v>
      </c>
      <c r="H47" s="6" t="s">
        <v>284</v>
      </c>
      <c r="I47" s="5" t="s">
        <v>133</v>
      </c>
      <c r="J47" s="3" t="s">
        <v>444</v>
      </c>
      <c r="K47" t="str">
        <f t="shared" si="0"/>
        <v>Vanderbilt</v>
      </c>
    </row>
    <row r="48" spans="1:11" ht="30" x14ac:dyDescent="0.25">
      <c r="A48" s="3"/>
      <c r="B48" s="4"/>
      <c r="C48" s="3">
        <v>44</v>
      </c>
      <c r="D48" s="5" t="s">
        <v>935</v>
      </c>
      <c r="E48" s="3" t="s">
        <v>848</v>
      </c>
      <c r="F48" s="6" t="s">
        <v>936</v>
      </c>
      <c r="G48" s="3">
        <v>129</v>
      </c>
      <c r="H48" s="6" t="s">
        <v>937</v>
      </c>
      <c r="I48" s="5" t="s">
        <v>244</v>
      </c>
      <c r="J48" s="3" t="s">
        <v>230</v>
      </c>
      <c r="K48" t="str">
        <f t="shared" si="0"/>
        <v>George Mason</v>
      </c>
    </row>
    <row r="49" spans="1:11" x14ac:dyDescent="0.25">
      <c r="A49" s="3"/>
      <c r="B49" s="4"/>
      <c r="C49" s="3">
        <v>45</v>
      </c>
      <c r="D49" s="5" t="s">
        <v>160</v>
      </c>
      <c r="E49" s="3" t="s">
        <v>938</v>
      </c>
      <c r="F49" s="6" t="s">
        <v>939</v>
      </c>
      <c r="G49" s="3">
        <v>17</v>
      </c>
      <c r="H49" s="6" t="s">
        <v>940</v>
      </c>
      <c r="I49" s="5" t="s">
        <v>163</v>
      </c>
      <c r="J49" s="3" t="s">
        <v>941</v>
      </c>
      <c r="K49" t="str">
        <f t="shared" si="0"/>
        <v>Iowa St.</v>
      </c>
    </row>
    <row r="50" spans="1:11" x14ac:dyDescent="0.25">
      <c r="A50" s="3"/>
      <c r="B50" s="4"/>
      <c r="C50" s="3">
        <v>46</v>
      </c>
      <c r="D50" s="5" t="s">
        <v>942</v>
      </c>
      <c r="E50" s="3" t="s">
        <v>848</v>
      </c>
      <c r="F50" s="6" t="s">
        <v>939</v>
      </c>
      <c r="G50" s="3">
        <v>137</v>
      </c>
      <c r="H50" s="6" t="s">
        <v>943</v>
      </c>
      <c r="I50" s="5" t="s">
        <v>324</v>
      </c>
      <c r="J50" s="3" t="s">
        <v>853</v>
      </c>
      <c r="K50" t="str">
        <f t="shared" si="0"/>
        <v>Marshall</v>
      </c>
    </row>
    <row r="51" spans="1:11" x14ac:dyDescent="0.25">
      <c r="A51" s="3"/>
      <c r="B51" s="4"/>
      <c r="C51" s="3">
        <v>47</v>
      </c>
      <c r="D51" s="5" t="s">
        <v>229</v>
      </c>
      <c r="E51" s="3" t="s">
        <v>346</v>
      </c>
      <c r="F51" s="6" t="s">
        <v>944</v>
      </c>
      <c r="G51" s="3">
        <v>81</v>
      </c>
      <c r="H51" s="6" t="s">
        <v>945</v>
      </c>
      <c r="I51" s="5" t="s">
        <v>188</v>
      </c>
      <c r="J51" s="3" t="s">
        <v>252</v>
      </c>
      <c r="K51" t="str">
        <f t="shared" si="0"/>
        <v>Columbia</v>
      </c>
    </row>
    <row r="52" spans="1:11" x14ac:dyDescent="0.25">
      <c r="A52" s="3"/>
      <c r="B52" s="4"/>
      <c r="C52" s="3">
        <v>48</v>
      </c>
      <c r="D52" s="5" t="s">
        <v>194</v>
      </c>
      <c r="E52" s="3" t="s">
        <v>274</v>
      </c>
      <c r="F52" s="6" t="s">
        <v>946</v>
      </c>
      <c r="G52" s="3">
        <v>23</v>
      </c>
      <c r="H52" s="6" t="s">
        <v>947</v>
      </c>
      <c r="I52" s="5" t="s">
        <v>145</v>
      </c>
      <c r="J52" s="3" t="s">
        <v>928</v>
      </c>
      <c r="K52" t="str">
        <f t="shared" si="0"/>
        <v>Arizona</v>
      </c>
    </row>
    <row r="53" spans="1:11" x14ac:dyDescent="0.25">
      <c r="A53" s="3"/>
      <c r="B53" s="4"/>
      <c r="C53" s="3">
        <v>49</v>
      </c>
      <c r="D53" s="5" t="s">
        <v>948</v>
      </c>
      <c r="E53" s="3" t="s">
        <v>254</v>
      </c>
      <c r="F53" s="6" t="s">
        <v>927</v>
      </c>
      <c r="G53" s="3">
        <v>42</v>
      </c>
      <c r="H53" s="6" t="s">
        <v>881</v>
      </c>
      <c r="I53" s="5" t="s">
        <v>163</v>
      </c>
      <c r="J53" s="3" t="s">
        <v>949</v>
      </c>
      <c r="K53" t="str">
        <f t="shared" si="0"/>
        <v>TCU</v>
      </c>
    </row>
    <row r="54" spans="1:11" ht="30" x14ac:dyDescent="0.25">
      <c r="A54" s="3"/>
      <c r="B54" s="4"/>
      <c r="C54" s="3">
        <v>50</v>
      </c>
      <c r="D54" s="5" t="s">
        <v>215</v>
      </c>
      <c r="E54" s="3" t="s">
        <v>298</v>
      </c>
      <c r="F54" s="6" t="s">
        <v>950</v>
      </c>
      <c r="G54" s="3">
        <v>157</v>
      </c>
      <c r="H54" s="6" t="s">
        <v>951</v>
      </c>
      <c r="I54" s="5" t="s">
        <v>217</v>
      </c>
      <c r="J54" s="20">
        <v>36800</v>
      </c>
      <c r="K54" t="str">
        <f t="shared" si="0"/>
        <v>Fla Gulf Coast</v>
      </c>
    </row>
    <row r="55" spans="1:11" x14ac:dyDescent="0.25">
      <c r="A55" s="24" t="s">
        <v>461</v>
      </c>
      <c r="B55" s="24"/>
      <c r="C55" s="24"/>
      <c r="D55" s="24" t="s">
        <v>462</v>
      </c>
      <c r="E55" s="24" t="s">
        <v>463</v>
      </c>
      <c r="F55" s="24" t="s">
        <v>460</v>
      </c>
      <c r="G55" s="8" t="s">
        <v>464</v>
      </c>
      <c r="H55" s="24" t="s">
        <v>464</v>
      </c>
      <c r="I55" s="24" t="s">
        <v>465</v>
      </c>
      <c r="J55" s="8" t="s">
        <v>465</v>
      </c>
      <c r="K55" t="str">
        <f t="shared" si="0"/>
        <v>hool</v>
      </c>
    </row>
    <row r="56" spans="1:11" x14ac:dyDescent="0.25">
      <c r="A56" s="24"/>
      <c r="B56" s="24"/>
      <c r="C56" s="24"/>
      <c r="D56" s="24"/>
      <c r="E56" s="24"/>
      <c r="F56" s="24"/>
      <c r="G56" s="8" t="s">
        <v>461</v>
      </c>
      <c r="H56" s="24"/>
      <c r="I56" s="24"/>
      <c r="J56" s="8" t="s">
        <v>463</v>
      </c>
      <c r="K56" t="e">
        <f t="shared" si="0"/>
        <v>#VALUE!</v>
      </c>
    </row>
    <row r="57" spans="1:11" ht="30" x14ac:dyDescent="0.25">
      <c r="A57" s="3"/>
      <c r="B57" s="4"/>
      <c r="C57" s="3">
        <v>51</v>
      </c>
      <c r="D57" s="5" t="s">
        <v>247</v>
      </c>
      <c r="E57" s="3" t="s">
        <v>248</v>
      </c>
      <c r="F57" s="6" t="s">
        <v>249</v>
      </c>
      <c r="G57" s="3">
        <v>166</v>
      </c>
      <c r="H57" s="6" t="s">
        <v>250</v>
      </c>
      <c r="I57" s="5" t="s">
        <v>251</v>
      </c>
      <c r="J57" s="3" t="s">
        <v>252</v>
      </c>
      <c r="K57" t="str">
        <f t="shared" si="0"/>
        <v>Chattanooga</v>
      </c>
    </row>
    <row r="58" spans="1:11" ht="30" x14ac:dyDescent="0.25">
      <c r="A58" s="3"/>
      <c r="B58" s="4"/>
      <c r="C58" s="3">
        <v>52</v>
      </c>
      <c r="D58" s="5" t="s">
        <v>253</v>
      </c>
      <c r="E58" s="3" t="s">
        <v>254</v>
      </c>
      <c r="F58" s="6" t="s">
        <v>255</v>
      </c>
      <c r="G58" s="3">
        <v>66</v>
      </c>
      <c r="H58" s="6" t="s">
        <v>256</v>
      </c>
      <c r="I58" s="5" t="s">
        <v>139</v>
      </c>
      <c r="J58" s="3" t="s">
        <v>257</v>
      </c>
      <c r="K58" t="str">
        <f t="shared" si="0"/>
        <v>Michigan St.</v>
      </c>
    </row>
    <row r="59" spans="1:11" ht="30" x14ac:dyDescent="0.25">
      <c r="A59" s="3"/>
      <c r="B59" s="4"/>
      <c r="C59" s="3">
        <v>53</v>
      </c>
      <c r="D59" s="5" t="s">
        <v>258</v>
      </c>
      <c r="E59" s="3" t="s">
        <v>259</v>
      </c>
      <c r="F59" s="6" t="s">
        <v>260</v>
      </c>
      <c r="G59" s="3">
        <v>194</v>
      </c>
      <c r="H59" s="6" t="s">
        <v>261</v>
      </c>
      <c r="I59" s="5" t="s">
        <v>262</v>
      </c>
      <c r="J59" s="3" t="s">
        <v>263</v>
      </c>
      <c r="K59" t="str">
        <f t="shared" si="0"/>
        <v>Stony Brook</v>
      </c>
    </row>
    <row r="60" spans="1:11" x14ac:dyDescent="0.25">
      <c r="A60" s="3"/>
      <c r="B60" s="4"/>
      <c r="C60" s="3">
        <v>54</v>
      </c>
      <c r="D60" s="5" t="s">
        <v>264</v>
      </c>
      <c r="E60" s="3" t="s">
        <v>265</v>
      </c>
      <c r="F60" s="6" t="s">
        <v>266</v>
      </c>
      <c r="G60" s="3">
        <v>163</v>
      </c>
      <c r="H60" s="6" t="s">
        <v>267</v>
      </c>
      <c r="I60" s="5" t="s">
        <v>268</v>
      </c>
      <c r="J60" s="3" t="s">
        <v>263</v>
      </c>
      <c r="K60" t="str">
        <f t="shared" si="0"/>
        <v>Green Bay</v>
      </c>
    </row>
    <row r="61" spans="1:11" x14ac:dyDescent="0.25">
      <c r="A61" s="3"/>
      <c r="B61" s="4"/>
      <c r="C61" s="3">
        <v>55</v>
      </c>
      <c r="D61" s="5" t="s">
        <v>269</v>
      </c>
      <c r="E61" s="3" t="s">
        <v>270</v>
      </c>
      <c r="F61" s="6" t="s">
        <v>271</v>
      </c>
      <c r="G61" s="3">
        <v>40</v>
      </c>
      <c r="H61" s="6" t="s">
        <v>272</v>
      </c>
      <c r="I61" s="5" t="s">
        <v>139</v>
      </c>
      <c r="J61" s="3" t="s">
        <v>273</v>
      </c>
      <c r="K61" t="str">
        <f t="shared" si="0"/>
        <v>Nebraska</v>
      </c>
    </row>
    <row r="62" spans="1:11" ht="30" x14ac:dyDescent="0.25">
      <c r="A62" s="3"/>
      <c r="B62" s="4"/>
      <c r="C62" s="3">
        <v>56</v>
      </c>
      <c r="D62" s="5" t="s">
        <v>190</v>
      </c>
      <c r="E62" s="3" t="s">
        <v>274</v>
      </c>
      <c r="F62" s="6" t="s">
        <v>275</v>
      </c>
      <c r="G62" s="3">
        <v>26</v>
      </c>
      <c r="H62" s="6" t="s">
        <v>276</v>
      </c>
      <c r="I62" s="5" t="s">
        <v>148</v>
      </c>
      <c r="J62" s="3" t="s">
        <v>273</v>
      </c>
      <c r="K62" t="str">
        <f t="shared" si="0"/>
        <v>N. Carolina</v>
      </c>
    </row>
    <row r="63" spans="1:11" x14ac:dyDescent="0.25">
      <c r="A63" s="3"/>
      <c r="B63" s="4"/>
      <c r="C63" s="3">
        <v>57</v>
      </c>
      <c r="D63" s="5" t="s">
        <v>277</v>
      </c>
      <c r="E63" s="3" t="s">
        <v>278</v>
      </c>
      <c r="F63" s="6" t="s">
        <v>279</v>
      </c>
      <c r="G63" s="3">
        <v>94</v>
      </c>
      <c r="H63" s="6" t="s">
        <v>280</v>
      </c>
      <c r="I63" s="5" t="s">
        <v>281</v>
      </c>
      <c r="J63" s="3" t="s">
        <v>230</v>
      </c>
      <c r="K63" t="str">
        <f t="shared" si="0"/>
        <v>Belmont</v>
      </c>
    </row>
    <row r="64" spans="1:11" x14ac:dyDescent="0.25">
      <c r="A64" s="3"/>
      <c r="B64" s="4"/>
      <c r="C64" s="3">
        <v>58</v>
      </c>
      <c r="D64" s="5" t="s">
        <v>192</v>
      </c>
      <c r="E64" s="3" t="s">
        <v>282</v>
      </c>
      <c r="F64" s="6" t="s">
        <v>283</v>
      </c>
      <c r="G64" s="3">
        <v>52</v>
      </c>
      <c r="H64" s="6" t="s">
        <v>284</v>
      </c>
      <c r="I64" s="5" t="s">
        <v>139</v>
      </c>
      <c r="J64" s="3" t="s">
        <v>285</v>
      </c>
      <c r="K64" t="str">
        <f t="shared" si="0"/>
        <v>Michigan</v>
      </c>
    </row>
    <row r="65" spans="1:11" x14ac:dyDescent="0.25">
      <c r="A65" s="3"/>
      <c r="B65" s="4"/>
      <c r="C65" s="3">
        <v>59</v>
      </c>
      <c r="D65" s="5" t="s">
        <v>211</v>
      </c>
      <c r="E65" s="3" t="s">
        <v>286</v>
      </c>
      <c r="F65" s="6" t="s">
        <v>287</v>
      </c>
      <c r="G65" s="3">
        <v>83</v>
      </c>
      <c r="H65" s="6" t="s">
        <v>288</v>
      </c>
      <c r="I65" s="5" t="s">
        <v>148</v>
      </c>
      <c r="J65" s="3" t="s">
        <v>289</v>
      </c>
      <c r="K65" t="str">
        <f t="shared" si="0"/>
        <v>Florida St.</v>
      </c>
    </row>
    <row r="66" spans="1:11" ht="30" x14ac:dyDescent="0.25">
      <c r="A66" s="3"/>
      <c r="B66" s="4"/>
      <c r="C66" s="3">
        <v>60</v>
      </c>
      <c r="D66" s="5" t="s">
        <v>231</v>
      </c>
      <c r="E66" s="3" t="s">
        <v>290</v>
      </c>
      <c r="F66" s="6" t="s">
        <v>291</v>
      </c>
      <c r="G66" s="3">
        <v>176</v>
      </c>
      <c r="H66" s="6" t="s">
        <v>292</v>
      </c>
      <c r="I66" s="5" t="s">
        <v>233</v>
      </c>
      <c r="J66" s="3" t="s">
        <v>293</v>
      </c>
      <c r="K66" t="str">
        <f t="shared" si="0"/>
        <v>S. Dakota St.</v>
      </c>
    </row>
    <row r="67" spans="1:11" x14ac:dyDescent="0.25">
      <c r="A67" s="3"/>
      <c r="B67" s="4"/>
      <c r="C67" s="3">
        <v>61</v>
      </c>
      <c r="D67" s="5" t="s">
        <v>294</v>
      </c>
      <c r="E67" s="3" t="s">
        <v>295</v>
      </c>
      <c r="F67" s="6" t="s">
        <v>158</v>
      </c>
      <c r="G67" s="3">
        <v>192</v>
      </c>
      <c r="H67" s="6" t="s">
        <v>296</v>
      </c>
      <c r="I67" s="5" t="s">
        <v>203</v>
      </c>
      <c r="J67" s="3" t="s">
        <v>263</v>
      </c>
      <c r="K67" t="str">
        <f t="shared" si="0"/>
        <v>Ball St.</v>
      </c>
    </row>
    <row r="68" spans="1:11" ht="30" x14ac:dyDescent="0.25">
      <c r="A68" s="3"/>
      <c r="B68" s="4"/>
      <c r="C68" s="3">
        <v>62</v>
      </c>
      <c r="D68" s="5" t="s">
        <v>297</v>
      </c>
      <c r="E68" s="3" t="s">
        <v>298</v>
      </c>
      <c r="F68" s="6" t="s">
        <v>299</v>
      </c>
      <c r="G68" s="3">
        <v>150</v>
      </c>
      <c r="H68" s="6" t="s">
        <v>300</v>
      </c>
      <c r="I68" s="5" t="s">
        <v>244</v>
      </c>
      <c r="J68" s="3" t="s">
        <v>301</v>
      </c>
      <c r="K68" t="str">
        <f t="shared" ref="K68:K108" si="1">TEXT(RIGHT(D68,LEN(D68)-2),"")</f>
        <v>St. Joseph's</v>
      </c>
    </row>
    <row r="69" spans="1:11" x14ac:dyDescent="0.25">
      <c r="A69" s="3"/>
      <c r="B69" s="4"/>
      <c r="C69" s="3">
        <v>63</v>
      </c>
      <c r="D69" s="5" t="s">
        <v>302</v>
      </c>
      <c r="E69" s="3" t="s">
        <v>270</v>
      </c>
      <c r="F69" s="6" t="s">
        <v>303</v>
      </c>
      <c r="G69" s="3">
        <v>34</v>
      </c>
      <c r="H69" s="6" t="s">
        <v>304</v>
      </c>
      <c r="I69" s="5" t="s">
        <v>145</v>
      </c>
      <c r="J69" s="3" t="s">
        <v>305</v>
      </c>
      <c r="K69" t="str">
        <f t="shared" si="1"/>
        <v>California</v>
      </c>
    </row>
    <row r="70" spans="1:11" ht="30" x14ac:dyDescent="0.25">
      <c r="A70" s="3"/>
      <c r="B70" s="4"/>
      <c r="C70" s="3">
        <v>64</v>
      </c>
      <c r="D70" s="5" t="s">
        <v>306</v>
      </c>
      <c r="E70" s="3" t="s">
        <v>307</v>
      </c>
      <c r="F70" s="6" t="s">
        <v>308</v>
      </c>
      <c r="G70" s="3">
        <v>62</v>
      </c>
      <c r="H70" s="6" t="s">
        <v>309</v>
      </c>
      <c r="I70" s="5" t="s">
        <v>133</v>
      </c>
      <c r="J70" s="3" t="s">
        <v>305</v>
      </c>
      <c r="K70" t="str">
        <f t="shared" si="1"/>
        <v>Texas A&amp;M</v>
      </c>
    </row>
    <row r="71" spans="1:11" x14ac:dyDescent="0.25">
      <c r="A71" s="3"/>
      <c r="B71" s="4"/>
      <c r="C71" s="3">
        <v>65</v>
      </c>
      <c r="D71" s="5" t="s">
        <v>227</v>
      </c>
      <c r="E71" s="3" t="s">
        <v>310</v>
      </c>
      <c r="F71" s="6" t="s">
        <v>311</v>
      </c>
      <c r="G71" s="3">
        <v>80</v>
      </c>
      <c r="H71" s="6" t="s">
        <v>312</v>
      </c>
      <c r="I71" s="5" t="s">
        <v>148</v>
      </c>
      <c r="J71" s="3" t="s">
        <v>285</v>
      </c>
      <c r="K71" t="str">
        <f t="shared" si="1"/>
        <v>Miami (FL)</v>
      </c>
    </row>
    <row r="72" spans="1:11" ht="30" x14ac:dyDescent="0.25">
      <c r="A72" s="3"/>
      <c r="B72" s="4"/>
      <c r="C72" s="3">
        <v>66</v>
      </c>
      <c r="D72" s="5" t="s">
        <v>313</v>
      </c>
      <c r="E72" s="3" t="s">
        <v>314</v>
      </c>
      <c r="F72" s="6" t="s">
        <v>315</v>
      </c>
      <c r="G72" s="3">
        <v>216</v>
      </c>
      <c r="H72" s="6" t="s">
        <v>316</v>
      </c>
      <c r="I72" s="5" t="s">
        <v>268</v>
      </c>
      <c r="J72" s="3" t="s">
        <v>263</v>
      </c>
      <c r="K72" t="str">
        <f t="shared" si="1"/>
        <v>Cleveland St.</v>
      </c>
    </row>
    <row r="73" spans="1:11" x14ac:dyDescent="0.25">
      <c r="A73" s="3"/>
      <c r="B73" s="4"/>
      <c r="C73" s="3">
        <v>67</v>
      </c>
      <c r="D73" s="5" t="s">
        <v>317</v>
      </c>
      <c r="E73" s="3" t="s">
        <v>318</v>
      </c>
      <c r="F73" s="6" t="s">
        <v>319</v>
      </c>
      <c r="G73" s="3">
        <v>58</v>
      </c>
      <c r="H73" s="6" t="s">
        <v>320</v>
      </c>
      <c r="I73" s="5" t="s">
        <v>136</v>
      </c>
      <c r="J73" s="3" t="s">
        <v>285</v>
      </c>
      <c r="K73" t="str">
        <f t="shared" si="1"/>
        <v>Seton Hall</v>
      </c>
    </row>
    <row r="74" spans="1:11" ht="30" x14ac:dyDescent="0.25">
      <c r="A74" s="3"/>
      <c r="B74" s="4"/>
      <c r="C74" s="3">
        <v>68</v>
      </c>
      <c r="D74" s="5" t="s">
        <v>321</v>
      </c>
      <c r="E74" s="3" t="s">
        <v>322</v>
      </c>
      <c r="F74" s="6" t="s">
        <v>272</v>
      </c>
      <c r="G74" s="3">
        <v>84</v>
      </c>
      <c r="H74" s="6" t="s">
        <v>323</v>
      </c>
      <c r="I74" s="5" t="s">
        <v>324</v>
      </c>
      <c r="J74" s="3" t="s">
        <v>289</v>
      </c>
      <c r="K74" t="str">
        <f t="shared" si="1"/>
        <v>James Madison</v>
      </c>
    </row>
    <row r="75" spans="1:11" x14ac:dyDescent="0.25">
      <c r="A75" s="3"/>
      <c r="B75" s="4"/>
      <c r="C75" s="3">
        <v>69</v>
      </c>
      <c r="D75" s="5" t="s">
        <v>325</v>
      </c>
      <c r="E75" s="3" t="s">
        <v>326</v>
      </c>
      <c r="F75" s="6" t="s">
        <v>327</v>
      </c>
      <c r="G75" s="3">
        <v>213</v>
      </c>
      <c r="H75" s="6" t="s">
        <v>328</v>
      </c>
      <c r="I75" s="5" t="s">
        <v>329</v>
      </c>
      <c r="J75" s="3" t="s">
        <v>330</v>
      </c>
      <c r="K75" t="str">
        <f t="shared" si="1"/>
        <v>Lamar</v>
      </c>
    </row>
    <row r="76" spans="1:11" x14ac:dyDescent="0.25">
      <c r="A76" s="3"/>
      <c r="B76" s="4"/>
      <c r="C76" s="3">
        <v>70</v>
      </c>
      <c r="D76" s="5" t="s">
        <v>331</v>
      </c>
      <c r="E76" s="3" t="s">
        <v>332</v>
      </c>
      <c r="F76" s="6" t="s">
        <v>333</v>
      </c>
      <c r="G76" s="3">
        <v>236</v>
      </c>
      <c r="H76" s="6" t="s">
        <v>334</v>
      </c>
      <c r="I76" s="5" t="s">
        <v>335</v>
      </c>
      <c r="J76" s="3" t="s">
        <v>336</v>
      </c>
      <c r="K76" t="str">
        <f t="shared" si="1"/>
        <v>Jackson St.</v>
      </c>
    </row>
    <row r="77" spans="1:11" ht="30" x14ac:dyDescent="0.25">
      <c r="A77" s="3"/>
      <c r="B77" s="4"/>
      <c r="C77" s="3">
        <v>71</v>
      </c>
      <c r="D77" s="5" t="s">
        <v>337</v>
      </c>
      <c r="E77" s="3" t="s">
        <v>338</v>
      </c>
      <c r="F77" s="6" t="s">
        <v>339</v>
      </c>
      <c r="G77" s="3">
        <v>101</v>
      </c>
      <c r="H77" s="6" t="s">
        <v>340</v>
      </c>
      <c r="I77" s="5" t="s">
        <v>324</v>
      </c>
      <c r="J77" s="3" t="s">
        <v>341</v>
      </c>
      <c r="K77" t="str">
        <f t="shared" si="1"/>
        <v>Old Dominion</v>
      </c>
    </row>
    <row r="78" spans="1:11" x14ac:dyDescent="0.25">
      <c r="A78" s="3"/>
      <c r="B78" s="4"/>
      <c r="C78" s="3">
        <v>72</v>
      </c>
      <c r="D78" s="5" t="s">
        <v>342</v>
      </c>
      <c r="E78" s="3" t="s">
        <v>286</v>
      </c>
      <c r="F78" s="6" t="s">
        <v>241</v>
      </c>
      <c r="G78" s="3">
        <v>152</v>
      </c>
      <c r="H78" s="6" t="s">
        <v>343</v>
      </c>
      <c r="I78" s="5" t="s">
        <v>207</v>
      </c>
      <c r="J78" s="3" t="s">
        <v>344</v>
      </c>
      <c r="K78" t="str">
        <f t="shared" si="1"/>
        <v>Tulsa</v>
      </c>
    </row>
    <row r="79" spans="1:11" ht="30" x14ac:dyDescent="0.25">
      <c r="A79" s="3"/>
      <c r="B79" s="4"/>
      <c r="C79" s="3">
        <v>73</v>
      </c>
      <c r="D79" s="5" t="s">
        <v>345</v>
      </c>
      <c r="E79" s="3" t="s">
        <v>346</v>
      </c>
      <c r="F79" s="6" t="s">
        <v>347</v>
      </c>
      <c r="G79" s="3">
        <v>184</v>
      </c>
      <c r="H79" s="6" t="s">
        <v>348</v>
      </c>
      <c r="I79" s="5" t="s">
        <v>349</v>
      </c>
      <c r="J79" s="3" t="s">
        <v>350</v>
      </c>
      <c r="K79" t="str">
        <f t="shared" si="1"/>
        <v>Eastern Wash.</v>
      </c>
    </row>
    <row r="80" spans="1:11" x14ac:dyDescent="0.25">
      <c r="A80" s="3"/>
      <c r="B80" s="4"/>
      <c r="C80" s="3">
        <v>74</v>
      </c>
      <c r="D80" s="5" t="s">
        <v>210</v>
      </c>
      <c r="E80" s="3" t="s">
        <v>351</v>
      </c>
      <c r="F80" s="6" t="s">
        <v>352</v>
      </c>
      <c r="G80" s="3">
        <v>49</v>
      </c>
      <c r="H80" s="6" t="s">
        <v>353</v>
      </c>
      <c r="I80" s="5" t="s">
        <v>133</v>
      </c>
      <c r="J80" s="3" t="s">
        <v>354</v>
      </c>
      <c r="K80" t="str">
        <f t="shared" si="1"/>
        <v>Arkansas</v>
      </c>
    </row>
    <row r="81" spans="1:11" x14ac:dyDescent="0.25">
      <c r="A81" s="3"/>
      <c r="B81" s="4"/>
      <c r="C81" s="3">
        <v>75</v>
      </c>
      <c r="D81" s="5" t="s">
        <v>355</v>
      </c>
      <c r="E81" s="3" t="s">
        <v>356</v>
      </c>
      <c r="F81" s="6" t="s">
        <v>357</v>
      </c>
      <c r="G81" s="3">
        <v>46</v>
      </c>
      <c r="H81" s="6" t="s">
        <v>358</v>
      </c>
      <c r="I81" s="5" t="s">
        <v>136</v>
      </c>
      <c r="J81" s="3" t="s">
        <v>285</v>
      </c>
      <c r="K81" t="str">
        <f t="shared" si="1"/>
        <v>St. John's</v>
      </c>
    </row>
    <row r="82" spans="1:11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t="e">
        <f t="shared" si="1"/>
        <v>#VALUE!</v>
      </c>
    </row>
    <row r="83" spans="1:11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t="e">
        <f t="shared" si="1"/>
        <v>#VALUE!</v>
      </c>
    </row>
    <row r="84" spans="1:11" x14ac:dyDescent="0.25">
      <c r="A84" s="3"/>
      <c r="B84" s="4"/>
      <c r="C84" s="3">
        <v>76</v>
      </c>
      <c r="D84" s="5" t="s">
        <v>221</v>
      </c>
      <c r="E84" s="3" t="s">
        <v>359</v>
      </c>
      <c r="F84" s="6" t="s">
        <v>360</v>
      </c>
      <c r="G84" s="3">
        <v>115</v>
      </c>
      <c r="H84" s="6" t="s">
        <v>361</v>
      </c>
      <c r="I84" s="5" t="s">
        <v>136</v>
      </c>
      <c r="J84" s="3" t="s">
        <v>362</v>
      </c>
      <c r="K84" t="str">
        <f t="shared" si="1"/>
        <v>Marquette</v>
      </c>
    </row>
    <row r="85" spans="1:11" x14ac:dyDescent="0.25">
      <c r="A85" s="3"/>
      <c r="B85" s="4"/>
      <c r="C85" s="3">
        <v>77</v>
      </c>
      <c r="D85" s="5" t="s">
        <v>363</v>
      </c>
      <c r="E85" s="3" t="s">
        <v>356</v>
      </c>
      <c r="F85" s="6" t="s">
        <v>364</v>
      </c>
      <c r="G85" s="3">
        <v>37</v>
      </c>
      <c r="H85" s="6" t="s">
        <v>365</v>
      </c>
      <c r="I85" s="5" t="s">
        <v>133</v>
      </c>
      <c r="J85" s="3" t="s">
        <v>366</v>
      </c>
      <c r="K85" t="str">
        <f t="shared" si="1"/>
        <v>Florida</v>
      </c>
    </row>
    <row r="86" spans="1:11" x14ac:dyDescent="0.25">
      <c r="A86" s="3"/>
      <c r="B86" s="4"/>
      <c r="C86" s="3">
        <v>78</v>
      </c>
      <c r="D86" s="5" t="s">
        <v>240</v>
      </c>
      <c r="E86" s="3" t="s">
        <v>367</v>
      </c>
      <c r="F86" s="6" t="s">
        <v>368</v>
      </c>
      <c r="G86" s="3">
        <v>105</v>
      </c>
      <c r="H86" s="6" t="s">
        <v>369</v>
      </c>
      <c r="I86" s="5" t="s">
        <v>188</v>
      </c>
      <c r="J86" s="3" t="s">
        <v>370</v>
      </c>
      <c r="K86" t="str">
        <f t="shared" si="1"/>
        <v>Harvard</v>
      </c>
    </row>
    <row r="87" spans="1:11" x14ac:dyDescent="0.25">
      <c r="A87" s="3"/>
      <c r="B87" s="4"/>
      <c r="C87" s="3">
        <v>79</v>
      </c>
      <c r="D87" s="5" t="s">
        <v>371</v>
      </c>
      <c r="E87" s="3" t="s">
        <v>270</v>
      </c>
      <c r="F87" s="6" t="s">
        <v>368</v>
      </c>
      <c r="G87" s="3">
        <v>78</v>
      </c>
      <c r="H87" s="6" t="s">
        <v>372</v>
      </c>
      <c r="I87" s="5" t="s">
        <v>139</v>
      </c>
      <c r="J87" s="3" t="s">
        <v>373</v>
      </c>
      <c r="K87" t="str">
        <f t="shared" si="1"/>
        <v>Penn St.</v>
      </c>
    </row>
    <row r="88" spans="1:11" ht="30" x14ac:dyDescent="0.25">
      <c r="A88" s="3"/>
      <c r="B88" s="4"/>
      <c r="C88" s="3">
        <v>80</v>
      </c>
      <c r="D88" s="5" t="s">
        <v>374</v>
      </c>
      <c r="E88" s="3" t="s">
        <v>375</v>
      </c>
      <c r="F88" s="6" t="s">
        <v>376</v>
      </c>
      <c r="G88" s="3">
        <v>175</v>
      </c>
      <c r="H88" s="6" t="s">
        <v>377</v>
      </c>
      <c r="I88" s="5" t="s">
        <v>207</v>
      </c>
      <c r="J88" s="3" t="s">
        <v>289</v>
      </c>
      <c r="K88" t="str">
        <f t="shared" si="1"/>
        <v>North Texas</v>
      </c>
    </row>
    <row r="89" spans="1:11" x14ac:dyDescent="0.25">
      <c r="A89" s="3"/>
      <c r="B89" s="4"/>
      <c r="C89" s="3">
        <v>81</v>
      </c>
      <c r="D89" s="5" t="s">
        <v>378</v>
      </c>
      <c r="E89" s="3" t="s">
        <v>270</v>
      </c>
      <c r="F89" s="6" t="s">
        <v>379</v>
      </c>
      <c r="G89" s="3">
        <v>92</v>
      </c>
      <c r="H89" s="6" t="s">
        <v>380</v>
      </c>
      <c r="I89" s="5" t="s">
        <v>244</v>
      </c>
      <c r="J89" s="3" t="s">
        <v>344</v>
      </c>
      <c r="K89" t="str">
        <f t="shared" si="1"/>
        <v>Duquesne</v>
      </c>
    </row>
    <row r="90" spans="1:11" x14ac:dyDescent="0.25">
      <c r="A90" s="3"/>
      <c r="B90" s="4"/>
      <c r="C90" s="3">
        <v>82</v>
      </c>
      <c r="D90" s="5" t="s">
        <v>381</v>
      </c>
      <c r="E90" s="3" t="s">
        <v>382</v>
      </c>
      <c r="F90" s="6" t="s">
        <v>383</v>
      </c>
      <c r="G90" s="3">
        <v>48</v>
      </c>
      <c r="H90" s="6" t="s">
        <v>384</v>
      </c>
      <c r="I90" s="5" t="s">
        <v>198</v>
      </c>
      <c r="J90" s="3" t="s">
        <v>385</v>
      </c>
      <c r="K90" t="str">
        <f t="shared" si="1"/>
        <v>Liberty</v>
      </c>
    </row>
    <row r="91" spans="1:11" x14ac:dyDescent="0.25">
      <c r="A91" s="3"/>
      <c r="B91" s="4"/>
      <c r="C91" s="3">
        <v>83</v>
      </c>
      <c r="D91" s="5" t="s">
        <v>386</v>
      </c>
      <c r="E91" s="3" t="s">
        <v>387</v>
      </c>
      <c r="F91" s="6" t="s">
        <v>388</v>
      </c>
      <c r="G91" s="3">
        <v>110</v>
      </c>
      <c r="H91" s="6" t="s">
        <v>389</v>
      </c>
      <c r="I91" s="5" t="s">
        <v>324</v>
      </c>
      <c r="J91" s="3" t="s">
        <v>301</v>
      </c>
      <c r="K91" t="str">
        <f t="shared" si="1"/>
        <v>Troy</v>
      </c>
    </row>
    <row r="92" spans="1:11" x14ac:dyDescent="0.25">
      <c r="A92" s="3"/>
      <c r="B92" s="4"/>
      <c r="C92" s="3">
        <v>84</v>
      </c>
      <c r="D92" s="5" t="s">
        <v>390</v>
      </c>
      <c r="E92" s="3" t="s">
        <v>391</v>
      </c>
      <c r="F92" s="6" t="s">
        <v>392</v>
      </c>
      <c r="G92" s="3">
        <v>63</v>
      </c>
      <c r="H92" s="6" t="s">
        <v>393</v>
      </c>
      <c r="I92" s="5" t="s">
        <v>148</v>
      </c>
      <c r="J92" s="3" t="s">
        <v>305</v>
      </c>
      <c r="K92" t="str">
        <f t="shared" si="1"/>
        <v>Virginia</v>
      </c>
    </row>
    <row r="93" spans="1:11" x14ac:dyDescent="0.25">
      <c r="A93" s="3"/>
      <c r="B93" s="4"/>
      <c r="C93" s="3">
        <v>85</v>
      </c>
      <c r="D93" s="5" t="s">
        <v>394</v>
      </c>
      <c r="E93" s="3" t="s">
        <v>395</v>
      </c>
      <c r="F93" s="6" t="s">
        <v>396</v>
      </c>
      <c r="G93" s="3">
        <v>11</v>
      </c>
      <c r="H93" s="6" t="s">
        <v>206</v>
      </c>
      <c r="I93" s="5" t="s">
        <v>145</v>
      </c>
      <c r="J93" s="3" t="s">
        <v>397</v>
      </c>
      <c r="K93" t="str">
        <f t="shared" si="1"/>
        <v>Arizona St.</v>
      </c>
    </row>
    <row r="94" spans="1:11" ht="30" x14ac:dyDescent="0.25">
      <c r="A94" s="3"/>
      <c r="B94" s="4"/>
      <c r="C94" s="3">
        <v>86</v>
      </c>
      <c r="D94" s="5" t="s">
        <v>398</v>
      </c>
      <c r="E94" s="3" t="s">
        <v>399</v>
      </c>
      <c r="F94" s="6" t="s">
        <v>400</v>
      </c>
      <c r="G94" s="3">
        <v>240</v>
      </c>
      <c r="H94" s="6" t="s">
        <v>401</v>
      </c>
      <c r="I94" s="5" t="s">
        <v>176</v>
      </c>
      <c r="J94" s="3" t="s">
        <v>402</v>
      </c>
      <c r="K94" t="str">
        <f t="shared" si="1"/>
        <v>Santa Clara</v>
      </c>
    </row>
    <row r="95" spans="1:11" x14ac:dyDescent="0.25">
      <c r="A95" s="3"/>
      <c r="B95" s="4"/>
      <c r="C95" s="3">
        <v>87</v>
      </c>
      <c r="D95" s="5" t="s">
        <v>403</v>
      </c>
      <c r="E95" s="3" t="s">
        <v>404</v>
      </c>
      <c r="F95" s="6" t="s">
        <v>405</v>
      </c>
      <c r="G95" s="3">
        <v>338</v>
      </c>
      <c r="H95" s="6" t="s">
        <v>406</v>
      </c>
      <c r="I95" s="5" t="s">
        <v>407</v>
      </c>
      <c r="J95" s="3" t="s">
        <v>408</v>
      </c>
      <c r="K95" t="str">
        <f t="shared" si="1"/>
        <v>Cal Baptist</v>
      </c>
    </row>
    <row r="96" spans="1:11" x14ac:dyDescent="0.25">
      <c r="A96" s="3"/>
      <c r="B96" s="4"/>
      <c r="C96" s="3">
        <v>88</v>
      </c>
      <c r="D96" s="5" t="s">
        <v>245</v>
      </c>
      <c r="E96" s="3" t="s">
        <v>409</v>
      </c>
      <c r="F96" s="6" t="s">
        <v>410</v>
      </c>
      <c r="G96" s="3">
        <v>10</v>
      </c>
      <c r="H96" s="6" t="s">
        <v>411</v>
      </c>
      <c r="I96" s="5" t="s">
        <v>145</v>
      </c>
      <c r="J96" s="3" t="s">
        <v>412</v>
      </c>
      <c r="K96" t="str">
        <f t="shared" si="1"/>
        <v>Oregon</v>
      </c>
    </row>
    <row r="97" spans="1:11" x14ac:dyDescent="0.25">
      <c r="A97" s="3"/>
      <c r="B97" s="4"/>
      <c r="C97" s="3">
        <v>89</v>
      </c>
      <c r="D97" s="5" t="s">
        <v>413</v>
      </c>
      <c r="E97" s="3" t="s">
        <v>270</v>
      </c>
      <c r="F97" s="6" t="s">
        <v>414</v>
      </c>
      <c r="G97" s="3">
        <v>130</v>
      </c>
      <c r="H97" s="6" t="s">
        <v>415</v>
      </c>
      <c r="I97" s="5" t="s">
        <v>262</v>
      </c>
      <c r="J97" s="3" t="s">
        <v>257</v>
      </c>
      <c r="K97" t="str">
        <f t="shared" si="1"/>
        <v>Towson</v>
      </c>
    </row>
    <row r="98" spans="1:11" x14ac:dyDescent="0.25">
      <c r="A98" s="3"/>
      <c r="B98" s="4"/>
      <c r="C98" s="3">
        <v>90</v>
      </c>
      <c r="D98" s="5" t="s">
        <v>416</v>
      </c>
      <c r="E98" s="3" t="s">
        <v>359</v>
      </c>
      <c r="F98" s="6" t="s">
        <v>417</v>
      </c>
      <c r="G98" s="3">
        <v>188</v>
      </c>
      <c r="H98" s="6" t="s">
        <v>418</v>
      </c>
      <c r="I98" s="5" t="s">
        <v>244</v>
      </c>
      <c r="J98" s="3" t="s">
        <v>419</v>
      </c>
      <c r="K98" t="str">
        <f t="shared" si="1"/>
        <v>Davidson</v>
      </c>
    </row>
    <row r="99" spans="1:11" x14ac:dyDescent="0.25">
      <c r="A99" s="3"/>
      <c r="B99" s="4"/>
      <c r="C99" s="3">
        <v>91</v>
      </c>
      <c r="D99" s="5" t="s">
        <v>420</v>
      </c>
      <c r="E99" s="3" t="s">
        <v>356</v>
      </c>
      <c r="F99" s="6" t="s">
        <v>421</v>
      </c>
      <c r="G99" s="3">
        <v>57</v>
      </c>
      <c r="H99" s="6" t="s">
        <v>422</v>
      </c>
      <c r="I99" s="5" t="s">
        <v>163</v>
      </c>
      <c r="J99" s="3" t="s">
        <v>423</v>
      </c>
      <c r="K99" t="str">
        <f t="shared" si="1"/>
        <v>Texas Tech</v>
      </c>
    </row>
    <row r="100" spans="1:11" x14ac:dyDescent="0.25">
      <c r="A100" s="3"/>
      <c r="B100" s="4"/>
      <c r="C100" s="3">
        <v>92</v>
      </c>
      <c r="D100" s="5" t="s">
        <v>424</v>
      </c>
      <c r="E100" s="3" t="s">
        <v>425</v>
      </c>
      <c r="F100" s="6" t="s">
        <v>426</v>
      </c>
      <c r="G100" s="3">
        <v>174</v>
      </c>
      <c r="H100" s="6" t="s">
        <v>427</v>
      </c>
      <c r="I100" s="5" t="s">
        <v>428</v>
      </c>
      <c r="J100" s="3" t="s">
        <v>263</v>
      </c>
      <c r="K100" t="str">
        <f t="shared" si="1"/>
        <v>Maine</v>
      </c>
    </row>
    <row r="101" spans="1:11" x14ac:dyDescent="0.25">
      <c r="A101" s="3"/>
      <c r="B101" s="4"/>
      <c r="C101" s="3">
        <v>93</v>
      </c>
      <c r="D101" s="5" t="s">
        <v>429</v>
      </c>
      <c r="E101" s="3" t="s">
        <v>430</v>
      </c>
      <c r="F101" s="6" t="s">
        <v>426</v>
      </c>
      <c r="G101" s="3">
        <v>122</v>
      </c>
      <c r="H101" s="6" t="s">
        <v>431</v>
      </c>
      <c r="I101" s="5" t="s">
        <v>432</v>
      </c>
      <c r="J101" s="3" t="s">
        <v>433</v>
      </c>
      <c r="K101" t="str">
        <f t="shared" si="1"/>
        <v>Niagara</v>
      </c>
    </row>
    <row r="102" spans="1:11" x14ac:dyDescent="0.25">
      <c r="A102" s="3"/>
      <c r="B102" s="4"/>
      <c r="C102" s="3">
        <v>94</v>
      </c>
      <c r="D102" s="5" t="s">
        <v>434</v>
      </c>
      <c r="E102" s="3" t="s">
        <v>435</v>
      </c>
      <c r="F102" s="6" t="s">
        <v>436</v>
      </c>
      <c r="G102" s="3">
        <v>19</v>
      </c>
      <c r="H102" s="6" t="s">
        <v>216</v>
      </c>
      <c r="I102" s="5" t="s">
        <v>163</v>
      </c>
      <c r="J102" s="3" t="s">
        <v>437</v>
      </c>
      <c r="K102" t="str">
        <f t="shared" si="1"/>
        <v>Cincinnati</v>
      </c>
    </row>
    <row r="103" spans="1:11" x14ac:dyDescent="0.25">
      <c r="A103" s="3"/>
      <c r="B103" s="4"/>
      <c r="C103" s="3">
        <v>95</v>
      </c>
      <c r="D103" s="5" t="s">
        <v>225</v>
      </c>
      <c r="E103" s="3" t="s">
        <v>438</v>
      </c>
      <c r="F103" s="6" t="s">
        <v>439</v>
      </c>
      <c r="G103" s="3">
        <v>20</v>
      </c>
      <c r="H103" s="6" t="s">
        <v>440</v>
      </c>
      <c r="I103" s="5" t="s">
        <v>133</v>
      </c>
      <c r="J103" s="3" t="s">
        <v>441</v>
      </c>
      <c r="K103" t="str">
        <f t="shared" si="1"/>
        <v>Georgia</v>
      </c>
    </row>
    <row r="104" spans="1:11" ht="30" x14ac:dyDescent="0.25">
      <c r="A104" s="3"/>
      <c r="B104" s="4"/>
      <c r="C104" s="3">
        <v>96</v>
      </c>
      <c r="D104" s="5" t="s">
        <v>243</v>
      </c>
      <c r="E104" s="3" t="s">
        <v>356</v>
      </c>
      <c r="F104" s="6" t="s">
        <v>442</v>
      </c>
      <c r="G104" s="3">
        <v>77</v>
      </c>
      <c r="H104" s="6" t="s">
        <v>443</v>
      </c>
      <c r="I104" s="5" t="s">
        <v>244</v>
      </c>
      <c r="J104" s="3" t="s">
        <v>444</v>
      </c>
      <c r="K104" t="str">
        <f t="shared" si="1"/>
        <v>Rhode Island</v>
      </c>
    </row>
    <row r="105" spans="1:11" x14ac:dyDescent="0.25">
      <c r="A105" s="3"/>
      <c r="B105" s="4"/>
      <c r="C105" s="3">
        <v>97</v>
      </c>
      <c r="D105" s="5" t="s">
        <v>445</v>
      </c>
      <c r="E105" s="3" t="s">
        <v>367</v>
      </c>
      <c r="F105" s="6" t="s">
        <v>442</v>
      </c>
      <c r="G105" s="3">
        <v>111</v>
      </c>
      <c r="H105" s="6" t="s">
        <v>446</v>
      </c>
      <c r="I105" s="5" t="s">
        <v>163</v>
      </c>
      <c r="J105" s="3" t="s">
        <v>447</v>
      </c>
      <c r="K105" t="str">
        <f t="shared" si="1"/>
        <v>BYU</v>
      </c>
    </row>
    <row r="106" spans="1:11" x14ac:dyDescent="0.25">
      <c r="A106" s="3"/>
      <c r="B106" s="4"/>
      <c r="C106" s="3">
        <v>98</v>
      </c>
      <c r="D106" s="5" t="s">
        <v>448</v>
      </c>
      <c r="E106" s="3" t="s">
        <v>332</v>
      </c>
      <c r="F106" s="6" t="s">
        <v>449</v>
      </c>
      <c r="G106" s="3">
        <v>319</v>
      </c>
      <c r="H106" s="6" t="s">
        <v>450</v>
      </c>
      <c r="I106" s="5" t="s">
        <v>451</v>
      </c>
      <c r="J106" s="3" t="s">
        <v>452</v>
      </c>
      <c r="K106" t="str">
        <f t="shared" si="1"/>
        <v>UC Irvine</v>
      </c>
    </row>
    <row r="107" spans="1:11" ht="30" x14ac:dyDescent="0.25">
      <c r="A107" s="3"/>
      <c r="B107" s="4"/>
      <c r="C107" s="3">
        <v>99</v>
      </c>
      <c r="D107" s="5" t="s">
        <v>453</v>
      </c>
      <c r="E107" s="3" t="s">
        <v>454</v>
      </c>
      <c r="F107" s="6" t="s">
        <v>455</v>
      </c>
      <c r="G107" s="3">
        <v>205</v>
      </c>
      <c r="H107" s="6" t="s">
        <v>456</v>
      </c>
      <c r="I107" s="5" t="s">
        <v>349</v>
      </c>
      <c r="J107" s="3" t="s">
        <v>457</v>
      </c>
      <c r="K107" t="str">
        <f t="shared" si="1"/>
        <v>Northern Arizona</v>
      </c>
    </row>
    <row r="108" spans="1:11" ht="30" x14ac:dyDescent="0.25">
      <c r="A108" s="3"/>
      <c r="B108" s="4"/>
      <c r="C108" s="3">
        <v>100</v>
      </c>
      <c r="D108" s="5" t="s">
        <v>458</v>
      </c>
      <c r="E108" s="3" t="s">
        <v>359</v>
      </c>
      <c r="F108" s="6" t="s">
        <v>455</v>
      </c>
      <c r="G108" s="3">
        <v>244</v>
      </c>
      <c r="H108" s="6" t="s">
        <v>459</v>
      </c>
      <c r="I108" s="5" t="s">
        <v>281</v>
      </c>
      <c r="J108" s="7">
        <v>45568</v>
      </c>
      <c r="K108" t="str">
        <f t="shared" si="1"/>
        <v>Missouri St.</v>
      </c>
    </row>
  </sheetData>
  <mergeCells count="14">
    <mergeCell ref="A82:J83"/>
    <mergeCell ref="A28:J29"/>
    <mergeCell ref="A55:C56"/>
    <mergeCell ref="D55:D56"/>
    <mergeCell ref="E55:E56"/>
    <mergeCell ref="F55:F56"/>
    <mergeCell ref="H55:H56"/>
    <mergeCell ref="I55:I56"/>
    <mergeCell ref="I1:I2"/>
    <mergeCell ref="A1:C2"/>
    <mergeCell ref="D1:D2"/>
    <mergeCell ref="E1:E2"/>
    <mergeCell ref="F1:F2"/>
    <mergeCell ref="H1:H2"/>
  </mergeCells>
  <hyperlinks>
    <hyperlink ref="D3" r:id="rId1" display="http://realtimerpi.com/rpi_361_Women.html" xr:uid="{00000000-0004-0000-0400-000000000000}"/>
    <hyperlink ref="F3" r:id="rId2" tooltip="click to see weekly changes" display="http://realtimerpi.com/cgi-bin/rpi/rpi_wk.pl?id=361&amp;gender=Women&amp;season=2023-2024" xr:uid="{00000000-0004-0000-0400-000001000000}"/>
    <hyperlink ref="H3" r:id="rId3" tooltip="click to see weekly changes" display="http://realtimerpi.com/cgi-bin/rpi/rpi_wk.pl?id=361&amp;gender=Women&amp;season=2023-2024" xr:uid="{00000000-0004-0000-0400-000002000000}"/>
    <hyperlink ref="I3" r:id="rId4" display="http://realtimerpi.com/rpi_sec_Women.html" xr:uid="{00000000-0004-0000-0400-000003000000}"/>
    <hyperlink ref="D4" r:id="rId5" display="http://realtimerpi.com/rpi_339_Women.html" xr:uid="{00000000-0004-0000-0400-000004000000}"/>
    <hyperlink ref="F4" r:id="rId6" tooltip="click to see weekly changes" display="http://realtimerpi.com/cgi-bin/rpi/rpi_wk.pl?id=339&amp;gender=Women&amp;season=2023-2024" xr:uid="{00000000-0004-0000-0400-000005000000}"/>
    <hyperlink ref="H4" r:id="rId7" tooltip="click to see weekly changes" display="http://realtimerpi.com/cgi-bin/rpi/rpi_wk.pl?id=339&amp;gender=Women&amp;season=2023-2024" xr:uid="{00000000-0004-0000-0400-000006000000}"/>
    <hyperlink ref="I4" r:id="rId8" display="http://realtimerpi.com/rpi_pac12_Women.html" xr:uid="{00000000-0004-0000-0400-000007000000}"/>
    <hyperlink ref="D5" r:id="rId9" display="http://realtimerpi.com/rpi_155_Women.html" xr:uid="{00000000-0004-0000-0400-000008000000}"/>
    <hyperlink ref="F5" r:id="rId10" tooltip="click to see weekly changes" display="http://realtimerpi.com/cgi-bin/rpi/rpi_wk.pl?id=155&amp;gender=Women&amp;season=2023-2024" xr:uid="{00000000-0004-0000-0400-000009000000}"/>
    <hyperlink ref="H5" r:id="rId11" tooltip="click to see weekly changes" display="http://realtimerpi.com/cgi-bin/rpi/rpi_wk.pl?id=155&amp;gender=Women&amp;season=2023-2024" xr:uid="{00000000-0004-0000-0400-00000A000000}"/>
    <hyperlink ref="I5" r:id="rId12" display="http://realtimerpi.com/rpi_bige_Women.html" xr:uid="{00000000-0004-0000-0400-00000B000000}"/>
    <hyperlink ref="D6" r:id="rId13" display="http://realtimerpi.com/rpi_187_Women.html" xr:uid="{00000000-0004-0000-0400-00000C000000}"/>
    <hyperlink ref="F6" r:id="rId14" tooltip="click to see weekly changes" display="http://realtimerpi.com/cgi-bin/rpi/rpi_wk.pl?id=187&amp;gender=Women&amp;season=2023-2024" xr:uid="{00000000-0004-0000-0400-00000D000000}"/>
    <hyperlink ref="H6" r:id="rId15" tooltip="click to see weekly changes" display="http://realtimerpi.com/cgi-bin/rpi/rpi_wk.pl?id=187&amp;gender=Women&amp;season=2023-2024" xr:uid="{00000000-0004-0000-0400-00000E000000}"/>
    <hyperlink ref="I6" r:id="rId16" display="http://realtimerpi.com/rpi_big10_Women.html" xr:uid="{00000000-0004-0000-0400-00000F000000}"/>
    <hyperlink ref="D7" r:id="rId17" display="http://realtimerpi.com/rpi_341_Women.html" xr:uid="{00000000-0004-0000-0400-000010000000}"/>
    <hyperlink ref="F7" r:id="rId18" tooltip="click to see weekly changes" display="http://realtimerpi.com/cgi-bin/rpi/rpi_wk.pl?id=341&amp;gender=Women&amp;season=2023-2024" xr:uid="{00000000-0004-0000-0400-000011000000}"/>
    <hyperlink ref="H7" r:id="rId19" tooltip="click to see weekly changes" display="http://realtimerpi.com/cgi-bin/rpi/rpi_wk.pl?id=341&amp;gender=Women&amp;season=2023-2024" xr:uid="{00000000-0004-0000-0400-000012000000}"/>
    <hyperlink ref="I7" r:id="rId20" display="http://realtimerpi.com/rpi_pac12_Women.html" xr:uid="{00000000-0004-0000-0400-000013000000}"/>
    <hyperlink ref="D8" r:id="rId21" display="http://realtimerpi.com/rpi_340_Women.html" xr:uid="{00000000-0004-0000-0400-000014000000}"/>
    <hyperlink ref="F8" r:id="rId22" tooltip="click to see weekly changes" display="http://realtimerpi.com/cgi-bin/rpi/rpi_wk.pl?id=340&amp;gender=Women&amp;season=2023-2024" xr:uid="{00000000-0004-0000-0400-000015000000}"/>
    <hyperlink ref="H8" r:id="rId23" tooltip="click to see weekly changes" display="http://realtimerpi.com/cgi-bin/rpi/rpi_wk.pl?id=340&amp;gender=Women&amp;season=2023-2024" xr:uid="{00000000-0004-0000-0400-000016000000}"/>
    <hyperlink ref="I8" r:id="rId24" display="http://realtimerpi.com/rpi_pac12_Women.html" xr:uid="{00000000-0004-0000-0400-000017000000}"/>
    <hyperlink ref="D9" r:id="rId25" display="http://realtimerpi.com/rpi_192_Women.html" xr:uid="{00000000-0004-0000-0400-000018000000}"/>
    <hyperlink ref="F9" r:id="rId26" tooltip="click to see weekly changes" display="http://realtimerpi.com/cgi-bin/rpi/rpi_wk.pl?id=192&amp;gender=Women&amp;season=2023-2024" xr:uid="{00000000-0004-0000-0400-000019000000}"/>
    <hyperlink ref="H9" r:id="rId27" tooltip="click to see weekly changes" display="http://realtimerpi.com/cgi-bin/rpi/rpi_wk.pl?id=192&amp;gender=Women&amp;season=2023-2024" xr:uid="{00000000-0004-0000-0400-00001A000000}"/>
    <hyperlink ref="I9" r:id="rId28" display="http://realtimerpi.com/rpi_big10_Women.html" xr:uid="{00000000-0004-0000-0400-00001B000000}"/>
    <hyperlink ref="D10" r:id="rId29" display="http://realtimerpi.com/rpi_128_Women.html" xr:uid="{00000000-0004-0000-0400-00001C000000}"/>
    <hyperlink ref="F10" r:id="rId30" tooltip="click to see weekly changes" display="http://realtimerpi.com/cgi-bin/rpi/rpi_wk.pl?id=128&amp;gender=Women&amp;season=2023-2024" xr:uid="{00000000-0004-0000-0400-00001D000000}"/>
    <hyperlink ref="H10" r:id="rId31" tooltip="click to see weekly changes" display="http://realtimerpi.com/cgi-bin/rpi/rpi_wk.pl?id=128&amp;gender=Women&amp;season=2023-2024" xr:uid="{00000000-0004-0000-0400-00001E000000}"/>
    <hyperlink ref="I10" r:id="rId32" display="http://realtimerpi.com/rpi_acc_Women.html" xr:uid="{00000000-0004-0000-0400-00001F000000}"/>
    <hyperlink ref="D11" r:id="rId33" display="http://realtimerpi.com/rpi_151_Women.html" xr:uid="{00000000-0004-0000-0400-000020000000}"/>
    <hyperlink ref="F11" r:id="rId34" tooltip="click to see weekly changes" display="http://realtimerpi.com/cgi-bin/rpi/rpi_wk.pl?id=151&amp;gender=Women&amp;season=2023-2024" xr:uid="{00000000-0004-0000-0400-000021000000}"/>
    <hyperlink ref="H11" r:id="rId35" tooltip="click to see weekly changes" display="http://realtimerpi.com/cgi-bin/rpi/rpi_wk.pl?id=151&amp;gender=Women&amp;season=2023-2024" xr:uid="{00000000-0004-0000-0400-000022000000}"/>
    <hyperlink ref="I11" r:id="rId36" display="http://realtimerpi.com/rpi_big12_Women.html" xr:uid="{00000000-0004-0000-0400-000023000000}"/>
    <hyperlink ref="D12" r:id="rId37" display="http://realtimerpi.com/rpi_249_Women.html" xr:uid="{00000000-0004-0000-0400-000024000000}"/>
    <hyperlink ref="F12" r:id="rId38" tooltip="click to see weekly changes" display="http://realtimerpi.com/cgi-bin/rpi/rpi_wk.pl?id=249&amp;gender=Women&amp;season=2023-2024" xr:uid="{00000000-0004-0000-0400-000025000000}"/>
    <hyperlink ref="H12" r:id="rId39" tooltip="click to see weekly changes" display="http://realtimerpi.com/cgi-bin/rpi/rpi_wk.pl?id=249&amp;gender=Women&amp;season=2023-2024" xr:uid="{00000000-0004-0000-0400-000026000000}"/>
    <hyperlink ref="I12" r:id="rId40" display="http://realtimerpi.com/rpi_ivy_Women.html" xr:uid="{00000000-0004-0000-0400-000027000000}"/>
    <hyperlink ref="D13" r:id="rId41" display="http://realtimerpi.com/rpi_186_Women.html" xr:uid="{00000000-0004-0000-0400-000028000000}"/>
    <hyperlink ref="F13" r:id="rId42" tooltip="click to see weekly changes" display="http://realtimerpi.com/cgi-bin/rpi/rpi_wk.pl?id=186&amp;gender=Women&amp;season=2023-2024" xr:uid="{00000000-0004-0000-0400-000029000000}"/>
    <hyperlink ref="H13" r:id="rId43" tooltip="click to see weekly changes" display="http://realtimerpi.com/cgi-bin/rpi/rpi_wk.pl?id=186&amp;gender=Women&amp;season=2023-2024" xr:uid="{00000000-0004-0000-0400-00002A000000}"/>
    <hyperlink ref="I13" r:id="rId44" display="http://realtimerpi.com/rpi_big10_Women.html" xr:uid="{00000000-0004-0000-0400-00002B000000}"/>
    <hyperlink ref="D14" r:id="rId45" display="http://realtimerpi.com/rpi_338_Women.html" xr:uid="{00000000-0004-0000-0400-00002C000000}"/>
    <hyperlink ref="F14" r:id="rId46" tooltip="click to see weekly changes" display="http://realtimerpi.com/cgi-bin/rpi/rpi_wk.pl?id=338&amp;gender=Women&amp;season=2023-2024" xr:uid="{00000000-0004-0000-0400-00002D000000}"/>
    <hyperlink ref="H14" r:id="rId47" tooltip="click to see weekly changes" display="http://realtimerpi.com/cgi-bin/rpi/rpi_wk.pl?id=338&amp;gender=Women&amp;season=2023-2024" xr:uid="{00000000-0004-0000-0400-00002E000000}"/>
    <hyperlink ref="I14" r:id="rId48" display="http://realtimerpi.com/rpi_pac12_Women.html" xr:uid="{00000000-0004-0000-0400-00002F000000}"/>
    <hyperlink ref="D15" r:id="rId49" display="http://realtimerpi.com/rpi_143_Women.html" xr:uid="{00000000-0004-0000-0400-000030000000}"/>
    <hyperlink ref="F15" r:id="rId50" tooltip="click to see weekly changes" display="http://realtimerpi.com/cgi-bin/rpi/rpi_wk.pl?id=143&amp;gender=Women&amp;season=2023-2024" xr:uid="{00000000-0004-0000-0400-000031000000}"/>
    <hyperlink ref="H15" r:id="rId51" tooltip="click to see weekly changes" display="http://realtimerpi.com/cgi-bin/rpi/rpi_wk.pl?id=143&amp;gender=Women&amp;season=2023-2024" xr:uid="{00000000-0004-0000-0400-000032000000}"/>
    <hyperlink ref="I15" r:id="rId52" display="http://realtimerpi.com/rpi_pac12_Women.html" xr:uid="{00000000-0004-0000-0400-000033000000}"/>
    <hyperlink ref="D16" r:id="rId53" display="http://realtimerpi.com/rpi_295_Women.html" xr:uid="{00000000-0004-0000-0400-000034000000}"/>
    <hyperlink ref="F16" r:id="rId54" tooltip="click to see weekly changes" display="http://realtimerpi.com/cgi-bin/rpi/rpi_wk.pl?id=295&amp;gender=Women&amp;season=2023-2024" xr:uid="{00000000-0004-0000-0400-000035000000}"/>
    <hyperlink ref="H16" r:id="rId55" tooltip="click to see weekly changes" display="http://realtimerpi.com/cgi-bin/rpi/rpi_wk.pl?id=295&amp;gender=Women&amp;season=2023-2024" xr:uid="{00000000-0004-0000-0400-000036000000}"/>
    <hyperlink ref="I16" r:id="rId56" display="http://realtimerpi.com/rpi_bige_Women.html" xr:uid="{00000000-0004-0000-0400-000037000000}"/>
    <hyperlink ref="D17" r:id="rId57" display="http://realtimerpi.com/rpi_149_Women.html" xr:uid="{00000000-0004-0000-0400-000038000000}"/>
    <hyperlink ref="F17" r:id="rId58" tooltip="click to see weekly changes" display="http://realtimerpi.com/cgi-bin/rpi/rpi_wk.pl?id=149&amp;gender=Women&amp;season=2023-2024" xr:uid="{00000000-0004-0000-0400-000039000000}"/>
    <hyperlink ref="H17" r:id="rId59" tooltip="click to see weekly changes" display="http://realtimerpi.com/cgi-bin/rpi/rpi_wk.pl?id=149&amp;gender=Women&amp;season=2023-2024" xr:uid="{00000000-0004-0000-0400-00003A000000}"/>
    <hyperlink ref="I17" r:id="rId60" display="http://realtimerpi.com/rpi_big12_Women.html" xr:uid="{00000000-0004-0000-0400-00003B000000}"/>
    <hyperlink ref="D18" r:id="rId61" display="http://realtimerpi.com/rpi_166_Women.html" xr:uid="{00000000-0004-0000-0400-00003C000000}"/>
    <hyperlink ref="F18" r:id="rId62" tooltip="click to see weekly changes" display="http://realtimerpi.com/cgi-bin/rpi/rpi_wk.pl?id=166&amp;gender=Women&amp;season=2023-2024" xr:uid="{00000000-0004-0000-0400-00003D000000}"/>
    <hyperlink ref="H18" r:id="rId63" tooltip="click to see weekly changes" display="http://realtimerpi.com/cgi-bin/rpi/rpi_wk.pl?id=166&amp;gender=Women&amp;season=2023-2024" xr:uid="{00000000-0004-0000-0400-00003E000000}"/>
    <hyperlink ref="I18" r:id="rId64" display="http://realtimerpi.com/rpi_acc_Women.html" xr:uid="{00000000-0004-0000-0400-00003F000000}"/>
    <hyperlink ref="D19" r:id="rId65" display="http://realtimerpi.com/rpi_408_Women.html" xr:uid="{00000000-0004-0000-0400-000040000000}"/>
    <hyperlink ref="F19" r:id="rId66" tooltip="click to see weekly changes" display="http://realtimerpi.com/cgi-bin/rpi/rpi_wk.pl?id=408&amp;gender=Women&amp;season=2023-2024" xr:uid="{00000000-0004-0000-0400-000041000000}"/>
    <hyperlink ref="H19" r:id="rId67" tooltip="click to see weekly changes" display="http://realtimerpi.com/cgi-bin/rpi/rpi_wk.pl?id=408&amp;gender=Women&amp;season=2023-2024" xr:uid="{00000000-0004-0000-0400-000042000000}"/>
    <hyperlink ref="I19" r:id="rId68" display="http://realtimerpi.com/rpi_wcc_Women.html" xr:uid="{00000000-0004-0000-0400-000043000000}"/>
    <hyperlink ref="D20" r:id="rId69" display="http://realtimerpi.com/rpi_310_Women.html" xr:uid="{00000000-0004-0000-0400-000044000000}"/>
    <hyperlink ref="F20" r:id="rId70" tooltip="click to see weekly changes" display="http://realtimerpi.com/cgi-bin/rpi/rpi_wk.pl?id=310&amp;gender=Women&amp;season=2023-2024" xr:uid="{00000000-0004-0000-0400-000045000000}"/>
    <hyperlink ref="H20" r:id="rId71" tooltip="click to see weekly changes" display="http://realtimerpi.com/cgi-bin/rpi/rpi_wk.pl?id=310&amp;gender=Women&amp;season=2023-2024" xr:uid="{00000000-0004-0000-0400-000046000000}"/>
    <hyperlink ref="I20" r:id="rId72" display="http://realtimerpi.com/rpi_pac12_Women.html" xr:uid="{00000000-0004-0000-0400-000047000000}"/>
    <hyperlink ref="D21" r:id="rId73" display="http://realtimerpi.com/rpi_142_Women.html" xr:uid="{00000000-0004-0000-0400-000048000000}"/>
    <hyperlink ref="F21" r:id="rId74" tooltip="click to see weekly changes" display="http://realtimerpi.com/cgi-bin/rpi/rpi_wk.pl?id=142&amp;gender=Women&amp;season=2023-2024" xr:uid="{00000000-0004-0000-0400-000049000000}"/>
    <hyperlink ref="H21" r:id="rId75" tooltip="click to see weekly changes" display="http://realtimerpi.com/cgi-bin/rpi/rpi_wk.pl?id=142&amp;gender=Women&amp;season=2023-2024" xr:uid="{00000000-0004-0000-0400-00004A000000}"/>
    <hyperlink ref="I21" r:id="rId76" display="http://realtimerpi.com/rpi_big12_Women.html" xr:uid="{00000000-0004-0000-0400-00004B000000}"/>
    <hyperlink ref="D22" r:id="rId77" display="http://realtimerpi.com/rpi_123_Women.html" xr:uid="{00000000-0004-0000-0400-00004C000000}"/>
    <hyperlink ref="F22" r:id="rId78" tooltip="click to see weekly changes" display="http://realtimerpi.com/cgi-bin/rpi/rpi_wk.pl?id=123&amp;gender=Women&amp;season=2023-2024" xr:uid="{00000000-0004-0000-0400-00004D000000}"/>
    <hyperlink ref="H22" r:id="rId79" tooltip="click to see weekly changes" display="http://realtimerpi.com/cgi-bin/rpi/rpi_wk.pl?id=123&amp;gender=Women&amp;season=2023-2024" xr:uid="{00000000-0004-0000-0400-00004E000000}"/>
    <hyperlink ref="I22" r:id="rId80" display="http://realtimerpi.com/rpi_acc_Women.html" xr:uid="{00000000-0004-0000-0400-00004F000000}"/>
    <hyperlink ref="D23" r:id="rId81" display="http://realtimerpi.com/rpi_358_Women.html" xr:uid="{00000000-0004-0000-0400-000050000000}"/>
    <hyperlink ref="F23" r:id="rId82" tooltip="click to see weekly changes" display="http://realtimerpi.com/cgi-bin/rpi/rpi_wk.pl?id=358&amp;gender=Women&amp;season=2023-2024" xr:uid="{00000000-0004-0000-0400-000051000000}"/>
    <hyperlink ref="H23" r:id="rId83" tooltip="click to see weekly changes" display="http://realtimerpi.com/cgi-bin/rpi/rpi_wk.pl?id=358&amp;gender=Women&amp;season=2023-2024" xr:uid="{00000000-0004-0000-0400-000052000000}"/>
    <hyperlink ref="I23" r:id="rId84" display="http://realtimerpi.com/rpi_sec_Women.html" xr:uid="{00000000-0004-0000-0400-000053000000}"/>
    <hyperlink ref="D24" r:id="rId85" display="http://realtimerpi.com/rpi_362_Women.html" xr:uid="{00000000-0004-0000-0400-000054000000}"/>
    <hyperlink ref="F24" r:id="rId86" tooltip="click to see weekly changes" display="http://realtimerpi.com/cgi-bin/rpi/rpi_wk.pl?id=362&amp;gender=Women&amp;season=2023-2024" xr:uid="{00000000-0004-0000-0400-000055000000}"/>
    <hyperlink ref="H24" r:id="rId87" tooltip="click to see weekly changes" display="http://realtimerpi.com/cgi-bin/rpi/rpi_wk.pl?id=362&amp;gender=Women&amp;season=2023-2024" xr:uid="{00000000-0004-0000-0400-000056000000}"/>
    <hyperlink ref="I24" r:id="rId88" display="http://realtimerpi.com/rpi_sec_Women.html" xr:uid="{00000000-0004-0000-0400-000057000000}"/>
    <hyperlink ref="D25" r:id="rId89" display="http://realtimerpi.com/rpi_146_Women.html" xr:uid="{00000000-0004-0000-0400-000058000000}"/>
    <hyperlink ref="F25" r:id="rId90" tooltip="click to see weekly changes" display="http://realtimerpi.com/cgi-bin/rpi/rpi_wk.pl?id=146&amp;gender=Women&amp;season=2023-2024" xr:uid="{00000000-0004-0000-0400-000059000000}"/>
    <hyperlink ref="H25" r:id="rId91" tooltip="click to see weekly changes" display="http://realtimerpi.com/cgi-bin/rpi/rpi_wk.pl?id=146&amp;gender=Women&amp;season=2023-2024" xr:uid="{00000000-0004-0000-0400-00005A000000}"/>
    <hyperlink ref="I25" r:id="rId92" display="http://realtimerpi.com/rpi_big12_Women.html" xr:uid="{00000000-0004-0000-0400-00005B000000}"/>
    <hyperlink ref="D26" r:id="rId93" display="http://realtimerpi.com/rpi_117_Women.html" xr:uid="{00000000-0004-0000-0400-00005C000000}"/>
    <hyperlink ref="F26" r:id="rId94" tooltip="click to see weekly changes" display="http://realtimerpi.com/cgi-bin/rpi/rpi_wk.pl?id=117&amp;gender=Women&amp;season=2023-2024" xr:uid="{00000000-0004-0000-0400-00005D000000}"/>
    <hyperlink ref="H26" r:id="rId95" tooltip="click to see weekly changes" display="http://realtimerpi.com/cgi-bin/rpi/rpi_wk.pl?id=117&amp;gender=Women&amp;season=2023-2024" xr:uid="{00000000-0004-0000-0400-00005E000000}"/>
    <hyperlink ref="I26" r:id="rId96" display="http://realtimerpi.com/rpi_atl10_Women.html" xr:uid="{00000000-0004-0000-0400-00005F000000}"/>
    <hyperlink ref="D27" r:id="rId97" display="http://realtimerpi.com/rpi_221_Women.html" xr:uid="{00000000-0004-0000-0400-000060000000}"/>
    <hyperlink ref="F27" r:id="rId98" tooltip="click to see weekly changes" display="http://realtimerpi.com/cgi-bin/rpi/rpi_wk.pl?id=221&amp;gender=Women&amp;season=2023-2024" xr:uid="{00000000-0004-0000-0400-000061000000}"/>
    <hyperlink ref="H27" r:id="rId99" tooltip="click to see weekly changes" display="http://realtimerpi.com/cgi-bin/rpi/rpi_wk.pl?id=221&amp;gender=Women&amp;season=2023-2024" xr:uid="{00000000-0004-0000-0400-000062000000}"/>
    <hyperlink ref="I27" r:id="rId100" display="http://realtimerpi.com/rpi_acc_Women.html" xr:uid="{00000000-0004-0000-0400-000063000000}"/>
    <hyperlink ref="D30" r:id="rId101" display="http://realtimerpi.com/rpi_309_Women.html" xr:uid="{00000000-0004-0000-0400-000064000000}"/>
    <hyperlink ref="F30" r:id="rId102" tooltip="click to see weekly changes" display="http://realtimerpi.com/cgi-bin/rpi/rpi_wk.pl?id=309&amp;gender=Women&amp;season=2023-2024" xr:uid="{00000000-0004-0000-0400-000065000000}"/>
    <hyperlink ref="H30" r:id="rId103" tooltip="click to see weekly changes" display="http://realtimerpi.com/cgi-bin/rpi/rpi_wk.pl?id=309&amp;gender=Women&amp;season=2023-2024" xr:uid="{00000000-0004-0000-0400-000066000000}"/>
    <hyperlink ref="I30" r:id="rId104" display="http://realtimerpi.com/rpi_mwest_Women.html" xr:uid="{00000000-0004-0000-0400-000067000000}"/>
    <hyperlink ref="D31" r:id="rId105" display="http://realtimerpi.com/rpi_167_Women.html" xr:uid="{00000000-0004-0000-0400-000068000000}"/>
    <hyperlink ref="F31" r:id="rId106" tooltip="click to see weekly changes" display="http://realtimerpi.com/cgi-bin/rpi/rpi_wk.pl?id=167&amp;gender=Women&amp;season=2023-2024" xr:uid="{00000000-0004-0000-0400-000069000000}"/>
    <hyperlink ref="H31" r:id="rId107" tooltip="click to see weekly changes" display="http://realtimerpi.com/cgi-bin/rpi/rpi_wk.pl?id=167&amp;gender=Women&amp;season=2023-2024" xr:uid="{00000000-0004-0000-0400-00006A000000}"/>
    <hyperlink ref="I31" r:id="rId108" display="http://realtimerpi.com/rpi_big12_Women.html" xr:uid="{00000000-0004-0000-0400-00006B000000}"/>
    <hyperlink ref="D32" r:id="rId109" display="http://realtimerpi.com/rpi_158_Women.html" xr:uid="{00000000-0004-0000-0400-00006C000000}"/>
    <hyperlink ref="F32" r:id="rId110" tooltip="click to see weekly changes" display="http://realtimerpi.com/cgi-bin/rpi/rpi_wk.pl?id=158&amp;gender=Women&amp;season=2023-2024" xr:uid="{00000000-0004-0000-0400-00006D000000}"/>
    <hyperlink ref="H32" r:id="rId111" tooltip="click to see weekly changes" display="http://realtimerpi.com/cgi-bin/rpi/rpi_wk.pl?id=158&amp;gender=Women&amp;season=2023-2024" xr:uid="{00000000-0004-0000-0400-00006E000000}"/>
    <hyperlink ref="I32" r:id="rId112" display="http://realtimerpi.com/rpi_acc_Women.html" xr:uid="{00000000-0004-0000-0400-00006F000000}"/>
    <hyperlink ref="D33" r:id="rId113" display="http://realtimerpi.com/rpi_126_Women.html" xr:uid="{00000000-0004-0000-0400-000070000000}"/>
    <hyperlink ref="F33" r:id="rId114" tooltip="click to see weekly changes" display="http://realtimerpi.com/cgi-bin/rpi/rpi_wk.pl?id=126&amp;gender=Women&amp;season=2023-2024" xr:uid="{00000000-0004-0000-0400-000071000000}"/>
    <hyperlink ref="H33" r:id="rId115" tooltip="click to see weekly changes" display="http://realtimerpi.com/cgi-bin/rpi/rpi_wk.pl?id=126&amp;gender=Women&amp;season=2023-2024" xr:uid="{00000000-0004-0000-0400-000072000000}"/>
    <hyperlink ref="I33" r:id="rId116" display="http://realtimerpi.com/rpi_big10_Women.html" xr:uid="{00000000-0004-0000-0400-000073000000}"/>
    <hyperlink ref="D34" r:id="rId117" display="http://realtimerpi.com/rpi_214_Women.html" xr:uid="{00000000-0004-0000-0400-000074000000}"/>
    <hyperlink ref="F34" r:id="rId118" tooltip="click to see weekly changes" display="http://realtimerpi.com/cgi-bin/rpi/rpi_wk.pl?id=214&amp;gender=Women&amp;season=2023-2024" xr:uid="{00000000-0004-0000-0400-000075000000}"/>
    <hyperlink ref="H34" r:id="rId119" tooltip="click to see weekly changes" display="http://realtimerpi.com/cgi-bin/rpi/rpi_wk.pl?id=214&amp;gender=Women&amp;season=2023-2024" xr:uid="{00000000-0004-0000-0400-000076000000}"/>
    <hyperlink ref="I34" r:id="rId120" display="http://realtimerpi.com/rpi_atl10_Women.html" xr:uid="{00000000-0004-0000-0400-000077000000}"/>
    <hyperlink ref="D35" r:id="rId121" display="http://realtimerpi.com/rpi_296_Women.html" xr:uid="{00000000-0004-0000-0400-000078000000}"/>
    <hyperlink ref="F35" r:id="rId122" tooltip="click to see weekly changes" display="http://realtimerpi.com/cgi-bin/rpi/rpi_wk.pl?id=296&amp;gender=Women&amp;season=2023-2024" xr:uid="{00000000-0004-0000-0400-000079000000}"/>
    <hyperlink ref="H35" r:id="rId123" tooltip="click to see weekly changes" display="http://realtimerpi.com/cgi-bin/rpi/rpi_wk.pl?id=296&amp;gender=Women&amp;season=2023-2024" xr:uid="{00000000-0004-0000-0400-00007A000000}"/>
    <hyperlink ref="I35" r:id="rId124" display="http://realtimerpi.com/rpi_mvc_Women.html" xr:uid="{00000000-0004-0000-0400-00007B000000}"/>
    <hyperlink ref="D36" r:id="rId125" display="http://realtimerpi.com/rpi_272_Women.html" xr:uid="{00000000-0004-0000-0400-00007C000000}"/>
    <hyperlink ref="F36" r:id="rId126" tooltip="click to see weekly changes" display="http://realtimerpi.com/cgi-bin/rpi/rpi_wk.pl?id=272&amp;gender=Women&amp;season=2023-2024" xr:uid="{00000000-0004-0000-0400-00007D000000}"/>
    <hyperlink ref="H36" r:id="rId127" tooltip="click to see weekly changes" display="http://realtimerpi.com/cgi-bin/rpi/rpi_wk.pl?id=272&amp;gender=Women&amp;season=2023-2024" xr:uid="{00000000-0004-0000-0400-00007E000000}"/>
    <hyperlink ref="I36" r:id="rId128" display="http://realtimerpi.com/rpi_midam_Women.html" xr:uid="{00000000-0004-0000-0400-00007F000000}"/>
    <hyperlink ref="D37" r:id="rId129" display="http://realtimerpi.com/rpi_359_Women.html" xr:uid="{00000000-0004-0000-0400-000080000000}"/>
    <hyperlink ref="F37" r:id="rId130" tooltip="click to see weekly changes" display="http://realtimerpi.com/cgi-bin/rpi/rpi_wk.pl?id=359&amp;gender=Women&amp;season=2023-2024" xr:uid="{00000000-0004-0000-0400-000081000000}"/>
    <hyperlink ref="H37" r:id="rId131" tooltip="click to see weekly changes" display="http://realtimerpi.com/cgi-bin/rpi/rpi_wk.pl?id=359&amp;gender=Women&amp;season=2023-2024" xr:uid="{00000000-0004-0000-0400-000082000000}"/>
    <hyperlink ref="I37" r:id="rId132" display="http://realtimerpi.com/rpi_sec_Women.html" xr:uid="{00000000-0004-0000-0400-000083000000}"/>
    <hyperlink ref="D38" r:id="rId133" display="http://realtimerpi.com/rpi_252_Women.html" xr:uid="{00000000-0004-0000-0400-000084000000}"/>
    <hyperlink ref="F38" r:id="rId134" tooltip="click to see weekly changes" display="http://realtimerpi.com/cgi-bin/rpi/rpi_wk.pl?id=252&amp;gender=Women&amp;season=2023-2024" xr:uid="{00000000-0004-0000-0400-000085000000}"/>
    <hyperlink ref="H38" r:id="rId135" tooltip="click to see weekly changes" display="http://realtimerpi.com/cgi-bin/rpi/rpi_wk.pl?id=252&amp;gender=Women&amp;season=2023-2024" xr:uid="{00000000-0004-0000-0400-000086000000}"/>
    <hyperlink ref="I38" r:id="rId136" display="http://realtimerpi.com/rpi_maac_Women.html" xr:uid="{00000000-0004-0000-0400-000087000000}"/>
    <hyperlink ref="D39" r:id="rId137" display="http://realtimerpi.com/rpi_145_Women.html" xr:uid="{00000000-0004-0000-0400-000088000000}"/>
    <hyperlink ref="F39" r:id="rId138" tooltip="click to see weekly changes" display="http://realtimerpi.com/cgi-bin/rpi/rpi_wk.pl?id=145&amp;gender=Women&amp;season=2023-2024" xr:uid="{00000000-0004-0000-0400-000089000000}"/>
    <hyperlink ref="H39" r:id="rId139" tooltip="click to see weekly changes" display="http://realtimerpi.com/cgi-bin/rpi/rpi_wk.pl?id=145&amp;gender=Women&amp;season=2023-2024" xr:uid="{00000000-0004-0000-0400-00008A000000}"/>
    <hyperlink ref="I39" r:id="rId140" display="http://realtimerpi.com/rpi_big12_Women.html" xr:uid="{00000000-0004-0000-0400-00008B000000}"/>
    <hyperlink ref="D40" r:id="rId141" display="http://realtimerpi.com/rpi_165_Women.html" xr:uid="{00000000-0004-0000-0400-00008C000000}"/>
    <hyperlink ref="F40" r:id="rId142" tooltip="click to see weekly changes" display="http://realtimerpi.com/cgi-bin/rpi/rpi_wk.pl?id=165&amp;gender=Women&amp;season=2023-2024" xr:uid="{00000000-0004-0000-0400-00008D000000}"/>
    <hyperlink ref="H40" r:id="rId143" tooltip="click to see weekly changes" display="http://realtimerpi.com/cgi-bin/rpi/rpi_wk.pl?id=165&amp;gender=Women&amp;season=2023-2024" xr:uid="{00000000-0004-0000-0400-00008E000000}"/>
    <hyperlink ref="I40" r:id="rId144" display="http://realtimerpi.com/rpi_bige_Women.html" xr:uid="{00000000-0004-0000-0400-00008F000000}"/>
    <hyperlink ref="D41" r:id="rId145" display="http://realtimerpi.com/rpi_343_Women.html" xr:uid="{00000000-0004-0000-0400-000090000000}"/>
    <hyperlink ref="F41" r:id="rId146" tooltip="click to see weekly changes" display="http://realtimerpi.com/cgi-bin/rpi/rpi_wk.pl?id=343&amp;gender=Women&amp;season=2023-2024" xr:uid="{00000000-0004-0000-0400-000091000000}"/>
    <hyperlink ref="H41" r:id="rId147" tooltip="click to see weekly changes" display="http://realtimerpi.com/cgi-bin/rpi/rpi_wk.pl?id=343&amp;gender=Women&amp;season=2023-2024" xr:uid="{00000000-0004-0000-0400-000092000000}"/>
    <hyperlink ref="I41" r:id="rId148" display="http://realtimerpi.com/rpi_pac12_Women.html" xr:uid="{00000000-0004-0000-0400-000093000000}"/>
    <hyperlink ref="D42" r:id="rId149" display="http://realtimerpi.com/rpi_164_Women.html" xr:uid="{00000000-0004-0000-0400-000094000000}"/>
    <hyperlink ref="F42" r:id="rId150" tooltip="click to see weekly changes" display="http://realtimerpi.com/cgi-bin/rpi/rpi_wk.pl?id=164&amp;gender=Women&amp;season=2023-2024" xr:uid="{00000000-0004-0000-0400-000095000000}"/>
    <hyperlink ref="H42" r:id="rId151" tooltip="click to see weekly changes" display="http://realtimerpi.com/cgi-bin/rpi/rpi_wk.pl?id=164&amp;gender=Women&amp;season=2023-2024" xr:uid="{00000000-0004-0000-0400-000096000000}"/>
    <hyperlink ref="I42" r:id="rId152" display="http://realtimerpi.com/rpi_acc_Women.html" xr:uid="{00000000-0004-0000-0400-000097000000}"/>
    <hyperlink ref="D43" r:id="rId153" display="http://realtimerpi.com/rpi_354_Women.html" xr:uid="{00000000-0004-0000-0400-000098000000}"/>
    <hyperlink ref="F43" r:id="rId154" tooltip="click to see weekly changes" display="http://realtimerpi.com/cgi-bin/rpi/rpi_wk.pl?id=354&amp;gender=Women&amp;season=2023-2024" xr:uid="{00000000-0004-0000-0400-000099000000}"/>
    <hyperlink ref="H43" r:id="rId155" tooltip="click to see weekly changes" display="http://realtimerpi.com/cgi-bin/rpi/rpi_wk.pl?id=354&amp;gender=Women&amp;season=2023-2024" xr:uid="{00000000-0004-0000-0400-00009A000000}"/>
    <hyperlink ref="I43" r:id="rId156" display="http://realtimerpi.com/rpi_sec_Women.html" xr:uid="{00000000-0004-0000-0400-00009B000000}"/>
    <hyperlink ref="D44" r:id="rId157" display="http://realtimerpi.com/rpi_360_Women.html" xr:uid="{00000000-0004-0000-0400-00009C000000}"/>
    <hyperlink ref="F44" r:id="rId158" tooltip="click to see weekly changes" display="http://realtimerpi.com/cgi-bin/rpi/rpi_wk.pl?id=360&amp;gender=Women&amp;season=2023-2024" xr:uid="{00000000-0004-0000-0400-00009D000000}"/>
    <hyperlink ref="H44" r:id="rId159" tooltip="click to see weekly changes" display="http://realtimerpi.com/cgi-bin/rpi/rpi_wk.pl?id=360&amp;gender=Women&amp;season=2023-2024" xr:uid="{00000000-0004-0000-0400-00009E000000}"/>
    <hyperlink ref="I44" r:id="rId160" display="http://realtimerpi.com/rpi_sec_Women.html" xr:uid="{00000000-0004-0000-0400-00009F000000}"/>
    <hyperlink ref="D45" r:id="rId161" display="http://realtimerpi.com/rpi_352_Women.html" xr:uid="{00000000-0004-0000-0400-0000A0000000}"/>
    <hyperlink ref="F45" r:id="rId162" tooltip="click to see weekly changes" display="http://realtimerpi.com/cgi-bin/rpi/rpi_wk.pl?id=352&amp;gender=Women&amp;season=2023-2024" xr:uid="{00000000-0004-0000-0400-0000A1000000}"/>
    <hyperlink ref="H45" r:id="rId163" tooltip="click to see weekly changes" display="http://realtimerpi.com/cgi-bin/rpi/rpi_wk.pl?id=352&amp;gender=Women&amp;season=2023-2024" xr:uid="{00000000-0004-0000-0400-0000A2000000}"/>
    <hyperlink ref="I45" r:id="rId164" display="http://realtimerpi.com/rpi_sec_Women.html" xr:uid="{00000000-0004-0000-0400-0000A3000000}"/>
    <hyperlink ref="D46" r:id="rId165" display="http://realtimerpi.com/rpi_402_Women.html" xr:uid="{00000000-0004-0000-0400-0000A4000000}"/>
    <hyperlink ref="F46" r:id="rId166" tooltip="click to see weekly changes" display="http://realtimerpi.com/cgi-bin/rpi/rpi_wk.pl?id=402&amp;gender=Women&amp;season=2023-2024" xr:uid="{00000000-0004-0000-0400-0000A5000000}"/>
    <hyperlink ref="H46" r:id="rId167" tooltip="click to see weekly changes" display="http://realtimerpi.com/cgi-bin/rpi/rpi_wk.pl?id=402&amp;gender=Women&amp;season=2023-2024" xr:uid="{00000000-0004-0000-0400-0000A6000000}"/>
    <hyperlink ref="I46" r:id="rId168" display="http://realtimerpi.com/rpi_cusa_Women.html" xr:uid="{00000000-0004-0000-0400-0000A7000000}"/>
    <hyperlink ref="D47" r:id="rId169" display="http://realtimerpi.com/rpi_363_Women.html" xr:uid="{00000000-0004-0000-0400-0000A8000000}"/>
    <hyperlink ref="F47" r:id="rId170" tooltip="click to see weekly changes" display="http://realtimerpi.com/cgi-bin/rpi/rpi_wk.pl?id=363&amp;gender=Women&amp;season=2023-2024" xr:uid="{00000000-0004-0000-0400-0000A9000000}"/>
    <hyperlink ref="H47" r:id="rId171" tooltip="click to see weekly changes" display="http://realtimerpi.com/cgi-bin/rpi/rpi_wk.pl?id=363&amp;gender=Women&amp;season=2023-2024" xr:uid="{00000000-0004-0000-0400-0000AA000000}"/>
    <hyperlink ref="I47" r:id="rId172" display="http://realtimerpi.com/rpi_sec_Women.html" xr:uid="{00000000-0004-0000-0400-0000AB000000}"/>
    <hyperlink ref="D48" r:id="rId173" display="http://realtimerpi.com/rpi_208_Women.html" xr:uid="{00000000-0004-0000-0400-0000AC000000}"/>
    <hyperlink ref="F48" r:id="rId174" tooltip="click to see weekly changes" display="http://realtimerpi.com/cgi-bin/rpi/rpi_wk.pl?id=208&amp;gender=Women&amp;season=2023-2024" xr:uid="{00000000-0004-0000-0400-0000AD000000}"/>
    <hyperlink ref="H48" r:id="rId175" tooltip="click to see weekly changes" display="http://realtimerpi.com/cgi-bin/rpi/rpi_wk.pl?id=208&amp;gender=Women&amp;season=2023-2024" xr:uid="{00000000-0004-0000-0400-0000AE000000}"/>
    <hyperlink ref="I48" r:id="rId176" display="http://realtimerpi.com/rpi_atl10_Women.html" xr:uid="{00000000-0004-0000-0400-0000AF000000}"/>
    <hyperlink ref="D49" r:id="rId177" display="http://realtimerpi.com/rpi_144_Women.html" xr:uid="{00000000-0004-0000-0400-0000B0000000}"/>
    <hyperlink ref="F49" r:id="rId178" tooltip="click to see weekly changes" display="http://realtimerpi.com/cgi-bin/rpi/rpi_wk.pl?id=144&amp;gender=Women&amp;season=2023-2024" xr:uid="{00000000-0004-0000-0400-0000B1000000}"/>
    <hyperlink ref="H49" r:id="rId179" tooltip="click to see weekly changes" display="http://realtimerpi.com/cgi-bin/rpi/rpi_wk.pl?id=144&amp;gender=Women&amp;season=2023-2024" xr:uid="{00000000-0004-0000-0400-0000B2000000}"/>
    <hyperlink ref="I49" r:id="rId180" display="http://realtimerpi.com/rpi_big12_Women.html" xr:uid="{00000000-0004-0000-0400-0000B3000000}"/>
    <hyperlink ref="D50" r:id="rId181" display="http://realtimerpi.com/rpi_268_Women.html" xr:uid="{00000000-0004-0000-0400-0000B4000000}"/>
    <hyperlink ref="F50" r:id="rId182" tooltip="click to see weekly changes" display="http://realtimerpi.com/cgi-bin/rpi/rpi_wk.pl?id=268&amp;gender=Women&amp;season=2023-2024" xr:uid="{00000000-0004-0000-0400-0000B5000000}"/>
    <hyperlink ref="H50" r:id="rId183" tooltip="click to see weekly changes" display="http://realtimerpi.com/cgi-bin/rpi/rpi_wk.pl?id=268&amp;gender=Women&amp;season=2023-2024" xr:uid="{00000000-0004-0000-0400-0000B6000000}"/>
    <hyperlink ref="I50" r:id="rId184" display="http://realtimerpi.com/rpi_sbelt_Women.html" xr:uid="{00000000-0004-0000-0400-0000B7000000}"/>
    <hyperlink ref="D51" r:id="rId185" display="http://realtimerpi.com/rpi_244_Women.html" xr:uid="{00000000-0004-0000-0400-0000B8000000}"/>
    <hyperlink ref="F51" r:id="rId186" tooltip="click to see weekly changes" display="http://realtimerpi.com/cgi-bin/rpi/rpi_wk.pl?id=244&amp;gender=Women&amp;season=2023-2024" xr:uid="{00000000-0004-0000-0400-0000B9000000}"/>
    <hyperlink ref="H51" r:id="rId187" tooltip="click to see weekly changes" display="http://realtimerpi.com/cgi-bin/rpi/rpi_wk.pl?id=244&amp;gender=Women&amp;season=2023-2024" xr:uid="{00000000-0004-0000-0400-0000BA000000}"/>
    <hyperlink ref="I51" r:id="rId188" display="http://realtimerpi.com/rpi_ivy_Women.html" xr:uid="{00000000-0004-0000-0400-0000BB000000}"/>
    <hyperlink ref="D52" r:id="rId189" display="http://realtimerpi.com/rpi_334_Women.html" xr:uid="{00000000-0004-0000-0400-0000BC000000}"/>
    <hyperlink ref="F52" r:id="rId190" tooltip="click to see weekly changes" display="http://realtimerpi.com/cgi-bin/rpi/rpi_wk.pl?id=334&amp;gender=Women&amp;season=2023-2024" xr:uid="{00000000-0004-0000-0400-0000BD000000}"/>
    <hyperlink ref="H52" r:id="rId191" tooltip="click to see weekly changes" display="http://realtimerpi.com/cgi-bin/rpi/rpi_wk.pl?id=334&amp;gender=Women&amp;season=2023-2024" xr:uid="{00000000-0004-0000-0400-0000BE000000}"/>
    <hyperlink ref="I52" r:id="rId192" display="http://realtimerpi.com/rpi_pac12_Women.html" xr:uid="{00000000-0004-0000-0400-0000BF000000}"/>
    <hyperlink ref="D53" r:id="rId193" display="http://realtimerpi.com/rpi_227_Women.html" xr:uid="{00000000-0004-0000-0400-0000C0000000}"/>
    <hyperlink ref="F53" r:id="rId194" tooltip="click to see weekly changes" display="http://realtimerpi.com/cgi-bin/rpi/rpi_wk.pl?id=227&amp;gender=Women&amp;season=2023-2024" xr:uid="{00000000-0004-0000-0400-0000C1000000}"/>
    <hyperlink ref="H53" r:id="rId195" tooltip="click to see weekly changes" display="http://realtimerpi.com/cgi-bin/rpi/rpi_wk.pl?id=227&amp;gender=Women&amp;season=2023-2024" xr:uid="{00000000-0004-0000-0400-0000C2000000}"/>
    <hyperlink ref="I53" r:id="rId196" display="http://realtimerpi.com/rpi_big12_Women.html" xr:uid="{00000000-0004-0000-0400-0000C3000000}"/>
    <hyperlink ref="D54" r:id="rId197" display="http://realtimerpi.com/rpi_437_Women.html" xr:uid="{00000000-0004-0000-0400-0000C4000000}"/>
    <hyperlink ref="F54" r:id="rId198" tooltip="click to see weekly changes" display="http://realtimerpi.com/cgi-bin/rpi/rpi_wk.pl?id=437&amp;gender=Women&amp;season=2023-2024" xr:uid="{00000000-0004-0000-0400-0000C5000000}"/>
    <hyperlink ref="H54" r:id="rId199" tooltip="click to see weekly changes" display="http://realtimerpi.com/cgi-bin/rpi/rpi_wk.pl?id=437&amp;gender=Women&amp;season=2023-2024" xr:uid="{00000000-0004-0000-0400-0000C6000000}"/>
    <hyperlink ref="I54" r:id="rId200" display="http://realtimerpi.com/rpi_atsun_Women.html" xr:uid="{00000000-0004-0000-0400-0000C7000000}"/>
    <hyperlink ref="D57" r:id="rId201" display="http://realtimerpi.com/rpi_366_Women.html" xr:uid="{00000000-0004-0000-0400-0000C8000000}"/>
    <hyperlink ref="F57" r:id="rId202" tooltip="click to see weekly changes" display="http://realtimerpi.com/cgi-bin/rpi/rpi_wk.pl?id=366&amp;gender=Women&amp;season=2023-2024" xr:uid="{00000000-0004-0000-0400-0000C9000000}"/>
    <hyperlink ref="H57" r:id="rId203" tooltip="click to see weekly changes" display="http://realtimerpi.com/cgi-bin/rpi/rpi_wk.pl?id=366&amp;gender=Women&amp;season=2023-2024" xr:uid="{00000000-0004-0000-0400-0000CA000000}"/>
    <hyperlink ref="I57" r:id="rId204" display="http://realtimerpi.com/rpi_south_Women.html" xr:uid="{00000000-0004-0000-0400-0000CB000000}"/>
    <hyperlink ref="D58" r:id="rId205" display="http://realtimerpi.com/rpi_189_Women.html" xr:uid="{00000000-0004-0000-0400-0000CC000000}"/>
    <hyperlink ref="F58" r:id="rId206" tooltip="click to see weekly changes" display="http://realtimerpi.com/cgi-bin/rpi/rpi_wk.pl?id=189&amp;gender=Women&amp;season=2023-2024" xr:uid="{00000000-0004-0000-0400-0000CD000000}"/>
    <hyperlink ref="H58" r:id="rId207" tooltip="click to see weekly changes" display="http://realtimerpi.com/cgi-bin/rpi/rpi_wk.pl?id=189&amp;gender=Women&amp;season=2023-2024" xr:uid="{00000000-0004-0000-0400-0000CE000000}"/>
    <hyperlink ref="I58" r:id="rId208" display="http://realtimerpi.com/rpi_big10_Women.html" xr:uid="{00000000-0004-0000-0400-0000CF000000}"/>
    <hyperlink ref="D59" r:id="rId209" display="http://realtimerpi.com/rpi_108_Women.html" xr:uid="{00000000-0004-0000-0400-0000D0000000}"/>
    <hyperlink ref="F59" r:id="rId210" tooltip="click to see weekly changes" display="http://realtimerpi.com/cgi-bin/rpi/rpi_wk.pl?id=108&amp;gender=Women&amp;season=2023-2024" xr:uid="{00000000-0004-0000-0400-0000D1000000}"/>
    <hyperlink ref="H59" r:id="rId211" tooltip="click to see weekly changes" display="http://realtimerpi.com/cgi-bin/rpi/rpi_wk.pl?id=108&amp;gender=Women&amp;season=2023-2024" xr:uid="{00000000-0004-0000-0400-0000D2000000}"/>
    <hyperlink ref="I59" r:id="rId212" display="http://realtimerpi.com/rpi_coln_Women.html" xr:uid="{00000000-0004-0000-0400-0000D3000000}"/>
    <hyperlink ref="D60" r:id="rId213" display="http://realtimerpi.com/rpi_235_Women.html" xr:uid="{00000000-0004-0000-0400-0000D4000000}"/>
    <hyperlink ref="F60" r:id="rId214" tooltip="click to see weekly changes" display="http://realtimerpi.com/cgi-bin/rpi/rpi_wk.pl?id=235&amp;gender=Women&amp;season=2023-2024" xr:uid="{00000000-0004-0000-0400-0000D5000000}"/>
    <hyperlink ref="H60" r:id="rId215" tooltip="click to see weekly changes" display="http://realtimerpi.com/cgi-bin/rpi/rpi_wk.pl?id=235&amp;gender=Women&amp;season=2023-2024" xr:uid="{00000000-0004-0000-0400-0000D6000000}"/>
    <hyperlink ref="I60" r:id="rId216" display="http://realtimerpi.com/rpi_horiz_Women.html" xr:uid="{00000000-0004-0000-0400-0000D7000000}"/>
    <hyperlink ref="D61" r:id="rId217" display="http://realtimerpi.com/rpi_148_Women.html" xr:uid="{00000000-0004-0000-0400-0000D8000000}"/>
    <hyperlink ref="F61" r:id="rId218" tooltip="click to see weekly changes" display="http://realtimerpi.com/cgi-bin/rpi/rpi_wk.pl?id=148&amp;gender=Women&amp;season=2023-2024" xr:uid="{00000000-0004-0000-0400-0000D9000000}"/>
    <hyperlink ref="H61" r:id="rId219" tooltip="click to see weekly changes" display="http://realtimerpi.com/cgi-bin/rpi/rpi_wk.pl?id=148&amp;gender=Women&amp;season=2023-2024" xr:uid="{00000000-0004-0000-0400-0000DA000000}"/>
    <hyperlink ref="I61" r:id="rId220" display="http://realtimerpi.com/rpi_big10_Women.html" xr:uid="{00000000-0004-0000-0400-0000DB000000}"/>
    <hyperlink ref="D62" r:id="rId221" display="http://realtimerpi.com/rpi_127_Women.html" xr:uid="{00000000-0004-0000-0400-0000DC000000}"/>
    <hyperlink ref="F62" r:id="rId222" tooltip="click to see weekly changes" display="http://realtimerpi.com/cgi-bin/rpi/rpi_wk.pl?id=127&amp;gender=Women&amp;season=2023-2024" xr:uid="{00000000-0004-0000-0400-0000DD000000}"/>
    <hyperlink ref="H62" r:id="rId223" tooltip="click to see weekly changes" display="http://realtimerpi.com/cgi-bin/rpi/rpi_wk.pl?id=127&amp;gender=Women&amp;season=2023-2024" xr:uid="{00000000-0004-0000-0400-0000DE000000}"/>
    <hyperlink ref="I62" r:id="rId224" display="http://realtimerpi.com/rpi_acc_Women.html" xr:uid="{00000000-0004-0000-0400-0000DF000000}"/>
    <hyperlink ref="D63" r:id="rId225" display="http://realtimerpi.com/rpi_131_Women.html" xr:uid="{00000000-0004-0000-0400-0000E0000000}"/>
    <hyperlink ref="F63" r:id="rId226" tooltip="click to see weekly changes" display="http://realtimerpi.com/cgi-bin/rpi/rpi_wk.pl?id=131&amp;gender=Women&amp;season=2023-2024" xr:uid="{00000000-0004-0000-0400-0000E1000000}"/>
    <hyperlink ref="H63" r:id="rId227" tooltip="click to see weekly changes" display="http://realtimerpi.com/cgi-bin/rpi/rpi_wk.pl?id=131&amp;gender=Women&amp;season=2023-2024" xr:uid="{00000000-0004-0000-0400-0000E2000000}"/>
    <hyperlink ref="I63" r:id="rId228" display="http://realtimerpi.com/rpi_mvc_Women.html" xr:uid="{00000000-0004-0000-0400-0000E3000000}"/>
    <hyperlink ref="D64" r:id="rId229" display="http://realtimerpi.com/rpi_188_Women.html" xr:uid="{00000000-0004-0000-0400-0000E4000000}"/>
    <hyperlink ref="F64" r:id="rId230" tooltip="click to see weekly changes" display="http://realtimerpi.com/cgi-bin/rpi/rpi_wk.pl?id=188&amp;gender=Women&amp;season=2023-2024" xr:uid="{00000000-0004-0000-0400-0000E5000000}"/>
    <hyperlink ref="H64" r:id="rId231" tooltip="click to see weekly changes" display="http://realtimerpi.com/cgi-bin/rpi/rpi_wk.pl?id=188&amp;gender=Women&amp;season=2023-2024" xr:uid="{00000000-0004-0000-0400-0000E6000000}"/>
    <hyperlink ref="I64" r:id="rId232" display="http://realtimerpi.com/rpi_big10_Women.html" xr:uid="{00000000-0004-0000-0400-0000E7000000}"/>
    <hyperlink ref="D65" r:id="rId233" display="http://realtimerpi.com/rpi_124_Women.html" xr:uid="{00000000-0004-0000-0400-0000E8000000}"/>
    <hyperlink ref="F65" r:id="rId234" tooltip="click to see weekly changes" display="http://realtimerpi.com/cgi-bin/rpi/rpi_wk.pl?id=124&amp;gender=Women&amp;season=2023-2024" xr:uid="{00000000-0004-0000-0400-0000E9000000}"/>
    <hyperlink ref="H65" r:id="rId235" tooltip="click to see weekly changes" display="http://realtimerpi.com/cgi-bin/rpi/rpi_wk.pl?id=124&amp;gender=Women&amp;season=2023-2024" xr:uid="{00000000-0004-0000-0400-0000EA000000}"/>
    <hyperlink ref="I65" r:id="rId236" display="http://realtimerpi.com/rpi_acc_Women.html" xr:uid="{00000000-0004-0000-0400-0000EB000000}"/>
    <hyperlink ref="D66" r:id="rId237" display="http://realtimerpi.com/rpi_433_Women.html" xr:uid="{00000000-0004-0000-0400-0000EC000000}"/>
    <hyperlink ref="F66" r:id="rId238" tooltip="click to see weekly changes" display="http://realtimerpi.com/cgi-bin/rpi/rpi_wk.pl?id=433&amp;gender=Women&amp;season=2023-2024" xr:uid="{00000000-0004-0000-0400-0000ED000000}"/>
    <hyperlink ref="H66" r:id="rId239" tooltip="click to see weekly changes" display="http://realtimerpi.com/cgi-bin/rpi/rpi_wk.pl?id=433&amp;gender=Women&amp;season=2023-2024" xr:uid="{00000000-0004-0000-0400-0000EE000000}"/>
    <hyperlink ref="I66" r:id="rId240" display="http://realtimerpi.com/rpi_summit_Women.html" xr:uid="{00000000-0004-0000-0400-0000EF000000}"/>
    <hyperlink ref="D67" r:id="rId241" display="http://realtimerpi.com/rpi_262_Women.html" xr:uid="{00000000-0004-0000-0400-0000F0000000}"/>
    <hyperlink ref="F67" r:id="rId242" tooltip="click to see weekly changes" display="http://realtimerpi.com/cgi-bin/rpi/rpi_wk.pl?id=262&amp;gender=Women&amp;season=2023-2024" xr:uid="{00000000-0004-0000-0400-0000F1000000}"/>
    <hyperlink ref="H67" r:id="rId243" tooltip="click to see weekly changes" display="http://realtimerpi.com/cgi-bin/rpi/rpi_wk.pl?id=262&amp;gender=Women&amp;season=2023-2024" xr:uid="{00000000-0004-0000-0400-0000F2000000}"/>
    <hyperlink ref="I67" r:id="rId244" display="http://realtimerpi.com/rpi_midam_Women.html" xr:uid="{00000000-0004-0000-0400-0000F3000000}"/>
    <hyperlink ref="D68" r:id="rId245" display="http://realtimerpi.com/rpi_119_Women.html" xr:uid="{00000000-0004-0000-0400-0000F4000000}"/>
    <hyperlink ref="F68" r:id="rId246" tooltip="click to see weekly changes" display="http://realtimerpi.com/cgi-bin/rpi/rpi_wk.pl?id=119&amp;gender=Women&amp;season=2023-2024" xr:uid="{00000000-0004-0000-0400-0000F5000000}"/>
    <hyperlink ref="H68" r:id="rId247" tooltip="click to see weekly changes" display="http://realtimerpi.com/cgi-bin/rpi/rpi_wk.pl?id=119&amp;gender=Women&amp;season=2023-2024" xr:uid="{00000000-0004-0000-0400-0000F6000000}"/>
    <hyperlink ref="I68" r:id="rId248" display="http://realtimerpi.com/rpi_atl10_Women.html" xr:uid="{00000000-0004-0000-0400-0000F7000000}"/>
    <hyperlink ref="D69" r:id="rId249" display="http://realtimerpi.com/rpi_336_Women.html" xr:uid="{00000000-0004-0000-0400-0000F8000000}"/>
    <hyperlink ref="F69" r:id="rId250" tooltip="click to see weekly changes" display="http://realtimerpi.com/cgi-bin/rpi/rpi_wk.pl?id=336&amp;gender=Women&amp;season=2023-2024" xr:uid="{00000000-0004-0000-0400-0000F9000000}"/>
    <hyperlink ref="H69" r:id="rId251" tooltip="click to see weekly changes" display="http://realtimerpi.com/cgi-bin/rpi/rpi_wk.pl?id=336&amp;gender=Women&amp;season=2023-2024" xr:uid="{00000000-0004-0000-0400-0000FA000000}"/>
    <hyperlink ref="I69" r:id="rId252" display="http://realtimerpi.com/rpi_pac12_Women.html" xr:uid="{00000000-0004-0000-0400-0000FB000000}"/>
    <hyperlink ref="D70" r:id="rId253" display="http://realtimerpi.com/rpi_152_Women.html" xr:uid="{00000000-0004-0000-0400-0000FC000000}"/>
    <hyperlink ref="F70" r:id="rId254" tooltip="click to see weekly changes" display="http://realtimerpi.com/cgi-bin/rpi/rpi_wk.pl?id=152&amp;gender=Women&amp;season=2023-2024" xr:uid="{00000000-0004-0000-0400-0000FD000000}"/>
    <hyperlink ref="H70" r:id="rId255" tooltip="click to see weekly changes" display="http://realtimerpi.com/cgi-bin/rpi/rpi_wk.pl?id=152&amp;gender=Women&amp;season=2023-2024" xr:uid="{00000000-0004-0000-0400-0000FE000000}"/>
    <hyperlink ref="I70" r:id="rId256" display="http://realtimerpi.com/rpi_sec_Women.html" xr:uid="{00000000-0004-0000-0400-0000FF000000}"/>
    <hyperlink ref="D71" r:id="rId257" display="http://realtimerpi.com/rpi_157_Women.html" xr:uid="{00000000-0004-0000-0400-000000010000}"/>
    <hyperlink ref="F71" r:id="rId258" tooltip="click to see weekly changes" display="http://realtimerpi.com/cgi-bin/rpi/rpi_wk.pl?id=157&amp;gender=Women&amp;season=2023-2024" xr:uid="{00000000-0004-0000-0400-000001010000}"/>
    <hyperlink ref="H71" r:id="rId259" tooltip="click to see weekly changes" display="http://realtimerpi.com/cgi-bin/rpi/rpi_wk.pl?id=157&amp;gender=Women&amp;season=2023-2024" xr:uid="{00000000-0004-0000-0400-000002010000}"/>
    <hyperlink ref="I71" r:id="rId260" display="http://realtimerpi.com/rpi_acc_Women.html" xr:uid="{00000000-0004-0000-0400-000003010000}"/>
    <hyperlink ref="D72" r:id="rId261" display="http://realtimerpi.com/rpi_231_Women.html" xr:uid="{00000000-0004-0000-0400-000004010000}"/>
    <hyperlink ref="F72" r:id="rId262" tooltip="click to see weekly changes" display="http://realtimerpi.com/cgi-bin/rpi/rpi_wk.pl?id=231&amp;gender=Women&amp;season=2023-2024" xr:uid="{00000000-0004-0000-0400-000005010000}"/>
    <hyperlink ref="H72" r:id="rId263" tooltip="click to see weekly changes" display="http://realtimerpi.com/cgi-bin/rpi/rpi_wk.pl?id=231&amp;gender=Women&amp;season=2023-2024" xr:uid="{00000000-0004-0000-0400-000006010000}"/>
    <hyperlink ref="I72" r:id="rId264" display="http://realtimerpi.com/rpi_horiz_Women.html" xr:uid="{00000000-0004-0000-0400-000007010000}"/>
    <hyperlink ref="D73" r:id="rId265" display="http://realtimerpi.com/rpi_162_Women.html" xr:uid="{00000000-0004-0000-0400-000008010000}"/>
    <hyperlink ref="F73" r:id="rId266" tooltip="click to see weekly changes" display="http://realtimerpi.com/cgi-bin/rpi/rpi_wk.pl?id=162&amp;gender=Women&amp;season=2023-2024" xr:uid="{00000000-0004-0000-0400-000009010000}"/>
    <hyperlink ref="H73" r:id="rId267" tooltip="click to see weekly changes" display="http://realtimerpi.com/cgi-bin/rpi/rpi_wk.pl?id=162&amp;gender=Women&amp;season=2023-2024" xr:uid="{00000000-0004-0000-0400-00000A010000}"/>
    <hyperlink ref="I73" r:id="rId268" display="http://realtimerpi.com/rpi_bige_Women.html" xr:uid="{00000000-0004-0000-0400-00000B010000}"/>
    <hyperlink ref="D74" r:id="rId269" display="http://realtimerpi.com/rpi_210_Women.html" xr:uid="{00000000-0004-0000-0400-00000C010000}"/>
    <hyperlink ref="F74" r:id="rId270" tooltip="click to see weekly changes" display="http://realtimerpi.com/cgi-bin/rpi/rpi_wk.pl?id=210&amp;gender=Women&amp;season=2023-2024" xr:uid="{00000000-0004-0000-0400-00000D010000}"/>
    <hyperlink ref="H74" r:id="rId271" tooltip="click to see weekly changes" display="http://realtimerpi.com/cgi-bin/rpi/rpi_wk.pl?id=210&amp;gender=Women&amp;season=2023-2024" xr:uid="{00000000-0004-0000-0400-00000E010000}"/>
    <hyperlink ref="I74" r:id="rId272" display="http://realtimerpi.com/rpi_sbelt_Women.html" xr:uid="{00000000-0004-0000-0400-00000F010000}"/>
    <hyperlink ref="D75" r:id="rId273" display="http://realtimerpi.com/rpi_376_Women.html" xr:uid="{00000000-0004-0000-0400-000010010000}"/>
    <hyperlink ref="F75" r:id="rId274" tooltip="click to see weekly changes" display="http://realtimerpi.com/cgi-bin/rpi/rpi_wk.pl?id=376&amp;gender=Women&amp;season=2023-2024" xr:uid="{00000000-0004-0000-0400-000011010000}"/>
    <hyperlink ref="H75" r:id="rId275" tooltip="click to see weekly changes" display="http://realtimerpi.com/cgi-bin/rpi/rpi_wk.pl?id=376&amp;gender=Women&amp;season=2023-2024" xr:uid="{00000000-0004-0000-0400-000012010000}"/>
    <hyperlink ref="I75" r:id="rId276" display="http://realtimerpi.com/rpi_sland_Women.html" xr:uid="{00000000-0004-0000-0400-000013010000}"/>
    <hyperlink ref="D76" r:id="rId277" display="http://realtimerpi.com/rpi_392_Women.html" xr:uid="{00000000-0004-0000-0400-000014010000}"/>
    <hyperlink ref="F76" r:id="rId278" tooltip="click to see weekly changes" display="http://realtimerpi.com/cgi-bin/rpi/rpi_wk.pl?id=392&amp;gender=Women&amp;season=2023-2024" xr:uid="{00000000-0004-0000-0400-000015010000}"/>
    <hyperlink ref="H76" r:id="rId279" tooltip="click to see weekly changes" display="http://realtimerpi.com/cgi-bin/rpi/rpi_wk.pl?id=392&amp;gender=Women&amp;season=2023-2024" xr:uid="{00000000-0004-0000-0400-000016010000}"/>
    <hyperlink ref="I76" r:id="rId280" display="http://realtimerpi.com/rpi_swac_Women.html" xr:uid="{00000000-0004-0000-0400-000017010000}"/>
    <hyperlink ref="D77" r:id="rId281" display="http://realtimerpi.com/rpi_212_Women.html" xr:uid="{00000000-0004-0000-0400-000018010000}"/>
    <hyperlink ref="F77" r:id="rId282" tooltip="click to see weekly changes" display="http://realtimerpi.com/cgi-bin/rpi/rpi_wk.pl?id=212&amp;gender=Women&amp;season=2023-2024" xr:uid="{00000000-0004-0000-0400-000019010000}"/>
    <hyperlink ref="H77" r:id="rId283" tooltip="click to see weekly changes" display="http://realtimerpi.com/cgi-bin/rpi/rpi_wk.pl?id=212&amp;gender=Women&amp;season=2023-2024" xr:uid="{00000000-0004-0000-0400-00001A010000}"/>
    <hyperlink ref="I77" r:id="rId284" display="http://realtimerpi.com/rpi_sbelt_Women.html" xr:uid="{00000000-0004-0000-0400-00001B010000}"/>
    <hyperlink ref="D78" r:id="rId285" display="http://realtimerpi.com/rpi_424_Women.html" xr:uid="{00000000-0004-0000-0400-00001C010000}"/>
    <hyperlink ref="F78" r:id="rId286" tooltip="click to see weekly changes" display="http://realtimerpi.com/cgi-bin/rpi/rpi_wk.pl?id=424&amp;gender=Women&amp;season=2023-2024" xr:uid="{00000000-0004-0000-0400-00001D010000}"/>
    <hyperlink ref="H78" r:id="rId287" tooltip="click to see weekly changes" display="http://realtimerpi.com/cgi-bin/rpi/rpi_wk.pl?id=424&amp;gender=Women&amp;season=2023-2024" xr:uid="{00000000-0004-0000-0400-00001E010000}"/>
    <hyperlink ref="I78" r:id="rId288" display="http://realtimerpi.com/rpi_aac_Women.html" xr:uid="{00000000-0004-0000-0400-00001F010000}"/>
    <hyperlink ref="D79" r:id="rId289" display="http://realtimerpi.com/rpi_168_Women.html" xr:uid="{00000000-0004-0000-0400-000020010000}"/>
    <hyperlink ref="F79" r:id="rId290" tooltip="click to see weekly changes" display="http://realtimerpi.com/cgi-bin/rpi/rpi_wk.pl?id=168&amp;gender=Women&amp;season=2023-2024" xr:uid="{00000000-0004-0000-0400-000021010000}"/>
    <hyperlink ref="H79" r:id="rId291" tooltip="click to see weekly changes" display="http://realtimerpi.com/cgi-bin/rpi/rpi_wk.pl?id=168&amp;gender=Women&amp;season=2023-2024" xr:uid="{00000000-0004-0000-0400-000022010000}"/>
    <hyperlink ref="I79" r:id="rId292" display="http://realtimerpi.com/rpi_bsky_Women.html" xr:uid="{00000000-0004-0000-0400-000023010000}"/>
    <hyperlink ref="D80" r:id="rId293" display="http://realtimerpi.com/rpi_353_Women.html" xr:uid="{00000000-0004-0000-0400-000024010000}"/>
    <hyperlink ref="F80" r:id="rId294" tooltip="click to see weekly changes" display="http://realtimerpi.com/cgi-bin/rpi/rpi_wk.pl?id=353&amp;gender=Women&amp;season=2023-2024" xr:uid="{00000000-0004-0000-0400-000025010000}"/>
    <hyperlink ref="H80" r:id="rId295" tooltip="click to see weekly changes" display="http://realtimerpi.com/cgi-bin/rpi/rpi_wk.pl?id=353&amp;gender=Women&amp;season=2023-2024" xr:uid="{00000000-0004-0000-0400-000026010000}"/>
    <hyperlink ref="I80" r:id="rId296" display="http://realtimerpi.com/rpi_sec_Women.html" xr:uid="{00000000-0004-0000-0400-000027010000}"/>
    <hyperlink ref="D81" r:id="rId297" display="http://realtimerpi.com/rpi_163_Women.html" xr:uid="{00000000-0004-0000-0400-000028010000}"/>
    <hyperlink ref="F81" r:id="rId298" tooltip="click to see weekly changes" display="http://realtimerpi.com/cgi-bin/rpi/rpi_wk.pl?id=163&amp;gender=Women&amp;season=2023-2024" xr:uid="{00000000-0004-0000-0400-000029010000}"/>
    <hyperlink ref="H81" r:id="rId299" tooltip="click to see weekly changes" display="http://realtimerpi.com/cgi-bin/rpi/rpi_wk.pl?id=163&amp;gender=Women&amp;season=2023-2024" xr:uid="{00000000-0004-0000-0400-00002A010000}"/>
    <hyperlink ref="I81" r:id="rId300" display="http://realtimerpi.com/rpi_bige_Women.html" xr:uid="{00000000-0004-0000-0400-00002B010000}"/>
    <hyperlink ref="D84" r:id="rId301" display="http://realtimerpi.com/rpi_222_Women.html" xr:uid="{00000000-0004-0000-0400-00002C010000}"/>
    <hyperlink ref="F84" r:id="rId302" tooltip="click to see weekly changes" display="http://realtimerpi.com/cgi-bin/rpi/rpi_wk.pl?id=222&amp;gender=Women&amp;season=2023-2024" xr:uid="{00000000-0004-0000-0400-00002D010000}"/>
    <hyperlink ref="H84" r:id="rId303" tooltip="click to see weekly changes" display="http://realtimerpi.com/cgi-bin/rpi/rpi_wk.pl?id=222&amp;gender=Women&amp;season=2023-2024" xr:uid="{00000000-0004-0000-0400-00002E010000}"/>
    <hyperlink ref="I84" r:id="rId304" display="http://realtimerpi.com/rpi_bige_Women.html" xr:uid="{00000000-0004-0000-0400-00002F010000}"/>
    <hyperlink ref="D85" r:id="rId305" display="http://realtimerpi.com/rpi_355_Women.html" xr:uid="{00000000-0004-0000-0400-000030010000}"/>
    <hyperlink ref="F85" r:id="rId306" tooltip="click to see weekly changes" display="http://realtimerpi.com/cgi-bin/rpi/rpi_wk.pl?id=355&amp;gender=Women&amp;season=2023-2024" xr:uid="{00000000-0004-0000-0400-000031010000}"/>
    <hyperlink ref="H85" r:id="rId307" tooltip="click to see weekly changes" display="http://realtimerpi.com/cgi-bin/rpi/rpi_wk.pl?id=355&amp;gender=Women&amp;season=2023-2024" xr:uid="{00000000-0004-0000-0400-000032010000}"/>
    <hyperlink ref="I85" r:id="rId308" display="http://realtimerpi.com/rpi_sec_Women.html" xr:uid="{00000000-0004-0000-0400-000033010000}"/>
    <hyperlink ref="D86" r:id="rId309" display="http://realtimerpi.com/rpi_247_Women.html" xr:uid="{00000000-0004-0000-0400-000034010000}"/>
    <hyperlink ref="F86" r:id="rId310" tooltip="click to see weekly changes" display="http://realtimerpi.com/cgi-bin/rpi/rpi_wk.pl?id=247&amp;gender=Women&amp;season=2023-2024" xr:uid="{00000000-0004-0000-0400-000035010000}"/>
    <hyperlink ref="H86" r:id="rId311" tooltip="click to see weekly changes" display="http://realtimerpi.com/cgi-bin/rpi/rpi_wk.pl?id=247&amp;gender=Women&amp;season=2023-2024" xr:uid="{00000000-0004-0000-0400-000036010000}"/>
    <hyperlink ref="I86" r:id="rId312" display="http://realtimerpi.com/rpi_ivy_Women.html" xr:uid="{00000000-0004-0000-0400-000037010000}"/>
    <hyperlink ref="D87" r:id="rId313" display="http://realtimerpi.com/rpi_193_Women.html" xr:uid="{00000000-0004-0000-0400-000038010000}"/>
    <hyperlink ref="F87" r:id="rId314" tooltip="click to see weekly changes" display="http://realtimerpi.com/cgi-bin/rpi/rpi_wk.pl?id=193&amp;gender=Women&amp;season=2023-2024" xr:uid="{00000000-0004-0000-0400-000039010000}"/>
    <hyperlink ref="H87" r:id="rId315" tooltip="click to see weekly changes" display="http://realtimerpi.com/cgi-bin/rpi/rpi_wk.pl?id=193&amp;gender=Women&amp;season=2023-2024" xr:uid="{00000000-0004-0000-0400-00003A010000}"/>
    <hyperlink ref="I87" r:id="rId316" display="http://realtimerpi.com/rpi_big10_Women.html" xr:uid="{00000000-0004-0000-0400-00003B010000}"/>
    <hyperlink ref="D88" r:id="rId317" display="http://realtimerpi.com/rpi_405_Women.html" xr:uid="{00000000-0004-0000-0400-00003C010000}"/>
    <hyperlink ref="F88" r:id="rId318" tooltip="click to see weekly changes" display="http://realtimerpi.com/cgi-bin/rpi/rpi_wk.pl?id=405&amp;gender=Women&amp;season=2023-2024" xr:uid="{00000000-0004-0000-0400-00003D010000}"/>
    <hyperlink ref="H88" r:id="rId319" tooltip="click to see weekly changes" display="http://realtimerpi.com/cgi-bin/rpi/rpi_wk.pl?id=405&amp;gender=Women&amp;season=2023-2024" xr:uid="{00000000-0004-0000-0400-00003E010000}"/>
    <hyperlink ref="I88" r:id="rId320" display="http://realtimerpi.com/rpi_aac_Women.html" xr:uid="{00000000-0004-0000-0400-00003F010000}"/>
    <hyperlink ref="D89" r:id="rId321" display="http://realtimerpi.com/rpi_111_Women.html" xr:uid="{00000000-0004-0000-0400-000040010000}"/>
    <hyperlink ref="F89" r:id="rId322" tooltip="click to see weekly changes" display="http://realtimerpi.com/cgi-bin/rpi/rpi_wk.pl?id=111&amp;gender=Women&amp;season=2023-2024" xr:uid="{00000000-0004-0000-0400-000041010000}"/>
    <hyperlink ref="H89" r:id="rId323" tooltip="click to see weekly changes" display="http://realtimerpi.com/cgi-bin/rpi/rpi_wk.pl?id=111&amp;gender=Women&amp;season=2023-2024" xr:uid="{00000000-0004-0000-0400-000042010000}"/>
    <hyperlink ref="I89" r:id="rId324" display="http://realtimerpi.com/rpi_atl10_Women.html" xr:uid="{00000000-0004-0000-0400-000043010000}"/>
    <hyperlink ref="D90" r:id="rId325" display="http://realtimerpi.com/rpi_180_Women.html" xr:uid="{00000000-0004-0000-0400-000044010000}"/>
    <hyperlink ref="F90" r:id="rId326" tooltip="click to see weekly changes" display="http://realtimerpi.com/cgi-bin/rpi/rpi_wk.pl?id=180&amp;gender=Women&amp;season=2023-2024" xr:uid="{00000000-0004-0000-0400-000045010000}"/>
    <hyperlink ref="H90" r:id="rId327" tooltip="click to see weekly changes" display="http://realtimerpi.com/cgi-bin/rpi/rpi_wk.pl?id=180&amp;gender=Women&amp;season=2023-2024" xr:uid="{00000000-0004-0000-0400-000046010000}"/>
    <hyperlink ref="I90" r:id="rId328" display="http://realtimerpi.com/rpi_cusa_Women.html" xr:uid="{00000000-0004-0000-0400-000047010000}"/>
    <hyperlink ref="D91" r:id="rId329" display="http://realtimerpi.com/rpi_140_Women.html" xr:uid="{00000000-0004-0000-0400-000048010000}"/>
    <hyperlink ref="F91" r:id="rId330" tooltip="click to see weekly changes" display="http://realtimerpi.com/cgi-bin/rpi/rpi_wk.pl?id=140&amp;gender=Women&amp;season=2023-2024" xr:uid="{00000000-0004-0000-0400-000049010000}"/>
    <hyperlink ref="H91" r:id="rId331" tooltip="click to see weekly changes" display="http://realtimerpi.com/cgi-bin/rpi/rpi_wk.pl?id=140&amp;gender=Women&amp;season=2023-2024" xr:uid="{00000000-0004-0000-0400-00004A010000}"/>
    <hyperlink ref="I91" r:id="rId332" display="http://realtimerpi.com/rpi_sbelt_Women.html" xr:uid="{00000000-0004-0000-0400-00004B010000}"/>
    <hyperlink ref="D92" r:id="rId333" display="http://realtimerpi.com/rpi_129_Women.html" xr:uid="{00000000-0004-0000-0400-00004C010000}"/>
    <hyperlink ref="F92" r:id="rId334" tooltip="click to see weekly changes" display="http://realtimerpi.com/cgi-bin/rpi/rpi_wk.pl?id=129&amp;gender=Women&amp;season=2023-2024" xr:uid="{00000000-0004-0000-0400-00004D010000}"/>
    <hyperlink ref="H92" r:id="rId335" tooltip="click to see weekly changes" display="http://realtimerpi.com/cgi-bin/rpi/rpi_wk.pl?id=129&amp;gender=Women&amp;season=2023-2024" xr:uid="{00000000-0004-0000-0400-00004E010000}"/>
    <hyperlink ref="I92" r:id="rId336" display="http://realtimerpi.com/rpi_acc_Women.html" xr:uid="{00000000-0004-0000-0400-00004F010000}"/>
    <hyperlink ref="D93" r:id="rId337" display="http://realtimerpi.com/rpi_335_Women.html" xr:uid="{00000000-0004-0000-0400-000050010000}"/>
    <hyperlink ref="F93" r:id="rId338" tooltip="click to see weekly changes" display="http://realtimerpi.com/cgi-bin/rpi/rpi_wk.pl?id=335&amp;gender=Women&amp;season=2023-2024" xr:uid="{00000000-0004-0000-0400-000051010000}"/>
    <hyperlink ref="H93" r:id="rId339" tooltip="click to see weekly changes" display="http://realtimerpi.com/cgi-bin/rpi/rpi_wk.pl?id=335&amp;gender=Women&amp;season=2023-2024" xr:uid="{00000000-0004-0000-0400-000052010000}"/>
    <hyperlink ref="I93" r:id="rId340" display="http://realtimerpi.com/rpi_pac12_Women.html" xr:uid="{00000000-0004-0000-0400-000053010000}"/>
    <hyperlink ref="D94" r:id="rId341" display="http://realtimerpi.com/rpi_414_Women.html" xr:uid="{00000000-0004-0000-0400-000054010000}"/>
    <hyperlink ref="F94" r:id="rId342" tooltip="click to see weekly changes" display="http://realtimerpi.com/cgi-bin/rpi/rpi_wk.pl?id=414&amp;gender=Women&amp;season=2023-2024" xr:uid="{00000000-0004-0000-0400-000055010000}"/>
    <hyperlink ref="H94" r:id="rId343" tooltip="click to see weekly changes" display="http://realtimerpi.com/cgi-bin/rpi/rpi_wk.pl?id=414&amp;gender=Women&amp;season=2023-2024" xr:uid="{00000000-0004-0000-0400-000056010000}"/>
    <hyperlink ref="I94" r:id="rId344" display="http://realtimerpi.com/rpi_wcc_Women.html" xr:uid="{00000000-0004-0000-0400-000057010000}"/>
    <hyperlink ref="D95" r:id="rId345" display="http://realtimerpi.com/rpi_455_Women.html" xr:uid="{00000000-0004-0000-0400-000058010000}"/>
    <hyperlink ref="F95" r:id="rId346" tooltip="click to see weekly changes" display="http://realtimerpi.com/cgi-bin/rpi/rpi_wk.pl?id=455&amp;gender=Women&amp;season=2023-2024" xr:uid="{00000000-0004-0000-0400-000059010000}"/>
    <hyperlink ref="H95" r:id="rId347" tooltip="click to see weekly changes" display="http://realtimerpi.com/cgi-bin/rpi/rpi_wk.pl?id=455&amp;gender=Women&amp;season=2023-2024" xr:uid="{00000000-0004-0000-0400-00005A010000}"/>
    <hyperlink ref="I95" r:id="rId348" display="http://realtimerpi.com/rpi_wac_Women.html" xr:uid="{00000000-0004-0000-0400-00005B010000}"/>
    <hyperlink ref="D96" r:id="rId349" display="http://realtimerpi.com/rpi_337_Women.html" xr:uid="{00000000-0004-0000-0400-00005C010000}"/>
    <hyperlink ref="F96" r:id="rId350" tooltip="click to see weekly changes" display="http://realtimerpi.com/cgi-bin/rpi/rpi_wk.pl?id=337&amp;gender=Women&amp;season=2023-2024" xr:uid="{00000000-0004-0000-0400-00005D010000}"/>
    <hyperlink ref="H96" r:id="rId351" tooltip="click to see weekly changes" display="http://realtimerpi.com/cgi-bin/rpi/rpi_wk.pl?id=337&amp;gender=Women&amp;season=2023-2024" xr:uid="{00000000-0004-0000-0400-00005E010000}"/>
    <hyperlink ref="I96" r:id="rId352" display="http://realtimerpi.com/rpi_pac12_Women.html" xr:uid="{00000000-0004-0000-0400-00005F010000}"/>
    <hyperlink ref="D97" r:id="rId353" display="http://realtimerpi.com/rpi_213_Women.html" xr:uid="{00000000-0004-0000-0400-000060010000}"/>
    <hyperlink ref="F97" r:id="rId354" tooltip="click to see weekly changes" display="http://realtimerpi.com/cgi-bin/rpi/rpi_wk.pl?id=213&amp;gender=Women&amp;season=2023-2024" xr:uid="{00000000-0004-0000-0400-000061010000}"/>
    <hyperlink ref="H97" r:id="rId355" tooltip="click to see weekly changes" display="http://realtimerpi.com/cgi-bin/rpi/rpi_wk.pl?id=213&amp;gender=Women&amp;season=2023-2024" xr:uid="{00000000-0004-0000-0400-000062010000}"/>
    <hyperlink ref="I97" r:id="rId356" display="http://realtimerpi.com/rpi_coln_Women.html" xr:uid="{00000000-0004-0000-0400-000063010000}"/>
    <hyperlink ref="D98" r:id="rId357" display="http://realtimerpi.com/rpi_368_Women.html" xr:uid="{00000000-0004-0000-0400-000064010000}"/>
    <hyperlink ref="F98" r:id="rId358" tooltip="click to see weekly changes" display="http://realtimerpi.com/cgi-bin/rpi/rpi_wk.pl?id=368&amp;gender=Women&amp;season=2023-2024" xr:uid="{00000000-0004-0000-0400-000065010000}"/>
    <hyperlink ref="H98" r:id="rId359" tooltip="click to see weekly changes" display="http://realtimerpi.com/cgi-bin/rpi/rpi_wk.pl?id=368&amp;gender=Women&amp;season=2023-2024" xr:uid="{00000000-0004-0000-0400-000066010000}"/>
    <hyperlink ref="I98" r:id="rId360" display="http://realtimerpi.com/rpi_atl10_Women.html" xr:uid="{00000000-0004-0000-0400-000067010000}"/>
    <hyperlink ref="D99" r:id="rId361" display="http://realtimerpi.com/rpi_153_Women.html" xr:uid="{00000000-0004-0000-0400-000068010000}"/>
    <hyperlink ref="F99" r:id="rId362" tooltip="click to see weekly changes" display="http://realtimerpi.com/cgi-bin/rpi/rpi_wk.pl?id=153&amp;gender=Women&amp;season=2023-2024" xr:uid="{00000000-0004-0000-0400-000069010000}"/>
    <hyperlink ref="H99" r:id="rId363" tooltip="click to see weekly changes" display="http://realtimerpi.com/cgi-bin/rpi/rpi_wk.pl?id=153&amp;gender=Women&amp;season=2023-2024" xr:uid="{00000000-0004-0000-0400-00006A010000}"/>
    <hyperlink ref="I99" r:id="rId364" display="http://realtimerpi.com/rpi_big12_Women.html" xr:uid="{00000000-0004-0000-0400-00006B010000}"/>
    <hyperlink ref="D100" r:id="rId365" display="http://realtimerpi.com/rpi_104_Women.html" xr:uid="{00000000-0004-0000-0400-00006C010000}"/>
    <hyperlink ref="F100" r:id="rId366" tooltip="click to see weekly changes" display="http://realtimerpi.com/cgi-bin/rpi/rpi_wk.pl?id=104&amp;gender=Women&amp;season=2023-2024" xr:uid="{00000000-0004-0000-0400-00006D010000}"/>
    <hyperlink ref="H100" r:id="rId367" tooltip="click to see weekly changes" display="http://realtimerpi.com/cgi-bin/rpi/rpi_wk.pl?id=104&amp;gender=Women&amp;season=2023-2024" xr:uid="{00000000-0004-0000-0400-00006E010000}"/>
    <hyperlink ref="I100" r:id="rId368" display="http://realtimerpi.com/rpi_aeast_Women.html" xr:uid="{00000000-0004-0000-0400-00006F010000}"/>
    <hyperlink ref="D101" r:id="rId369" display="http://realtimerpi.com/rpi_257_Women.html" xr:uid="{00000000-0004-0000-0400-000070010000}"/>
    <hyperlink ref="F101" r:id="rId370" tooltip="click to see weekly changes" display="http://realtimerpi.com/cgi-bin/rpi/rpi_wk.pl?id=257&amp;gender=Women&amp;season=2023-2024" xr:uid="{00000000-0004-0000-0400-000071010000}"/>
    <hyperlink ref="H101" r:id="rId371" tooltip="click to see weekly changes" display="http://realtimerpi.com/cgi-bin/rpi/rpi_wk.pl?id=257&amp;gender=Women&amp;season=2023-2024" xr:uid="{00000000-0004-0000-0400-000072010000}"/>
    <hyperlink ref="I101" r:id="rId372" display="http://realtimerpi.com/rpi_maac_Women.html" xr:uid="{00000000-0004-0000-0400-000073010000}"/>
    <hyperlink ref="D102" r:id="rId373" display="http://realtimerpi.com/rpi_217_Women.html" xr:uid="{00000000-0004-0000-0400-000074010000}"/>
    <hyperlink ref="F102" r:id="rId374" tooltip="click to see weekly changes" display="http://realtimerpi.com/cgi-bin/rpi/rpi_wk.pl?id=217&amp;gender=Women&amp;season=2023-2024" xr:uid="{00000000-0004-0000-0400-000075010000}"/>
    <hyperlink ref="H102" r:id="rId375" tooltip="click to see weekly changes" display="http://realtimerpi.com/cgi-bin/rpi/rpi_wk.pl?id=217&amp;gender=Women&amp;season=2023-2024" xr:uid="{00000000-0004-0000-0400-000076010000}"/>
    <hyperlink ref="I102" r:id="rId376" display="http://realtimerpi.com/rpi_big12_Women.html" xr:uid="{00000000-0004-0000-0400-000077010000}"/>
    <hyperlink ref="D103" r:id="rId377" display="http://realtimerpi.com/rpi_356_Women.html" xr:uid="{00000000-0004-0000-0400-000078010000}"/>
    <hyperlink ref="F103" r:id="rId378" tooltip="click to see weekly changes" display="http://realtimerpi.com/cgi-bin/rpi/rpi_wk.pl?id=356&amp;gender=Women&amp;season=2023-2024" xr:uid="{00000000-0004-0000-0400-000079010000}"/>
    <hyperlink ref="H103" r:id="rId379" tooltip="click to see weekly changes" display="http://realtimerpi.com/cgi-bin/rpi/rpi_wk.pl?id=356&amp;gender=Women&amp;season=2023-2024" xr:uid="{00000000-0004-0000-0400-00007A010000}"/>
    <hyperlink ref="I103" r:id="rId380" display="http://realtimerpi.com/rpi_sec_Women.html" xr:uid="{00000000-0004-0000-0400-00007B010000}"/>
    <hyperlink ref="D104" r:id="rId381" display="http://realtimerpi.com/rpi_116_Women.html" xr:uid="{00000000-0004-0000-0400-00007C010000}"/>
    <hyperlink ref="F104" r:id="rId382" tooltip="click to see weekly changes" display="http://realtimerpi.com/cgi-bin/rpi/rpi_wk.pl?id=116&amp;gender=Women&amp;season=2023-2024" xr:uid="{00000000-0004-0000-0400-00007D010000}"/>
    <hyperlink ref="H104" r:id="rId383" tooltip="click to see weekly changes" display="http://realtimerpi.com/cgi-bin/rpi/rpi_wk.pl?id=116&amp;gender=Women&amp;season=2023-2024" xr:uid="{00000000-0004-0000-0400-00007E010000}"/>
    <hyperlink ref="I104" r:id="rId384" display="http://realtimerpi.com/rpi_atl10_Women.html" xr:uid="{00000000-0004-0000-0400-00007F010000}"/>
    <hyperlink ref="D105" r:id="rId385" display="http://realtimerpi.com/rpi_305_Women.html" xr:uid="{00000000-0004-0000-0400-000080010000}"/>
    <hyperlink ref="F105" r:id="rId386" tooltip="click to see weekly changes" display="http://realtimerpi.com/cgi-bin/rpi/rpi_wk.pl?id=305&amp;gender=Women&amp;season=2023-2024" xr:uid="{00000000-0004-0000-0400-000081010000}"/>
    <hyperlink ref="H105" r:id="rId387" tooltip="click to see weekly changes" display="http://realtimerpi.com/cgi-bin/rpi/rpi_wk.pl?id=305&amp;gender=Women&amp;season=2023-2024" xr:uid="{00000000-0004-0000-0400-000082010000}"/>
    <hyperlink ref="I105" r:id="rId388" display="http://realtimerpi.com/rpi_big12_Women.html" xr:uid="{00000000-0004-0000-0400-000083010000}"/>
    <hyperlink ref="D106" r:id="rId389" display="http://realtimerpi.com/rpi_203_Women.html" xr:uid="{00000000-0004-0000-0400-000084010000}"/>
    <hyperlink ref="F106" r:id="rId390" tooltip="click to see weekly changes" display="http://realtimerpi.com/cgi-bin/rpi/rpi_wk.pl?id=203&amp;gender=Women&amp;season=2023-2024" xr:uid="{00000000-0004-0000-0400-000085010000}"/>
    <hyperlink ref="H106" r:id="rId391" tooltip="click to see weekly changes" display="http://realtimerpi.com/cgi-bin/rpi/rpi_wk.pl?id=203&amp;gender=Women&amp;season=2023-2024" xr:uid="{00000000-0004-0000-0400-000086010000}"/>
    <hyperlink ref="I106" r:id="rId392" display="http://realtimerpi.com/rpi_bigw_Women.html" xr:uid="{00000000-0004-0000-0400-000087010000}"/>
    <hyperlink ref="D107" r:id="rId393" display="http://realtimerpi.com/rpi_172_Women.html" xr:uid="{00000000-0004-0000-0400-000088010000}"/>
    <hyperlink ref="F107" r:id="rId394" tooltip="click to see weekly changes" display="http://realtimerpi.com/cgi-bin/rpi/rpi_wk.pl?id=172&amp;gender=Women&amp;season=2023-2024" xr:uid="{00000000-0004-0000-0400-000089010000}"/>
    <hyperlink ref="H107" r:id="rId395" tooltip="click to see weekly changes" display="http://realtimerpi.com/cgi-bin/rpi/rpi_wk.pl?id=172&amp;gender=Women&amp;season=2023-2024" xr:uid="{00000000-0004-0000-0400-00008A010000}"/>
    <hyperlink ref="I107" r:id="rId396" display="http://realtimerpi.com/rpi_bsky_Women.html" xr:uid="{00000000-0004-0000-0400-00008B010000}"/>
    <hyperlink ref="D108" r:id="rId397" display="http://realtimerpi.com/rpi_301_Women.html" xr:uid="{00000000-0004-0000-0400-00008C010000}"/>
    <hyperlink ref="F108" r:id="rId398" tooltip="click to see weekly changes" display="http://realtimerpi.com/cgi-bin/rpi/rpi_wk.pl?id=301&amp;gender=Women&amp;season=2023-2024" xr:uid="{00000000-0004-0000-0400-00008D010000}"/>
    <hyperlink ref="H108" r:id="rId399" tooltip="click to see weekly changes" display="http://realtimerpi.com/cgi-bin/rpi/rpi_wk.pl?id=301&amp;gender=Women&amp;season=2023-2024" xr:uid="{00000000-0004-0000-0400-00008E010000}"/>
    <hyperlink ref="I108" r:id="rId400" display="http://realtimerpi.com/rpi_mvc_Women.html" xr:uid="{00000000-0004-0000-0400-00008F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fivethirtyeight_ncaa_forecasts</vt:lpstr>
      <vt:lpstr>mens_RPI_regression</vt:lpstr>
      <vt:lpstr>womens_RPI_regression</vt:lpstr>
      <vt:lpstr>mens_RPI_regression_v2</vt:lpstr>
      <vt:lpstr>womens_RPI_regression_v2</vt:lpstr>
      <vt:lpstr>mens_RPI_2024</vt:lpstr>
      <vt:lpstr>womens_RPI_2024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Martin, Jonathan</cp:lastModifiedBy>
  <dcterms:created xsi:type="dcterms:W3CDTF">2024-03-02T20:40:33Z</dcterms:created>
  <dcterms:modified xsi:type="dcterms:W3CDTF">2024-03-04T01:44:48Z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2024-03-02T21:58:21Z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08400230-d41f-43fe-88e1-97718c98f63a</vt:lpwstr>
  </property>
  <property fmtid="{D5CDD505-2E9C-101B-9397-08002B2CF9AE}" pid="8" name="MSIP_Label_95965d95-ecc0-4720-b759-1f33c42ed7da_ContentBits">
    <vt:lpwstr>0</vt:lpwstr>
  </property>
</Properties>
</file>