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GitHub\FRAM_R-Code\SRKW\"/>
    </mc:Choice>
  </mc:AlternateContent>
  <bookViews>
    <workbookView xWindow="0" yWindow="0" windowWidth="19200" windowHeight="11160" tabRatio="805" activeTab="2"/>
  </bookViews>
  <sheets>
    <sheet name="R_In_RunID" sheetId="11" r:id="rId1"/>
    <sheet name="R_In_kCal-Age" sheetId="2" r:id="rId2"/>
    <sheet name="R_In_FishFlag" sheetId="9" r:id="rId3"/>
    <sheet name="R_In_Needs" sheetId="10" r:id="rId4"/>
    <sheet name="R_In_ppnInland" sheetId="7" r:id="rId5"/>
    <sheet name="Distribution" sheetId="8" r:id="rId6"/>
    <sheet name="Parameters" sheetId="6" r:id="rId7"/>
    <sheet name="Growth" sheetId="3" r:id="rId8"/>
    <sheet name="StkLUT" sheetId="4" r:id="rId9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2" i="7"/>
  <c r="J3" i="8"/>
  <c r="K3" i="8"/>
  <c r="L3" i="8"/>
  <c r="J4" i="8"/>
  <c r="K4" i="8"/>
  <c r="L4" i="8"/>
  <c r="J5" i="8"/>
  <c r="K5" i="8"/>
  <c r="L5" i="8"/>
  <c r="J6" i="8"/>
  <c r="K6" i="8"/>
  <c r="L6" i="8"/>
  <c r="J7" i="8"/>
  <c r="K7" i="8"/>
  <c r="L7" i="8"/>
  <c r="J8" i="8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J20" i="8"/>
  <c r="K20" i="8"/>
  <c r="L20" i="8"/>
  <c r="J21" i="8"/>
  <c r="K21" i="8"/>
  <c r="L21" i="8"/>
  <c r="J22" i="8"/>
  <c r="K22" i="8"/>
  <c r="L22" i="8"/>
  <c r="J23" i="8"/>
  <c r="K23" i="8"/>
  <c r="L23" i="8"/>
  <c r="J24" i="8"/>
  <c r="K24" i="8"/>
  <c r="L24" i="8"/>
  <c r="J25" i="8"/>
  <c r="K25" i="8"/>
  <c r="L25" i="8"/>
  <c r="J26" i="8"/>
  <c r="K26" i="8"/>
  <c r="L26" i="8"/>
  <c r="J27" i="8"/>
  <c r="K27" i="8"/>
  <c r="L27" i="8"/>
  <c r="J28" i="8"/>
  <c r="K28" i="8"/>
  <c r="L28" i="8"/>
  <c r="J29" i="8"/>
  <c r="K29" i="8"/>
  <c r="L29" i="8"/>
  <c r="J30" i="8"/>
  <c r="K30" i="8"/>
  <c r="L30" i="8"/>
  <c r="J31" i="8"/>
  <c r="K31" i="8"/>
  <c r="L31" i="8"/>
  <c r="J32" i="8"/>
  <c r="K32" i="8"/>
  <c r="L32" i="8"/>
  <c r="J33" i="8"/>
  <c r="K33" i="8"/>
  <c r="L33" i="8"/>
  <c r="J34" i="8"/>
  <c r="K34" i="8"/>
  <c r="L34" i="8"/>
  <c r="J35" i="8"/>
  <c r="K35" i="8"/>
  <c r="L35" i="8"/>
  <c r="J36" i="8"/>
  <c r="K36" i="8"/>
  <c r="L36" i="8"/>
  <c r="J37" i="8"/>
  <c r="K37" i="8"/>
  <c r="L37" i="8"/>
  <c r="J38" i="8"/>
  <c r="K38" i="8"/>
  <c r="L38" i="8"/>
  <c r="J39" i="8"/>
  <c r="K39" i="8"/>
  <c r="L39" i="8"/>
  <c r="J40" i="8"/>
  <c r="K40" i="8"/>
  <c r="L40" i="8"/>
  <c r="J41" i="8"/>
  <c r="K41" i="8"/>
  <c r="L41" i="8"/>
  <c r="J42" i="8"/>
  <c r="K42" i="8"/>
  <c r="L42" i="8"/>
  <c r="J43" i="8"/>
  <c r="K43" i="8"/>
  <c r="L43" i="8"/>
  <c r="J44" i="8"/>
  <c r="K44" i="8"/>
  <c r="L44" i="8"/>
  <c r="J45" i="8"/>
  <c r="K45" i="8"/>
  <c r="L45" i="8"/>
  <c r="J46" i="8"/>
  <c r="K46" i="8"/>
  <c r="L46" i="8"/>
  <c r="J47" i="8"/>
  <c r="K47" i="8"/>
  <c r="L47" i="8"/>
  <c r="J48" i="8"/>
  <c r="K48" i="8"/>
  <c r="L48" i="8"/>
  <c r="J49" i="8"/>
  <c r="K49" i="8"/>
  <c r="L49" i="8"/>
  <c r="J50" i="8"/>
  <c r="K50" i="8"/>
  <c r="L50" i="8"/>
  <c r="J51" i="8"/>
  <c r="K51" i="8"/>
  <c r="L51" i="8"/>
  <c r="J52" i="8"/>
  <c r="K52" i="8"/>
  <c r="L52" i="8"/>
  <c r="J53" i="8"/>
  <c r="K53" i="8"/>
  <c r="L53" i="8"/>
  <c r="J54" i="8"/>
  <c r="K54" i="8"/>
  <c r="L54" i="8"/>
  <c r="J55" i="8"/>
  <c r="K55" i="8"/>
  <c r="L55" i="8"/>
  <c r="J56" i="8"/>
  <c r="K56" i="8"/>
  <c r="L56" i="8"/>
  <c r="J57" i="8"/>
  <c r="K57" i="8"/>
  <c r="L57" i="8"/>
  <c r="J58" i="8"/>
  <c r="K58" i="8"/>
  <c r="L58" i="8"/>
  <c r="J59" i="8"/>
  <c r="K59" i="8"/>
  <c r="L59" i="8"/>
  <c r="J60" i="8"/>
  <c r="K60" i="8"/>
  <c r="L60" i="8"/>
  <c r="J61" i="8"/>
  <c r="K61" i="8"/>
  <c r="L61" i="8"/>
  <c r="J62" i="8"/>
  <c r="K62" i="8"/>
  <c r="L62" i="8"/>
  <c r="J63" i="8"/>
  <c r="K63" i="8"/>
  <c r="L63" i="8"/>
  <c r="J64" i="8"/>
  <c r="K64" i="8"/>
  <c r="L64" i="8"/>
  <c r="J65" i="8"/>
  <c r="K65" i="8"/>
  <c r="L65" i="8"/>
  <c r="J66" i="8"/>
  <c r="K66" i="8"/>
  <c r="L66" i="8"/>
  <c r="J67" i="8"/>
  <c r="K67" i="8"/>
  <c r="L67" i="8"/>
  <c r="J68" i="8"/>
  <c r="K68" i="8"/>
  <c r="L68" i="8"/>
  <c r="J69" i="8"/>
  <c r="K69" i="8"/>
  <c r="L69" i="8"/>
  <c r="J70" i="8"/>
  <c r="K70" i="8"/>
  <c r="L70" i="8"/>
  <c r="J71" i="8"/>
  <c r="K71" i="8"/>
  <c r="L71" i="8"/>
  <c r="J72" i="8"/>
  <c r="K72" i="8"/>
  <c r="L72" i="8"/>
  <c r="J73" i="8"/>
  <c r="K73" i="8"/>
  <c r="L73" i="8"/>
  <c r="J74" i="8"/>
  <c r="K74" i="8"/>
  <c r="L74" i="8"/>
  <c r="J75" i="8"/>
  <c r="K75" i="8"/>
  <c r="L75" i="8"/>
  <c r="J76" i="8"/>
  <c r="K76" i="8"/>
  <c r="L76" i="8"/>
  <c r="J77" i="8"/>
  <c r="K77" i="8"/>
  <c r="L77" i="8"/>
  <c r="J78" i="8"/>
  <c r="K78" i="8"/>
  <c r="L78" i="8"/>
  <c r="J79" i="8"/>
  <c r="K79" i="8"/>
  <c r="L79" i="8"/>
  <c r="J80" i="8"/>
  <c r="K80" i="8"/>
  <c r="L80" i="8"/>
  <c r="J81" i="8"/>
  <c r="K81" i="8"/>
  <c r="L81" i="8"/>
  <c r="J82" i="8"/>
  <c r="K82" i="8"/>
  <c r="L82" i="8"/>
  <c r="J83" i="8"/>
  <c r="K83" i="8"/>
  <c r="L83" i="8"/>
  <c r="J84" i="8"/>
  <c r="K84" i="8"/>
  <c r="L84" i="8"/>
  <c r="J85" i="8"/>
  <c r="K85" i="8"/>
  <c r="L85" i="8"/>
  <c r="J86" i="8"/>
  <c r="K86" i="8"/>
  <c r="L86" i="8"/>
  <c r="J87" i="8"/>
  <c r="K87" i="8"/>
  <c r="L87" i="8"/>
  <c r="J88" i="8"/>
  <c r="K88" i="8"/>
  <c r="L88" i="8"/>
  <c r="J89" i="8"/>
  <c r="K89" i="8"/>
  <c r="L89" i="8"/>
  <c r="J90" i="8"/>
  <c r="K90" i="8"/>
  <c r="L90" i="8"/>
  <c r="J91" i="8"/>
  <c r="K91" i="8"/>
  <c r="L91" i="8"/>
  <c r="J92" i="8"/>
  <c r="K92" i="8"/>
  <c r="L92" i="8"/>
  <c r="J93" i="8"/>
  <c r="K93" i="8"/>
  <c r="L93" i="8"/>
  <c r="J94" i="8"/>
  <c r="K94" i="8"/>
  <c r="L94" i="8"/>
  <c r="J95" i="8"/>
  <c r="K95" i="8"/>
  <c r="L95" i="8"/>
  <c r="J96" i="8"/>
  <c r="K96" i="8"/>
  <c r="L96" i="8"/>
  <c r="J97" i="8"/>
  <c r="K97" i="8"/>
  <c r="L97" i="8"/>
  <c r="J98" i="8"/>
  <c r="K98" i="8"/>
  <c r="L98" i="8"/>
  <c r="J99" i="8"/>
  <c r="K99" i="8"/>
  <c r="L99" i="8"/>
  <c r="J100" i="8"/>
  <c r="K100" i="8"/>
  <c r="L100" i="8"/>
  <c r="J101" i="8"/>
  <c r="K101" i="8"/>
  <c r="L101" i="8"/>
  <c r="J102" i="8"/>
  <c r="K102" i="8"/>
  <c r="L102" i="8"/>
  <c r="J103" i="8"/>
  <c r="K103" i="8"/>
  <c r="L103" i="8"/>
  <c r="J104" i="8"/>
  <c r="K104" i="8"/>
  <c r="L104" i="8"/>
  <c r="J105" i="8"/>
  <c r="K105" i="8"/>
  <c r="L105" i="8"/>
  <c r="J106" i="8"/>
  <c r="K106" i="8"/>
  <c r="L106" i="8"/>
  <c r="J107" i="8"/>
  <c r="K107" i="8"/>
  <c r="L107" i="8"/>
  <c r="J108" i="8"/>
  <c r="K108" i="8"/>
  <c r="L108" i="8"/>
  <c r="J109" i="8"/>
  <c r="K109" i="8"/>
  <c r="L109" i="8"/>
  <c r="J110" i="8"/>
  <c r="K110" i="8"/>
  <c r="L110" i="8"/>
  <c r="J111" i="8"/>
  <c r="K111" i="8"/>
  <c r="L111" i="8"/>
  <c r="J112" i="8"/>
  <c r="K112" i="8"/>
  <c r="L112" i="8"/>
  <c r="J113" i="8"/>
  <c r="K113" i="8"/>
  <c r="L113" i="8"/>
  <c r="J114" i="8"/>
  <c r="K114" i="8"/>
  <c r="L114" i="8"/>
  <c r="J115" i="8"/>
  <c r="K115" i="8"/>
  <c r="L115" i="8"/>
  <c r="J116" i="8"/>
  <c r="K116" i="8"/>
  <c r="L116" i="8"/>
  <c r="J117" i="8"/>
  <c r="K117" i="8"/>
  <c r="L117" i="8"/>
  <c r="J118" i="8"/>
  <c r="K118" i="8"/>
  <c r="L118" i="8"/>
  <c r="J119" i="8"/>
  <c r="K119" i="8"/>
  <c r="L119" i="8"/>
  <c r="J120" i="8"/>
  <c r="K120" i="8"/>
  <c r="L120" i="8"/>
  <c r="J121" i="8"/>
  <c r="K121" i="8"/>
  <c r="L121" i="8"/>
  <c r="J122" i="8"/>
  <c r="K122" i="8"/>
  <c r="L122" i="8"/>
  <c r="J123" i="8"/>
  <c r="K123" i="8"/>
  <c r="L123" i="8"/>
  <c r="J124" i="8"/>
  <c r="K124" i="8"/>
  <c r="L124" i="8"/>
  <c r="J125" i="8"/>
  <c r="K125" i="8"/>
  <c r="L125" i="8"/>
  <c r="J126" i="8"/>
  <c r="K126" i="8"/>
  <c r="L126" i="8"/>
  <c r="J127" i="8"/>
  <c r="K127" i="8"/>
  <c r="L127" i="8"/>
  <c r="J128" i="8"/>
  <c r="K128" i="8"/>
  <c r="L128" i="8"/>
  <c r="J129" i="8"/>
  <c r="K129" i="8"/>
  <c r="L129" i="8"/>
  <c r="J130" i="8"/>
  <c r="K130" i="8"/>
  <c r="L130" i="8"/>
  <c r="J131" i="8"/>
  <c r="K131" i="8"/>
  <c r="L131" i="8"/>
  <c r="J132" i="8"/>
  <c r="K132" i="8"/>
  <c r="L132" i="8"/>
  <c r="J133" i="8"/>
  <c r="K133" i="8"/>
  <c r="L133" i="8"/>
  <c r="J134" i="8"/>
  <c r="K134" i="8"/>
  <c r="L134" i="8"/>
  <c r="J135" i="8"/>
  <c r="K135" i="8"/>
  <c r="L135" i="8"/>
  <c r="J136" i="8"/>
  <c r="K136" i="8"/>
  <c r="L136" i="8"/>
  <c r="J137" i="8"/>
  <c r="K137" i="8"/>
  <c r="L137" i="8"/>
  <c r="J138" i="8"/>
  <c r="K138" i="8"/>
  <c r="L138" i="8"/>
  <c r="J139" i="8"/>
  <c r="K139" i="8"/>
  <c r="L139" i="8"/>
  <c r="J140" i="8"/>
  <c r="K140" i="8"/>
  <c r="L140" i="8"/>
  <c r="J141" i="8"/>
  <c r="K141" i="8"/>
  <c r="L141" i="8"/>
  <c r="J142" i="8"/>
  <c r="K142" i="8"/>
  <c r="L142" i="8"/>
  <c r="J143" i="8"/>
  <c r="K143" i="8"/>
  <c r="L143" i="8"/>
  <c r="J144" i="8"/>
  <c r="K144" i="8"/>
  <c r="L144" i="8"/>
  <c r="J145" i="8"/>
  <c r="K145" i="8"/>
  <c r="L145" i="8"/>
  <c r="J146" i="8"/>
  <c r="K146" i="8"/>
  <c r="L146" i="8"/>
  <c r="J147" i="8"/>
  <c r="K147" i="8"/>
  <c r="L147" i="8"/>
  <c r="J148" i="8"/>
  <c r="K148" i="8"/>
  <c r="L148" i="8"/>
  <c r="J149" i="8"/>
  <c r="K149" i="8"/>
  <c r="L149" i="8"/>
  <c r="J150" i="8"/>
  <c r="K150" i="8"/>
  <c r="L150" i="8"/>
  <c r="J151" i="8"/>
  <c r="K151" i="8"/>
  <c r="L151" i="8"/>
  <c r="J152" i="8"/>
  <c r="K152" i="8"/>
  <c r="L152" i="8"/>
  <c r="J153" i="8"/>
  <c r="K153" i="8"/>
  <c r="L153" i="8"/>
  <c r="J154" i="8"/>
  <c r="K154" i="8"/>
  <c r="L154" i="8"/>
  <c r="J155" i="8"/>
  <c r="K155" i="8"/>
  <c r="L155" i="8"/>
  <c r="J156" i="8"/>
  <c r="K156" i="8"/>
  <c r="L156" i="8"/>
  <c r="J157" i="8"/>
  <c r="K157" i="8"/>
  <c r="L157" i="8"/>
  <c r="L2" i="8"/>
  <c r="K2" i="8"/>
  <c r="J2" i="8"/>
  <c r="C7" i="8"/>
  <c r="C8" i="8"/>
  <c r="C9" i="8"/>
  <c r="C10" i="8"/>
  <c r="C11" i="8"/>
  <c r="C12" i="8"/>
  <c r="C13" i="8"/>
  <c r="C17" i="8" s="1"/>
  <c r="C21" i="8" s="1"/>
  <c r="C25" i="8" s="1"/>
  <c r="C29" i="8" s="1"/>
  <c r="C33" i="8" s="1"/>
  <c r="C37" i="8" s="1"/>
  <c r="C41" i="8" s="1"/>
  <c r="C45" i="8" s="1"/>
  <c r="C49" i="8" s="1"/>
  <c r="C53" i="8" s="1"/>
  <c r="C57" i="8" s="1"/>
  <c r="C61" i="8" s="1"/>
  <c r="C65" i="8" s="1"/>
  <c r="C69" i="8" s="1"/>
  <c r="C73" i="8" s="1"/>
  <c r="C77" i="8" s="1"/>
  <c r="C81" i="8" s="1"/>
  <c r="C85" i="8" s="1"/>
  <c r="C89" i="8" s="1"/>
  <c r="C93" i="8" s="1"/>
  <c r="C97" i="8" s="1"/>
  <c r="C101" i="8" s="1"/>
  <c r="C105" i="8" s="1"/>
  <c r="C109" i="8" s="1"/>
  <c r="C113" i="8" s="1"/>
  <c r="C117" i="8" s="1"/>
  <c r="C121" i="8" s="1"/>
  <c r="C125" i="8" s="1"/>
  <c r="C129" i="8" s="1"/>
  <c r="C133" i="8" s="1"/>
  <c r="C137" i="8" s="1"/>
  <c r="C141" i="8" s="1"/>
  <c r="C145" i="8" s="1"/>
  <c r="C149" i="8" s="1"/>
  <c r="C153" i="8" s="1"/>
  <c r="C157" i="8" s="1"/>
  <c r="C14" i="8"/>
  <c r="C18" i="8" s="1"/>
  <c r="C22" i="8" s="1"/>
  <c r="C26" i="8" s="1"/>
  <c r="C30" i="8" s="1"/>
  <c r="C34" i="8" s="1"/>
  <c r="C38" i="8" s="1"/>
  <c r="C42" i="8" s="1"/>
  <c r="C46" i="8" s="1"/>
  <c r="C50" i="8" s="1"/>
  <c r="C54" i="8" s="1"/>
  <c r="C58" i="8" s="1"/>
  <c r="C62" i="8" s="1"/>
  <c r="C66" i="8" s="1"/>
  <c r="C70" i="8" s="1"/>
  <c r="C74" i="8" s="1"/>
  <c r="C78" i="8" s="1"/>
  <c r="C82" i="8" s="1"/>
  <c r="C86" i="8" s="1"/>
  <c r="C90" i="8" s="1"/>
  <c r="C94" i="8" s="1"/>
  <c r="C98" i="8" s="1"/>
  <c r="C102" i="8" s="1"/>
  <c r="C106" i="8" s="1"/>
  <c r="C110" i="8" s="1"/>
  <c r="C114" i="8" s="1"/>
  <c r="C118" i="8" s="1"/>
  <c r="C122" i="8" s="1"/>
  <c r="C126" i="8" s="1"/>
  <c r="C130" i="8" s="1"/>
  <c r="C134" i="8" s="1"/>
  <c r="C138" i="8" s="1"/>
  <c r="C142" i="8" s="1"/>
  <c r="C146" i="8" s="1"/>
  <c r="C150" i="8" s="1"/>
  <c r="C154" i="8" s="1"/>
  <c r="C15" i="8"/>
  <c r="C16" i="8"/>
  <c r="C19" i="8"/>
  <c r="C20" i="8"/>
  <c r="C23" i="8"/>
  <c r="C24" i="8"/>
  <c r="C27" i="8"/>
  <c r="C28" i="8"/>
  <c r="C31" i="8"/>
  <c r="C32" i="8"/>
  <c r="C35" i="8"/>
  <c r="C36" i="8"/>
  <c r="C39" i="8"/>
  <c r="C40" i="8"/>
  <c r="C43" i="8"/>
  <c r="C44" i="8"/>
  <c r="C47" i="8"/>
  <c r="C48" i="8"/>
  <c r="C51" i="8"/>
  <c r="C52" i="8"/>
  <c r="C55" i="8"/>
  <c r="C56" i="8"/>
  <c r="C59" i="8"/>
  <c r="C60" i="8"/>
  <c r="C63" i="8"/>
  <c r="C64" i="8"/>
  <c r="C67" i="8"/>
  <c r="C68" i="8"/>
  <c r="C71" i="8"/>
  <c r="C72" i="8"/>
  <c r="C75" i="8"/>
  <c r="C76" i="8"/>
  <c r="C79" i="8"/>
  <c r="C80" i="8"/>
  <c r="C83" i="8"/>
  <c r="C84" i="8"/>
  <c r="C87" i="8"/>
  <c r="C88" i="8"/>
  <c r="C91" i="8"/>
  <c r="C92" i="8"/>
  <c r="C95" i="8"/>
  <c r="C96" i="8"/>
  <c r="C99" i="8"/>
  <c r="C100" i="8"/>
  <c r="C103" i="8"/>
  <c r="C104" i="8"/>
  <c r="C107" i="8"/>
  <c r="C108" i="8"/>
  <c r="C111" i="8"/>
  <c r="C112" i="8"/>
  <c r="C115" i="8"/>
  <c r="C116" i="8"/>
  <c r="C119" i="8"/>
  <c r="C120" i="8"/>
  <c r="C123" i="8"/>
  <c r="C124" i="8"/>
  <c r="C127" i="8"/>
  <c r="C128" i="8"/>
  <c r="C131" i="8"/>
  <c r="C132" i="8"/>
  <c r="C135" i="8"/>
  <c r="C136" i="8"/>
  <c r="C139" i="8"/>
  <c r="C140" i="8"/>
  <c r="C143" i="8"/>
  <c r="C144" i="8"/>
  <c r="C147" i="8"/>
  <c r="C148" i="8"/>
  <c r="C151" i="8"/>
  <c r="C152" i="8"/>
  <c r="C155" i="8"/>
  <c r="C156" i="8"/>
  <c r="C6" i="8"/>
  <c r="A154" i="8"/>
  <c r="A155" i="8"/>
  <c r="A156" i="8"/>
  <c r="A157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2" i="8"/>
  <c r="B7" i="8"/>
  <c r="B8" i="8"/>
  <c r="B9" i="8"/>
  <c r="B10" i="8"/>
  <c r="B14" i="8" s="1"/>
  <c r="B18" i="8" s="1"/>
  <c r="B22" i="8" s="1"/>
  <c r="B26" i="8" s="1"/>
  <c r="B30" i="8" s="1"/>
  <c r="B34" i="8" s="1"/>
  <c r="B38" i="8" s="1"/>
  <c r="B42" i="8" s="1"/>
  <c r="B46" i="8" s="1"/>
  <c r="B50" i="8" s="1"/>
  <c r="B54" i="8" s="1"/>
  <c r="B58" i="8" s="1"/>
  <c r="B62" i="8" s="1"/>
  <c r="B66" i="8" s="1"/>
  <c r="B70" i="8" s="1"/>
  <c r="B74" i="8" s="1"/>
  <c r="B78" i="8" s="1"/>
  <c r="B82" i="8" s="1"/>
  <c r="B86" i="8" s="1"/>
  <c r="B90" i="8" s="1"/>
  <c r="B94" i="8" s="1"/>
  <c r="B98" i="8" s="1"/>
  <c r="B102" i="8" s="1"/>
  <c r="B106" i="8" s="1"/>
  <c r="B110" i="8" s="1"/>
  <c r="B114" i="8" s="1"/>
  <c r="B118" i="8" s="1"/>
  <c r="B122" i="8" s="1"/>
  <c r="B126" i="8" s="1"/>
  <c r="B130" i="8" s="1"/>
  <c r="B134" i="8" s="1"/>
  <c r="B138" i="8" s="1"/>
  <c r="B142" i="8" s="1"/>
  <c r="B146" i="8" s="1"/>
  <c r="B150" i="8" s="1"/>
  <c r="B154" i="8" s="1"/>
  <c r="B11" i="8"/>
  <c r="B12" i="8"/>
  <c r="B13" i="8"/>
  <c r="B15" i="8"/>
  <c r="B16" i="8"/>
  <c r="B17" i="8"/>
  <c r="B19" i="8"/>
  <c r="B20" i="8"/>
  <c r="B21" i="8"/>
  <c r="B23" i="8"/>
  <c r="B24" i="8"/>
  <c r="B25" i="8"/>
  <c r="B27" i="8"/>
  <c r="B28" i="8"/>
  <c r="B29" i="8"/>
  <c r="B31" i="8"/>
  <c r="B32" i="8"/>
  <c r="B33" i="8"/>
  <c r="B35" i="8"/>
  <c r="B36" i="8"/>
  <c r="B37" i="8"/>
  <c r="B39" i="8"/>
  <c r="B40" i="8"/>
  <c r="B41" i="8"/>
  <c r="B43" i="8"/>
  <c r="B44" i="8"/>
  <c r="B45" i="8"/>
  <c r="B47" i="8"/>
  <c r="B48" i="8"/>
  <c r="B49" i="8"/>
  <c r="B51" i="8"/>
  <c r="B52" i="8"/>
  <c r="B53" i="8"/>
  <c r="B55" i="8"/>
  <c r="B56" i="8"/>
  <c r="B57" i="8"/>
  <c r="B59" i="8"/>
  <c r="B60" i="8"/>
  <c r="B61" i="8"/>
  <c r="B63" i="8"/>
  <c r="B64" i="8"/>
  <c r="B65" i="8"/>
  <c r="B67" i="8"/>
  <c r="B68" i="8"/>
  <c r="B69" i="8"/>
  <c r="B71" i="8"/>
  <c r="B72" i="8"/>
  <c r="B73" i="8"/>
  <c r="B75" i="8"/>
  <c r="B76" i="8"/>
  <c r="B77" i="8"/>
  <c r="B79" i="8"/>
  <c r="B80" i="8"/>
  <c r="B81" i="8"/>
  <c r="B83" i="8"/>
  <c r="B84" i="8"/>
  <c r="B85" i="8"/>
  <c r="B87" i="8"/>
  <c r="B88" i="8"/>
  <c r="B89" i="8"/>
  <c r="B91" i="8"/>
  <c r="B92" i="8"/>
  <c r="B93" i="8"/>
  <c r="B95" i="8"/>
  <c r="B96" i="8"/>
  <c r="B97" i="8"/>
  <c r="B99" i="8"/>
  <c r="B100" i="8"/>
  <c r="B101" i="8"/>
  <c r="B103" i="8"/>
  <c r="B104" i="8"/>
  <c r="B105" i="8"/>
  <c r="B107" i="8"/>
  <c r="B108" i="8"/>
  <c r="B109" i="8"/>
  <c r="B111" i="8"/>
  <c r="B112" i="8"/>
  <c r="B113" i="8"/>
  <c r="B115" i="8"/>
  <c r="B116" i="8"/>
  <c r="B117" i="8"/>
  <c r="B119" i="8"/>
  <c r="B120" i="8"/>
  <c r="B121" i="8"/>
  <c r="B123" i="8"/>
  <c r="B124" i="8"/>
  <c r="B125" i="8"/>
  <c r="B127" i="8"/>
  <c r="B128" i="8"/>
  <c r="B129" i="8"/>
  <c r="B131" i="8"/>
  <c r="B132" i="8"/>
  <c r="B133" i="8"/>
  <c r="B135" i="8"/>
  <c r="B136" i="8"/>
  <c r="B137" i="8"/>
  <c r="B139" i="8"/>
  <c r="B140" i="8"/>
  <c r="B141" i="8"/>
  <c r="B143" i="8"/>
  <c r="B144" i="8"/>
  <c r="B145" i="8"/>
  <c r="B147" i="8"/>
  <c r="B148" i="8"/>
  <c r="B149" i="8"/>
  <c r="B151" i="8"/>
  <c r="B152" i="8"/>
  <c r="B153" i="8"/>
  <c r="B155" i="8"/>
  <c r="B156" i="8"/>
  <c r="B157" i="8"/>
  <c r="B6" i="8"/>
  <c r="B9" i="6"/>
  <c r="D4" i="2" l="1"/>
  <c r="D3" i="2"/>
  <c r="D2" i="2"/>
  <c r="A25" i="2"/>
  <c r="A24" i="2"/>
  <c r="A23" i="2"/>
  <c r="A22" i="2"/>
  <c r="A21" i="2"/>
  <c r="A20" i="2"/>
  <c r="A19" i="2"/>
  <c r="A31" i="2" s="1"/>
  <c r="A18" i="2"/>
  <c r="A17" i="2"/>
  <c r="C16" i="2"/>
  <c r="C28" i="2" s="1"/>
  <c r="C40" i="2" s="1"/>
  <c r="C52" i="2" s="1"/>
  <c r="C64" i="2" s="1"/>
  <c r="C76" i="2" s="1"/>
  <c r="C88" i="2" s="1"/>
  <c r="C100" i="2" s="1"/>
  <c r="C112" i="2" s="1"/>
  <c r="C124" i="2" s="1"/>
  <c r="C136" i="2" s="1"/>
  <c r="C148" i="2" s="1"/>
  <c r="C160" i="2" s="1"/>
  <c r="C172" i="2" s="1"/>
  <c r="C184" i="2" s="1"/>
  <c r="C196" i="2" s="1"/>
  <c r="C208" i="2" s="1"/>
  <c r="C220" i="2" s="1"/>
  <c r="C232" i="2" s="1"/>
  <c r="C244" i="2" s="1"/>
  <c r="C256" i="2" s="1"/>
  <c r="C268" i="2" s="1"/>
  <c r="C280" i="2" s="1"/>
  <c r="C292" i="2" s="1"/>
  <c r="C304" i="2" s="1"/>
  <c r="C316" i="2" s="1"/>
  <c r="C328" i="2" s="1"/>
  <c r="C340" i="2" s="1"/>
  <c r="C352" i="2" s="1"/>
  <c r="C364" i="2" s="1"/>
  <c r="C376" i="2" s="1"/>
  <c r="C388" i="2" s="1"/>
  <c r="C400" i="2" s="1"/>
  <c r="C412" i="2" s="1"/>
  <c r="C424" i="2" s="1"/>
  <c r="C436" i="2" s="1"/>
  <c r="C448" i="2" s="1"/>
  <c r="C460" i="2" s="1"/>
  <c r="B16" i="2"/>
  <c r="B28" i="2" s="1"/>
  <c r="B40" i="2" s="1"/>
  <c r="B52" i="2" s="1"/>
  <c r="B64" i="2" s="1"/>
  <c r="B76" i="2" s="1"/>
  <c r="B88" i="2" s="1"/>
  <c r="B100" i="2" s="1"/>
  <c r="B112" i="2" s="1"/>
  <c r="B124" i="2" s="1"/>
  <c r="B136" i="2" s="1"/>
  <c r="B148" i="2" s="1"/>
  <c r="B160" i="2" s="1"/>
  <c r="B172" i="2" s="1"/>
  <c r="B184" i="2" s="1"/>
  <c r="B196" i="2" s="1"/>
  <c r="B208" i="2" s="1"/>
  <c r="B220" i="2" s="1"/>
  <c r="B232" i="2" s="1"/>
  <c r="B244" i="2" s="1"/>
  <c r="B256" i="2" s="1"/>
  <c r="B268" i="2" s="1"/>
  <c r="B280" i="2" s="1"/>
  <c r="B292" i="2" s="1"/>
  <c r="B304" i="2" s="1"/>
  <c r="B316" i="2" s="1"/>
  <c r="B328" i="2" s="1"/>
  <c r="B340" i="2" s="1"/>
  <c r="B352" i="2" s="1"/>
  <c r="B364" i="2" s="1"/>
  <c r="B376" i="2" s="1"/>
  <c r="B388" i="2" s="1"/>
  <c r="B400" i="2" s="1"/>
  <c r="B412" i="2" s="1"/>
  <c r="B424" i="2" s="1"/>
  <c r="B436" i="2" s="1"/>
  <c r="B448" i="2" s="1"/>
  <c r="B460" i="2" s="1"/>
  <c r="A16" i="2"/>
  <c r="C15" i="2"/>
  <c r="B15" i="2"/>
  <c r="B27" i="2" s="1"/>
  <c r="B39" i="2" s="1"/>
  <c r="B51" i="2" s="1"/>
  <c r="B63" i="2" s="1"/>
  <c r="B75" i="2" s="1"/>
  <c r="B87" i="2" s="1"/>
  <c r="B99" i="2" s="1"/>
  <c r="B111" i="2" s="1"/>
  <c r="B123" i="2" s="1"/>
  <c r="B135" i="2" s="1"/>
  <c r="B147" i="2" s="1"/>
  <c r="B159" i="2" s="1"/>
  <c r="B171" i="2" s="1"/>
  <c r="B183" i="2" s="1"/>
  <c r="B195" i="2" s="1"/>
  <c r="B207" i="2" s="1"/>
  <c r="B219" i="2" s="1"/>
  <c r="B231" i="2" s="1"/>
  <c r="B243" i="2" s="1"/>
  <c r="B255" i="2" s="1"/>
  <c r="B267" i="2" s="1"/>
  <c r="B279" i="2" s="1"/>
  <c r="B291" i="2" s="1"/>
  <c r="B303" i="2" s="1"/>
  <c r="B315" i="2" s="1"/>
  <c r="B327" i="2" s="1"/>
  <c r="B339" i="2" s="1"/>
  <c r="B351" i="2" s="1"/>
  <c r="B363" i="2" s="1"/>
  <c r="B375" i="2" s="1"/>
  <c r="B387" i="2" s="1"/>
  <c r="B399" i="2" s="1"/>
  <c r="B411" i="2" s="1"/>
  <c r="B423" i="2" s="1"/>
  <c r="B435" i="2" s="1"/>
  <c r="B447" i="2" s="1"/>
  <c r="B459" i="2" s="1"/>
  <c r="A15" i="2"/>
  <c r="C14" i="2"/>
  <c r="C26" i="2" s="1"/>
  <c r="C38" i="2" s="1"/>
  <c r="C50" i="2" s="1"/>
  <c r="C62" i="2" s="1"/>
  <c r="C74" i="2" s="1"/>
  <c r="C86" i="2" s="1"/>
  <c r="C98" i="2" s="1"/>
  <c r="C110" i="2" s="1"/>
  <c r="C122" i="2" s="1"/>
  <c r="C134" i="2" s="1"/>
  <c r="C146" i="2" s="1"/>
  <c r="C158" i="2" s="1"/>
  <c r="C170" i="2" s="1"/>
  <c r="C182" i="2" s="1"/>
  <c r="C194" i="2" s="1"/>
  <c r="C206" i="2" s="1"/>
  <c r="C218" i="2" s="1"/>
  <c r="C230" i="2" s="1"/>
  <c r="C242" i="2" s="1"/>
  <c r="C254" i="2" s="1"/>
  <c r="C266" i="2" s="1"/>
  <c r="C278" i="2" s="1"/>
  <c r="C290" i="2" s="1"/>
  <c r="C302" i="2" s="1"/>
  <c r="C314" i="2" s="1"/>
  <c r="C326" i="2" s="1"/>
  <c r="C338" i="2" s="1"/>
  <c r="C350" i="2" s="1"/>
  <c r="C362" i="2" s="1"/>
  <c r="C374" i="2" s="1"/>
  <c r="C386" i="2" s="1"/>
  <c r="C398" i="2" s="1"/>
  <c r="C410" i="2" s="1"/>
  <c r="C422" i="2" s="1"/>
  <c r="C434" i="2" s="1"/>
  <c r="C446" i="2" s="1"/>
  <c r="C458" i="2" s="1"/>
  <c r="B14" i="2"/>
  <c r="B26" i="2" s="1"/>
  <c r="B38" i="2" s="1"/>
  <c r="B50" i="2" s="1"/>
  <c r="B62" i="2" s="1"/>
  <c r="B74" i="2" s="1"/>
  <c r="B86" i="2" s="1"/>
  <c r="B98" i="2" s="1"/>
  <c r="B110" i="2" s="1"/>
  <c r="B122" i="2" s="1"/>
  <c r="B134" i="2" s="1"/>
  <c r="B146" i="2" s="1"/>
  <c r="B158" i="2" s="1"/>
  <c r="B170" i="2" s="1"/>
  <c r="B182" i="2" s="1"/>
  <c r="B194" i="2" s="1"/>
  <c r="B206" i="2" s="1"/>
  <c r="B218" i="2" s="1"/>
  <c r="B230" i="2" s="1"/>
  <c r="B242" i="2" s="1"/>
  <c r="B254" i="2" s="1"/>
  <c r="B266" i="2" s="1"/>
  <c r="B278" i="2" s="1"/>
  <c r="B290" i="2" s="1"/>
  <c r="B302" i="2" s="1"/>
  <c r="B314" i="2" s="1"/>
  <c r="B326" i="2" s="1"/>
  <c r="B338" i="2" s="1"/>
  <c r="B350" i="2" s="1"/>
  <c r="B362" i="2" s="1"/>
  <c r="B374" i="2" s="1"/>
  <c r="B386" i="2" s="1"/>
  <c r="B398" i="2" s="1"/>
  <c r="B410" i="2" s="1"/>
  <c r="B422" i="2" s="1"/>
  <c r="B434" i="2" s="1"/>
  <c r="B446" i="2" s="1"/>
  <c r="B458" i="2" s="1"/>
  <c r="A14" i="2"/>
  <c r="C7" i="2"/>
  <c r="C19" i="2" s="1"/>
  <c r="C31" i="2" s="1"/>
  <c r="C43" i="2" s="1"/>
  <c r="C55" i="2" s="1"/>
  <c r="C67" i="2" s="1"/>
  <c r="C79" i="2" s="1"/>
  <c r="C91" i="2" s="1"/>
  <c r="C103" i="2" s="1"/>
  <c r="C115" i="2" s="1"/>
  <c r="C127" i="2" s="1"/>
  <c r="C139" i="2" s="1"/>
  <c r="C151" i="2" s="1"/>
  <c r="C163" i="2" s="1"/>
  <c r="C175" i="2" s="1"/>
  <c r="C187" i="2" s="1"/>
  <c r="C199" i="2" s="1"/>
  <c r="C211" i="2" s="1"/>
  <c r="C223" i="2" s="1"/>
  <c r="C235" i="2" s="1"/>
  <c r="C247" i="2" s="1"/>
  <c r="C259" i="2" s="1"/>
  <c r="C271" i="2" s="1"/>
  <c r="C283" i="2" s="1"/>
  <c r="C295" i="2" s="1"/>
  <c r="C307" i="2" s="1"/>
  <c r="C319" i="2" s="1"/>
  <c r="C331" i="2" s="1"/>
  <c r="C343" i="2" s="1"/>
  <c r="C355" i="2" s="1"/>
  <c r="C367" i="2" s="1"/>
  <c r="C379" i="2" s="1"/>
  <c r="C391" i="2" s="1"/>
  <c r="C403" i="2" s="1"/>
  <c r="C415" i="2" s="1"/>
  <c r="C427" i="2" s="1"/>
  <c r="C439" i="2" s="1"/>
  <c r="C451" i="2" s="1"/>
  <c r="C463" i="2" s="1"/>
  <c r="B7" i="2"/>
  <c r="C6" i="2"/>
  <c r="B6" i="2"/>
  <c r="B18" i="2" s="1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B186" i="2" s="1"/>
  <c r="B198" i="2" s="1"/>
  <c r="B210" i="2" s="1"/>
  <c r="B222" i="2" s="1"/>
  <c r="B234" i="2" s="1"/>
  <c r="B246" i="2" s="1"/>
  <c r="B258" i="2" s="1"/>
  <c r="B270" i="2" s="1"/>
  <c r="B282" i="2" s="1"/>
  <c r="B294" i="2" s="1"/>
  <c r="B306" i="2" s="1"/>
  <c r="B318" i="2" s="1"/>
  <c r="B330" i="2" s="1"/>
  <c r="B342" i="2" s="1"/>
  <c r="B354" i="2" s="1"/>
  <c r="B366" i="2" s="1"/>
  <c r="B378" i="2" s="1"/>
  <c r="B390" i="2" s="1"/>
  <c r="B402" i="2" s="1"/>
  <c r="B414" i="2" s="1"/>
  <c r="B426" i="2" s="1"/>
  <c r="B438" i="2" s="1"/>
  <c r="B450" i="2" s="1"/>
  <c r="B462" i="2" s="1"/>
  <c r="C5" i="2"/>
  <c r="C17" i="2" s="1"/>
  <c r="C29" i="2" s="1"/>
  <c r="C41" i="2" s="1"/>
  <c r="C53" i="2" s="1"/>
  <c r="C65" i="2" s="1"/>
  <c r="C77" i="2" s="1"/>
  <c r="C89" i="2" s="1"/>
  <c r="C101" i="2" s="1"/>
  <c r="C113" i="2" s="1"/>
  <c r="C125" i="2" s="1"/>
  <c r="C137" i="2" s="1"/>
  <c r="C149" i="2" s="1"/>
  <c r="C161" i="2" s="1"/>
  <c r="C173" i="2" s="1"/>
  <c r="C185" i="2" s="1"/>
  <c r="C197" i="2" s="1"/>
  <c r="C209" i="2" s="1"/>
  <c r="C221" i="2" s="1"/>
  <c r="C233" i="2" s="1"/>
  <c r="C245" i="2" s="1"/>
  <c r="C257" i="2" s="1"/>
  <c r="C269" i="2" s="1"/>
  <c r="C281" i="2" s="1"/>
  <c r="C293" i="2" s="1"/>
  <c r="C305" i="2" s="1"/>
  <c r="C317" i="2" s="1"/>
  <c r="C329" i="2" s="1"/>
  <c r="C341" i="2" s="1"/>
  <c r="C353" i="2" s="1"/>
  <c r="C365" i="2" s="1"/>
  <c r="C377" i="2" s="1"/>
  <c r="C389" i="2" s="1"/>
  <c r="C401" i="2" s="1"/>
  <c r="C413" i="2" s="1"/>
  <c r="C425" i="2" s="1"/>
  <c r="C437" i="2" s="1"/>
  <c r="C449" i="2" s="1"/>
  <c r="C461" i="2" s="1"/>
  <c r="B5" i="2"/>
  <c r="B8" i="2" s="1"/>
  <c r="E4" i="2" l="1"/>
  <c r="F4" i="2" s="1"/>
  <c r="E2" i="2"/>
  <c r="F2" i="2" s="1"/>
  <c r="E3" i="2"/>
  <c r="F3" i="2" s="1"/>
  <c r="B9" i="2"/>
  <c r="B19" i="2"/>
  <c r="D19" i="2" s="1"/>
  <c r="D7" i="2"/>
  <c r="C10" i="2"/>
  <c r="C13" i="2" s="1"/>
  <c r="C25" i="2" s="1"/>
  <c r="C37" i="2" s="1"/>
  <c r="C49" i="2" s="1"/>
  <c r="C61" i="2" s="1"/>
  <c r="C73" i="2" s="1"/>
  <c r="C85" i="2" s="1"/>
  <c r="C97" i="2" s="1"/>
  <c r="C109" i="2" s="1"/>
  <c r="C121" i="2" s="1"/>
  <c r="C133" i="2" s="1"/>
  <c r="C145" i="2" s="1"/>
  <c r="C157" i="2" s="1"/>
  <c r="C169" i="2" s="1"/>
  <c r="C181" i="2" s="1"/>
  <c r="C193" i="2" s="1"/>
  <c r="C205" i="2" s="1"/>
  <c r="C217" i="2" s="1"/>
  <c r="C229" i="2" s="1"/>
  <c r="C241" i="2" s="1"/>
  <c r="C253" i="2" s="1"/>
  <c r="C265" i="2" s="1"/>
  <c r="C277" i="2" s="1"/>
  <c r="C289" i="2" s="1"/>
  <c r="C301" i="2" s="1"/>
  <c r="C313" i="2" s="1"/>
  <c r="C325" i="2" s="1"/>
  <c r="C337" i="2" s="1"/>
  <c r="C349" i="2" s="1"/>
  <c r="C361" i="2" s="1"/>
  <c r="C373" i="2" s="1"/>
  <c r="C385" i="2" s="1"/>
  <c r="C397" i="2" s="1"/>
  <c r="C409" i="2" s="1"/>
  <c r="C421" i="2" s="1"/>
  <c r="C433" i="2" s="1"/>
  <c r="C445" i="2" s="1"/>
  <c r="C457" i="2" s="1"/>
  <c r="C469" i="2" s="1"/>
  <c r="A27" i="2"/>
  <c r="D15" i="2"/>
  <c r="A37" i="2"/>
  <c r="A28" i="2"/>
  <c r="A40" i="2" s="1"/>
  <c r="D16" i="2"/>
  <c r="A36" i="2"/>
  <c r="A48" i="2" s="1"/>
  <c r="A26" i="2"/>
  <c r="A34" i="2"/>
  <c r="D5" i="2"/>
  <c r="D14" i="2"/>
  <c r="B12" i="2"/>
  <c r="A30" i="2"/>
  <c r="C8" i="2"/>
  <c r="C20" i="2" s="1"/>
  <c r="C32" i="2" s="1"/>
  <c r="C44" i="2" s="1"/>
  <c r="C56" i="2" s="1"/>
  <c r="C68" i="2" s="1"/>
  <c r="C80" i="2" s="1"/>
  <c r="C92" i="2" s="1"/>
  <c r="C104" i="2" s="1"/>
  <c r="C116" i="2" s="1"/>
  <c r="C128" i="2" s="1"/>
  <c r="C140" i="2" s="1"/>
  <c r="C152" i="2" s="1"/>
  <c r="C164" i="2" s="1"/>
  <c r="C176" i="2" s="1"/>
  <c r="C188" i="2" s="1"/>
  <c r="C200" i="2" s="1"/>
  <c r="C212" i="2" s="1"/>
  <c r="C224" i="2" s="1"/>
  <c r="C236" i="2" s="1"/>
  <c r="C248" i="2" s="1"/>
  <c r="C260" i="2" s="1"/>
  <c r="C272" i="2" s="1"/>
  <c r="C284" i="2" s="1"/>
  <c r="C296" i="2" s="1"/>
  <c r="C308" i="2" s="1"/>
  <c r="C320" i="2" s="1"/>
  <c r="C332" i="2" s="1"/>
  <c r="C344" i="2" s="1"/>
  <c r="C356" i="2" s="1"/>
  <c r="C368" i="2" s="1"/>
  <c r="C380" i="2" s="1"/>
  <c r="C392" i="2" s="1"/>
  <c r="C404" i="2" s="1"/>
  <c r="C416" i="2" s="1"/>
  <c r="C428" i="2" s="1"/>
  <c r="C440" i="2" s="1"/>
  <c r="C452" i="2" s="1"/>
  <c r="C464" i="2" s="1"/>
  <c r="A35" i="2"/>
  <c r="D6" i="2"/>
  <c r="A43" i="2"/>
  <c r="B24" i="2"/>
  <c r="A47" i="2"/>
  <c r="A46" i="2"/>
  <c r="B20" i="2"/>
  <c r="B11" i="2"/>
  <c r="B31" i="2"/>
  <c r="B43" i="2" s="1"/>
  <c r="B55" i="2" s="1"/>
  <c r="B67" i="2" s="1"/>
  <c r="B79" i="2" s="1"/>
  <c r="B91" i="2" s="1"/>
  <c r="B103" i="2" s="1"/>
  <c r="B115" i="2" s="1"/>
  <c r="B127" i="2" s="1"/>
  <c r="B139" i="2" s="1"/>
  <c r="B151" i="2" s="1"/>
  <c r="B163" i="2" s="1"/>
  <c r="B175" i="2" s="1"/>
  <c r="B187" i="2" s="1"/>
  <c r="B199" i="2" s="1"/>
  <c r="B211" i="2" s="1"/>
  <c r="B223" i="2" s="1"/>
  <c r="B235" i="2" s="1"/>
  <c r="B247" i="2" s="1"/>
  <c r="B259" i="2" s="1"/>
  <c r="B271" i="2" s="1"/>
  <c r="B283" i="2" s="1"/>
  <c r="B295" i="2" s="1"/>
  <c r="B307" i="2" s="1"/>
  <c r="B319" i="2" s="1"/>
  <c r="B331" i="2" s="1"/>
  <c r="B343" i="2" s="1"/>
  <c r="B355" i="2" s="1"/>
  <c r="B367" i="2" s="1"/>
  <c r="B379" i="2" s="1"/>
  <c r="B391" i="2" s="1"/>
  <c r="B403" i="2" s="1"/>
  <c r="B415" i="2" s="1"/>
  <c r="B427" i="2" s="1"/>
  <c r="B439" i="2" s="1"/>
  <c r="B451" i="2" s="1"/>
  <c r="B463" i="2" s="1"/>
  <c r="A39" i="2"/>
  <c r="D39" i="2" s="1"/>
  <c r="A42" i="2"/>
  <c r="A38" i="2"/>
  <c r="A49" i="2"/>
  <c r="C27" i="2"/>
  <c r="C39" i="2" s="1"/>
  <c r="C51" i="2" s="1"/>
  <c r="C63" i="2" s="1"/>
  <c r="C75" i="2" s="1"/>
  <c r="C87" i="2" s="1"/>
  <c r="C99" i="2" s="1"/>
  <c r="C111" i="2" s="1"/>
  <c r="C123" i="2" s="1"/>
  <c r="C135" i="2" s="1"/>
  <c r="C147" i="2" s="1"/>
  <c r="C159" i="2" s="1"/>
  <c r="C171" i="2" s="1"/>
  <c r="C183" i="2" s="1"/>
  <c r="C195" i="2" s="1"/>
  <c r="C207" i="2" s="1"/>
  <c r="C219" i="2" s="1"/>
  <c r="C231" i="2" s="1"/>
  <c r="C243" i="2" s="1"/>
  <c r="C255" i="2" s="1"/>
  <c r="C267" i="2" s="1"/>
  <c r="C279" i="2" s="1"/>
  <c r="C291" i="2" s="1"/>
  <c r="C303" i="2" s="1"/>
  <c r="C315" i="2" s="1"/>
  <c r="C327" i="2" s="1"/>
  <c r="C339" i="2" s="1"/>
  <c r="C351" i="2" s="1"/>
  <c r="C363" i="2" s="1"/>
  <c r="C375" i="2" s="1"/>
  <c r="C387" i="2" s="1"/>
  <c r="C399" i="2" s="1"/>
  <c r="C411" i="2" s="1"/>
  <c r="C423" i="2" s="1"/>
  <c r="C435" i="2" s="1"/>
  <c r="C447" i="2" s="1"/>
  <c r="C459" i="2" s="1"/>
  <c r="A29" i="2"/>
  <c r="A33" i="2"/>
  <c r="B17" i="2"/>
  <c r="B29" i="2" s="1"/>
  <c r="B41" i="2" s="1"/>
  <c r="B53" i="2" s="1"/>
  <c r="B65" i="2" s="1"/>
  <c r="B77" i="2" s="1"/>
  <c r="B89" i="2" s="1"/>
  <c r="B101" i="2" s="1"/>
  <c r="B113" i="2" s="1"/>
  <c r="B125" i="2" s="1"/>
  <c r="B137" i="2" s="1"/>
  <c r="B149" i="2" s="1"/>
  <c r="B161" i="2" s="1"/>
  <c r="B173" i="2" s="1"/>
  <c r="B185" i="2" s="1"/>
  <c r="B197" i="2" s="1"/>
  <c r="B209" i="2" s="1"/>
  <c r="B221" i="2" s="1"/>
  <c r="B233" i="2" s="1"/>
  <c r="B245" i="2" s="1"/>
  <c r="B257" i="2" s="1"/>
  <c r="B269" i="2" s="1"/>
  <c r="B281" i="2" s="1"/>
  <c r="B293" i="2" s="1"/>
  <c r="B305" i="2" s="1"/>
  <c r="B317" i="2" s="1"/>
  <c r="B329" i="2" s="1"/>
  <c r="B341" i="2" s="1"/>
  <c r="B353" i="2" s="1"/>
  <c r="B365" i="2" s="1"/>
  <c r="B377" i="2" s="1"/>
  <c r="B389" i="2" s="1"/>
  <c r="B401" i="2" s="1"/>
  <c r="B413" i="2" s="1"/>
  <c r="B425" i="2" s="1"/>
  <c r="B437" i="2" s="1"/>
  <c r="B449" i="2" s="1"/>
  <c r="B461" i="2" s="1"/>
  <c r="C18" i="2"/>
  <c r="C30" i="2" s="1"/>
  <c r="C42" i="2" s="1"/>
  <c r="C54" i="2" s="1"/>
  <c r="C66" i="2" s="1"/>
  <c r="C78" i="2" s="1"/>
  <c r="C90" i="2" s="1"/>
  <c r="C102" i="2" s="1"/>
  <c r="C114" i="2" s="1"/>
  <c r="C126" i="2" s="1"/>
  <c r="C138" i="2" s="1"/>
  <c r="C150" i="2" s="1"/>
  <c r="C162" i="2" s="1"/>
  <c r="C174" i="2" s="1"/>
  <c r="C186" i="2" s="1"/>
  <c r="C198" i="2" s="1"/>
  <c r="C210" i="2" s="1"/>
  <c r="C222" i="2" s="1"/>
  <c r="C234" i="2" s="1"/>
  <c r="C246" i="2" s="1"/>
  <c r="C258" i="2" s="1"/>
  <c r="C270" i="2" s="1"/>
  <c r="C282" i="2" s="1"/>
  <c r="C294" i="2" s="1"/>
  <c r="C306" i="2" s="1"/>
  <c r="C318" i="2" s="1"/>
  <c r="C330" i="2" s="1"/>
  <c r="C342" i="2" s="1"/>
  <c r="C354" i="2" s="1"/>
  <c r="C366" i="2" s="1"/>
  <c r="C378" i="2" s="1"/>
  <c r="C390" i="2" s="1"/>
  <c r="C402" i="2" s="1"/>
  <c r="C414" i="2" s="1"/>
  <c r="C426" i="2" s="1"/>
  <c r="C438" i="2" s="1"/>
  <c r="C450" i="2" s="1"/>
  <c r="C462" i="2" s="1"/>
  <c r="B21" i="2"/>
  <c r="B33" i="2" s="1"/>
  <c r="B45" i="2" s="1"/>
  <c r="B57" i="2" s="1"/>
  <c r="B69" i="2" s="1"/>
  <c r="B81" i="2" s="1"/>
  <c r="B93" i="2" s="1"/>
  <c r="B105" i="2" s="1"/>
  <c r="B117" i="2" s="1"/>
  <c r="B129" i="2" s="1"/>
  <c r="B141" i="2" s="1"/>
  <c r="B153" i="2" s="1"/>
  <c r="B165" i="2" s="1"/>
  <c r="B177" i="2" s="1"/>
  <c r="B189" i="2" s="1"/>
  <c r="B201" i="2" s="1"/>
  <c r="B213" i="2" s="1"/>
  <c r="B225" i="2" s="1"/>
  <c r="B237" i="2" s="1"/>
  <c r="B249" i="2" s="1"/>
  <c r="B261" i="2" s="1"/>
  <c r="B273" i="2" s="1"/>
  <c r="B285" i="2" s="1"/>
  <c r="B297" i="2" s="1"/>
  <c r="B309" i="2" s="1"/>
  <c r="B321" i="2" s="1"/>
  <c r="B333" i="2" s="1"/>
  <c r="B345" i="2" s="1"/>
  <c r="B357" i="2" s="1"/>
  <c r="B369" i="2" s="1"/>
  <c r="B381" i="2" s="1"/>
  <c r="B393" i="2" s="1"/>
  <c r="B405" i="2" s="1"/>
  <c r="B417" i="2" s="1"/>
  <c r="B429" i="2" s="1"/>
  <c r="B441" i="2" s="1"/>
  <c r="B453" i="2" s="1"/>
  <c r="B465" i="2" s="1"/>
  <c r="C22" i="2"/>
  <c r="C34" i="2" s="1"/>
  <c r="C46" i="2" s="1"/>
  <c r="C58" i="2" s="1"/>
  <c r="C70" i="2" s="1"/>
  <c r="C82" i="2" s="1"/>
  <c r="C94" i="2" s="1"/>
  <c r="C106" i="2" s="1"/>
  <c r="C118" i="2" s="1"/>
  <c r="C130" i="2" s="1"/>
  <c r="C142" i="2" s="1"/>
  <c r="C154" i="2" s="1"/>
  <c r="C166" i="2" s="1"/>
  <c r="C178" i="2" s="1"/>
  <c r="C190" i="2" s="1"/>
  <c r="C202" i="2" s="1"/>
  <c r="C214" i="2" s="1"/>
  <c r="C226" i="2" s="1"/>
  <c r="C238" i="2" s="1"/>
  <c r="C250" i="2" s="1"/>
  <c r="C262" i="2" s="1"/>
  <c r="C274" i="2" s="1"/>
  <c r="C286" i="2" s="1"/>
  <c r="C298" i="2" s="1"/>
  <c r="C310" i="2" s="1"/>
  <c r="C322" i="2" s="1"/>
  <c r="C334" i="2" s="1"/>
  <c r="C346" i="2" s="1"/>
  <c r="C358" i="2" s="1"/>
  <c r="C370" i="2" s="1"/>
  <c r="C382" i="2" s="1"/>
  <c r="C394" i="2" s="1"/>
  <c r="C406" i="2" s="1"/>
  <c r="C418" i="2" s="1"/>
  <c r="C430" i="2" s="1"/>
  <c r="C442" i="2" s="1"/>
  <c r="C454" i="2" s="1"/>
  <c r="C466" i="2" s="1"/>
  <c r="A32" i="2"/>
  <c r="C9" i="2"/>
  <c r="D9" i="2" s="1"/>
  <c r="C11" i="2"/>
  <c r="C23" i="2" s="1"/>
  <c r="C35" i="2" s="1"/>
  <c r="C47" i="2" s="1"/>
  <c r="C59" i="2" s="1"/>
  <c r="C71" i="2" s="1"/>
  <c r="C83" i="2" s="1"/>
  <c r="C95" i="2" s="1"/>
  <c r="C107" i="2" s="1"/>
  <c r="C119" i="2" s="1"/>
  <c r="C131" i="2" s="1"/>
  <c r="C143" i="2" s="1"/>
  <c r="C155" i="2" s="1"/>
  <c r="C167" i="2" s="1"/>
  <c r="C179" i="2" s="1"/>
  <c r="C191" i="2" s="1"/>
  <c r="C203" i="2" s="1"/>
  <c r="C215" i="2" s="1"/>
  <c r="C227" i="2" s="1"/>
  <c r="C239" i="2" s="1"/>
  <c r="C251" i="2" s="1"/>
  <c r="C263" i="2" s="1"/>
  <c r="C275" i="2" s="1"/>
  <c r="C287" i="2" s="1"/>
  <c r="C299" i="2" s="1"/>
  <c r="C311" i="2" s="1"/>
  <c r="C323" i="2" s="1"/>
  <c r="C335" i="2" s="1"/>
  <c r="C347" i="2" s="1"/>
  <c r="C359" i="2" s="1"/>
  <c r="C371" i="2" s="1"/>
  <c r="C383" i="2" s="1"/>
  <c r="C395" i="2" s="1"/>
  <c r="C407" i="2" s="1"/>
  <c r="C419" i="2" s="1"/>
  <c r="C431" i="2" s="1"/>
  <c r="C443" i="2" s="1"/>
  <c r="C455" i="2" s="1"/>
  <c r="C467" i="2" s="1"/>
  <c r="B10" i="2"/>
  <c r="E5" i="2" l="1"/>
  <c r="F5" i="2" s="1"/>
  <c r="E16" i="2"/>
  <c r="F16" i="2" s="1"/>
  <c r="F39" i="2"/>
  <c r="E39" i="2"/>
  <c r="E6" i="2"/>
  <c r="F6" i="2" s="1"/>
  <c r="E7" i="2"/>
  <c r="F7" i="2" s="1"/>
  <c r="E9" i="2"/>
  <c r="F9" i="2" s="1"/>
  <c r="F14" i="2"/>
  <c r="E14" i="2"/>
  <c r="F15" i="2"/>
  <c r="E15" i="2"/>
  <c r="F19" i="2"/>
  <c r="E19" i="2"/>
  <c r="D29" i="2"/>
  <c r="D17" i="2"/>
  <c r="D38" i="2"/>
  <c r="D30" i="2"/>
  <c r="D31" i="2"/>
  <c r="D28" i="2"/>
  <c r="D11" i="2"/>
  <c r="D20" i="2"/>
  <c r="D27" i="2"/>
  <c r="D8" i="2"/>
  <c r="D10" i="2"/>
  <c r="D42" i="2"/>
  <c r="D40" i="2"/>
  <c r="D43" i="2"/>
  <c r="D18" i="2"/>
  <c r="D26" i="2"/>
  <c r="B13" i="2"/>
  <c r="D13" i="2" s="1"/>
  <c r="B22" i="2"/>
  <c r="A45" i="2"/>
  <c r="B32" i="2"/>
  <c r="B44" i="2" s="1"/>
  <c r="B56" i="2" s="1"/>
  <c r="B68" i="2" s="1"/>
  <c r="B80" i="2" s="1"/>
  <c r="B92" i="2" s="1"/>
  <c r="B104" i="2" s="1"/>
  <c r="B116" i="2" s="1"/>
  <c r="B128" i="2" s="1"/>
  <c r="B140" i="2" s="1"/>
  <c r="B152" i="2" s="1"/>
  <c r="B164" i="2" s="1"/>
  <c r="B176" i="2" s="1"/>
  <c r="B188" i="2" s="1"/>
  <c r="B200" i="2" s="1"/>
  <c r="B212" i="2" s="1"/>
  <c r="B224" i="2" s="1"/>
  <c r="B236" i="2" s="1"/>
  <c r="B248" i="2" s="1"/>
  <c r="B260" i="2" s="1"/>
  <c r="B272" i="2" s="1"/>
  <c r="B284" i="2" s="1"/>
  <c r="B296" i="2" s="1"/>
  <c r="B308" i="2" s="1"/>
  <c r="B320" i="2" s="1"/>
  <c r="B332" i="2" s="1"/>
  <c r="B344" i="2" s="1"/>
  <c r="B356" i="2" s="1"/>
  <c r="B368" i="2" s="1"/>
  <c r="B380" i="2" s="1"/>
  <c r="B392" i="2" s="1"/>
  <c r="B404" i="2" s="1"/>
  <c r="B416" i="2" s="1"/>
  <c r="B428" i="2" s="1"/>
  <c r="B440" i="2" s="1"/>
  <c r="B452" i="2" s="1"/>
  <c r="B464" i="2" s="1"/>
  <c r="A59" i="2"/>
  <c r="A55" i="2"/>
  <c r="D55" i="2" s="1"/>
  <c r="A41" i="2"/>
  <c r="D41" i="2" s="1"/>
  <c r="A60" i="2"/>
  <c r="A51" i="2"/>
  <c r="D51" i="2" s="1"/>
  <c r="B23" i="2"/>
  <c r="D23" i="2" s="1"/>
  <c r="C12" i="2"/>
  <c r="D12" i="2" s="1"/>
  <c r="C21" i="2"/>
  <c r="D21" i="2" s="1"/>
  <c r="A44" i="2"/>
  <c r="A61" i="2"/>
  <c r="A50" i="2"/>
  <c r="A54" i="2"/>
  <c r="A58" i="2"/>
  <c r="A52" i="2"/>
  <c r="B36" i="2"/>
  <c r="E23" i="2" l="1"/>
  <c r="F23" i="2" s="1"/>
  <c r="E55" i="2"/>
  <c r="F55" i="2" s="1"/>
  <c r="E43" i="2"/>
  <c r="F43" i="2" s="1"/>
  <c r="E8" i="2"/>
  <c r="F8" i="2" s="1"/>
  <c r="E28" i="2"/>
  <c r="F28" i="2"/>
  <c r="E17" i="2"/>
  <c r="F17" i="2" s="1"/>
  <c r="E13" i="2"/>
  <c r="F13" i="2"/>
  <c r="F40" i="2"/>
  <c r="E40" i="2"/>
  <c r="E27" i="2"/>
  <c r="F27" i="2" s="1"/>
  <c r="E31" i="2"/>
  <c r="F31" i="2" s="1"/>
  <c r="E29" i="2"/>
  <c r="F29" i="2"/>
  <c r="E51" i="2"/>
  <c r="F51" i="2" s="1"/>
  <c r="E21" i="2"/>
  <c r="F21" i="2"/>
  <c r="E26" i="2"/>
  <c r="F26" i="2" s="1"/>
  <c r="E42" i="2"/>
  <c r="F42" i="2" s="1"/>
  <c r="F20" i="2"/>
  <c r="E20" i="2"/>
  <c r="E30" i="2"/>
  <c r="F30" i="2" s="1"/>
  <c r="E12" i="2"/>
  <c r="F12" i="2" s="1"/>
  <c r="E41" i="2"/>
  <c r="F41" i="2" s="1"/>
  <c r="F18" i="2"/>
  <c r="E18" i="2"/>
  <c r="E10" i="2"/>
  <c r="F10" i="2" s="1"/>
  <c r="E11" i="2"/>
  <c r="F11" i="2" s="1"/>
  <c r="E38" i="2"/>
  <c r="F38" i="2" s="1"/>
  <c r="D52" i="2"/>
  <c r="D44" i="2"/>
  <c r="D54" i="2"/>
  <c r="D50" i="2"/>
  <c r="D22" i="2"/>
  <c r="D32" i="2"/>
  <c r="B35" i="2"/>
  <c r="D35" i="2" s="1"/>
  <c r="B48" i="2"/>
  <c r="A56" i="2"/>
  <c r="A72" i="2"/>
  <c r="A70" i="2"/>
  <c r="A66" i="2"/>
  <c r="A73" i="2"/>
  <c r="C33" i="2"/>
  <c r="D33" i="2" s="1"/>
  <c r="B34" i="2"/>
  <c r="A64" i="2"/>
  <c r="A62" i="2"/>
  <c r="C24" i="2"/>
  <c r="D24" i="2" s="1"/>
  <c r="A63" i="2"/>
  <c r="D63" i="2" s="1"/>
  <c r="A53" i="2"/>
  <c r="D53" i="2" s="1"/>
  <c r="A67" i="2"/>
  <c r="D67" i="2" s="1"/>
  <c r="A71" i="2"/>
  <c r="A57" i="2"/>
  <c r="B25" i="2"/>
  <c r="D25" i="2" s="1"/>
  <c r="E67" i="2" l="1"/>
  <c r="F67" i="2" s="1"/>
  <c r="E22" i="2"/>
  <c r="F22" i="2" s="1"/>
  <c r="E52" i="2"/>
  <c r="F52" i="2" s="1"/>
  <c r="E53" i="2"/>
  <c r="F53" i="2" s="1"/>
  <c r="E50" i="2"/>
  <c r="F50" i="2" s="1"/>
  <c r="E25" i="2"/>
  <c r="F25" i="2" s="1"/>
  <c r="E63" i="2"/>
  <c r="F63" i="2" s="1"/>
  <c r="E35" i="2"/>
  <c r="F35" i="2" s="1"/>
  <c r="E54" i="2"/>
  <c r="F54" i="2" s="1"/>
  <c r="E24" i="2"/>
  <c r="F24" i="2" s="1"/>
  <c r="E33" i="2"/>
  <c r="F33" i="2" s="1"/>
  <c r="E32" i="2"/>
  <c r="F32" i="2" s="1"/>
  <c r="E44" i="2"/>
  <c r="F44" i="2"/>
  <c r="D62" i="2"/>
  <c r="D34" i="2"/>
  <c r="D66" i="2"/>
  <c r="D56" i="2"/>
  <c r="D64" i="2"/>
  <c r="A69" i="2"/>
  <c r="A74" i="2"/>
  <c r="A85" i="2"/>
  <c r="A84" i="2"/>
  <c r="A83" i="2"/>
  <c r="A79" i="2"/>
  <c r="D79" i="2" s="1"/>
  <c r="A65" i="2"/>
  <c r="D65" i="2" s="1"/>
  <c r="A75" i="2"/>
  <c r="D75" i="2" s="1"/>
  <c r="C36" i="2"/>
  <c r="D36" i="2" s="1"/>
  <c r="B46" i="2"/>
  <c r="C45" i="2"/>
  <c r="D45" i="2" s="1"/>
  <c r="B47" i="2"/>
  <c r="D47" i="2" s="1"/>
  <c r="A76" i="2"/>
  <c r="A82" i="2"/>
  <c r="B60" i="2"/>
  <c r="B37" i="2"/>
  <c r="D37" i="2" s="1"/>
  <c r="A78" i="2"/>
  <c r="A68" i="2"/>
  <c r="E47" i="2" l="1"/>
  <c r="F47" i="2" s="1"/>
  <c r="E79" i="2"/>
  <c r="F79" i="2" s="1"/>
  <c r="E66" i="2"/>
  <c r="F66" i="2" s="1"/>
  <c r="E75" i="2"/>
  <c r="F75" i="2" s="1"/>
  <c r="E36" i="2"/>
  <c r="F36" i="2" s="1"/>
  <c r="E34" i="2"/>
  <c r="F34" i="2" s="1"/>
  <c r="E37" i="2"/>
  <c r="F37" i="2" s="1"/>
  <c r="E64" i="2"/>
  <c r="F64" i="2" s="1"/>
  <c r="E62" i="2"/>
  <c r="F62" i="2" s="1"/>
  <c r="E45" i="2"/>
  <c r="F45" i="2" s="1"/>
  <c r="F65" i="2"/>
  <c r="E65" i="2"/>
  <c r="E56" i="2"/>
  <c r="F56" i="2" s="1"/>
  <c r="D68" i="2"/>
  <c r="D46" i="2"/>
  <c r="D74" i="2"/>
  <c r="D78" i="2"/>
  <c r="D76" i="2"/>
  <c r="B49" i="2"/>
  <c r="D49" i="2" s="1"/>
  <c r="B72" i="2"/>
  <c r="B59" i="2"/>
  <c r="D59" i="2" s="1"/>
  <c r="C57" i="2"/>
  <c r="D57" i="2" s="1"/>
  <c r="C48" i="2"/>
  <c r="D48" i="2" s="1"/>
  <c r="A90" i="2"/>
  <c r="A94" i="2"/>
  <c r="A88" i="2"/>
  <c r="A97" i="2"/>
  <c r="A86" i="2"/>
  <c r="A81" i="2"/>
  <c r="A80" i="2"/>
  <c r="A87" i="2"/>
  <c r="D87" i="2" s="1"/>
  <c r="A77" i="2"/>
  <c r="D77" i="2" s="1"/>
  <c r="A96" i="2"/>
  <c r="B58" i="2"/>
  <c r="A91" i="2"/>
  <c r="D91" i="2" s="1"/>
  <c r="A95" i="2"/>
  <c r="E91" i="2" l="1"/>
  <c r="F91" i="2" s="1"/>
  <c r="E57" i="2"/>
  <c r="F57" i="2" s="1"/>
  <c r="E76" i="2"/>
  <c r="F76" i="2" s="1"/>
  <c r="E68" i="2"/>
  <c r="F68" i="2" s="1"/>
  <c r="E59" i="2"/>
  <c r="F59" i="2" s="1"/>
  <c r="E78" i="2"/>
  <c r="F78" i="2" s="1"/>
  <c r="E48" i="2"/>
  <c r="F48" i="2" s="1"/>
  <c r="E77" i="2"/>
  <c r="F77" i="2"/>
  <c r="E74" i="2"/>
  <c r="F74" i="2" s="1"/>
  <c r="E87" i="2"/>
  <c r="F87" i="2" s="1"/>
  <c r="E49" i="2"/>
  <c r="F49" i="2" s="1"/>
  <c r="E46" i="2"/>
  <c r="F46" i="2" s="1"/>
  <c r="D90" i="2"/>
  <c r="D86" i="2"/>
  <c r="D58" i="2"/>
  <c r="D80" i="2"/>
  <c r="D88" i="2"/>
  <c r="A106" i="2"/>
  <c r="B84" i="2"/>
  <c r="A89" i="2"/>
  <c r="D89" i="2" s="1"/>
  <c r="A100" i="2"/>
  <c r="B71" i="2"/>
  <c r="D71" i="2" s="1"/>
  <c r="A107" i="2"/>
  <c r="A103" i="2"/>
  <c r="D103" i="2" s="1"/>
  <c r="C69" i="2"/>
  <c r="D69" i="2" s="1"/>
  <c r="A92" i="2"/>
  <c r="C60" i="2"/>
  <c r="D60" i="2" s="1"/>
  <c r="A108" i="2"/>
  <c r="B70" i="2"/>
  <c r="A99" i="2"/>
  <c r="D99" i="2" s="1"/>
  <c r="A93" i="2"/>
  <c r="A98" i="2"/>
  <c r="A109" i="2"/>
  <c r="A102" i="2"/>
  <c r="B61" i="2"/>
  <c r="D61" i="2" s="1"/>
  <c r="E99" i="2" l="1"/>
  <c r="F99" i="2" s="1"/>
  <c r="E71" i="2"/>
  <c r="F71" i="2" s="1"/>
  <c r="E86" i="2"/>
  <c r="F86" i="2" s="1"/>
  <c r="E69" i="2"/>
  <c r="F69" i="2" s="1"/>
  <c r="E88" i="2"/>
  <c r="F88" i="2" s="1"/>
  <c r="E90" i="2"/>
  <c r="F90" i="2" s="1"/>
  <c r="E103" i="2"/>
  <c r="F103" i="2" s="1"/>
  <c r="E89" i="2"/>
  <c r="F89" i="2" s="1"/>
  <c r="E80" i="2"/>
  <c r="F80" i="2" s="1"/>
  <c r="E61" i="2"/>
  <c r="F61" i="2"/>
  <c r="E60" i="2"/>
  <c r="F60" i="2" s="1"/>
  <c r="E58" i="2"/>
  <c r="F58" i="2" s="1"/>
  <c r="D100" i="2"/>
  <c r="D102" i="2"/>
  <c r="D98" i="2"/>
  <c r="D92" i="2"/>
  <c r="D70" i="2"/>
  <c r="A121" i="2"/>
  <c r="A111" i="2"/>
  <c r="D111" i="2" s="1"/>
  <c r="A120" i="2"/>
  <c r="A119" i="2"/>
  <c r="A112" i="2"/>
  <c r="A118" i="2"/>
  <c r="A105" i="2"/>
  <c r="B82" i="2"/>
  <c r="A104" i="2"/>
  <c r="C81" i="2"/>
  <c r="D81" i="2" s="1"/>
  <c r="A115" i="2"/>
  <c r="D115" i="2" s="1"/>
  <c r="A101" i="2"/>
  <c r="D101" i="2" s="1"/>
  <c r="B96" i="2"/>
  <c r="B73" i="2"/>
  <c r="D73" i="2" s="1"/>
  <c r="A114" i="2"/>
  <c r="A110" i="2"/>
  <c r="C72" i="2"/>
  <c r="D72" i="2" s="1"/>
  <c r="B83" i="2"/>
  <c r="D83" i="2" s="1"/>
  <c r="E83" i="2" l="1"/>
  <c r="F83" i="2" s="1"/>
  <c r="E115" i="2"/>
  <c r="F115" i="2" s="1"/>
  <c r="E92" i="2"/>
  <c r="F92" i="2" s="1"/>
  <c r="E81" i="2"/>
  <c r="F81" i="2" s="1"/>
  <c r="F111" i="2"/>
  <c r="E111" i="2"/>
  <c r="E98" i="2"/>
  <c r="F98" i="2" s="1"/>
  <c r="F73" i="2"/>
  <c r="E73" i="2"/>
  <c r="E72" i="2"/>
  <c r="F72" i="2" s="1"/>
  <c r="F102" i="2"/>
  <c r="E102" i="2"/>
  <c r="E101" i="2"/>
  <c r="F101" i="2" s="1"/>
  <c r="F70" i="2"/>
  <c r="E70" i="2"/>
  <c r="E100" i="2"/>
  <c r="F100" i="2" s="1"/>
  <c r="D104" i="2"/>
  <c r="D110" i="2"/>
  <c r="D114" i="2"/>
  <c r="D82" i="2"/>
  <c r="D112" i="2"/>
  <c r="A124" i="2"/>
  <c r="B85" i="2"/>
  <c r="D85" i="2" s="1"/>
  <c r="B108" i="2"/>
  <c r="A127" i="2"/>
  <c r="D127" i="2" s="1"/>
  <c r="B94" i="2"/>
  <c r="A130" i="2"/>
  <c r="A113" i="2"/>
  <c r="D113" i="2" s="1"/>
  <c r="C93" i="2"/>
  <c r="D93" i="2" s="1"/>
  <c r="A132" i="2"/>
  <c r="A117" i="2"/>
  <c r="A126" i="2"/>
  <c r="B95" i="2"/>
  <c r="D95" i="2" s="1"/>
  <c r="C84" i="2"/>
  <c r="D84" i="2" s="1"/>
  <c r="A122" i="2"/>
  <c r="A116" i="2"/>
  <c r="A131" i="2"/>
  <c r="A123" i="2"/>
  <c r="D123" i="2" s="1"/>
  <c r="A133" i="2"/>
  <c r="E95" i="2" l="1"/>
  <c r="F95" i="2" s="1"/>
  <c r="E123" i="2"/>
  <c r="F123" i="2" s="1"/>
  <c r="E84" i="2"/>
  <c r="F84" i="2" s="1"/>
  <c r="E110" i="2"/>
  <c r="F110" i="2" s="1"/>
  <c r="E127" i="2"/>
  <c r="F127" i="2" s="1"/>
  <c r="E104" i="2"/>
  <c r="F104" i="2" s="1"/>
  <c r="E93" i="2"/>
  <c r="F93" i="2" s="1"/>
  <c r="E112" i="2"/>
  <c r="F112" i="2" s="1"/>
  <c r="E113" i="2"/>
  <c r="F113" i="2" s="1"/>
  <c r="E82" i="2"/>
  <c r="F82" i="2" s="1"/>
  <c r="E85" i="2"/>
  <c r="F85" i="2" s="1"/>
  <c r="E114" i="2"/>
  <c r="F114" i="2" s="1"/>
  <c r="D126" i="2"/>
  <c r="D94" i="2"/>
  <c r="D124" i="2"/>
  <c r="D122" i="2"/>
  <c r="D116" i="2"/>
  <c r="A143" i="2"/>
  <c r="B106" i="2"/>
  <c r="A139" i="2"/>
  <c r="D139" i="2" s="1"/>
  <c r="B97" i="2"/>
  <c r="D97" i="2" s="1"/>
  <c r="C96" i="2"/>
  <c r="D96" i="2" s="1"/>
  <c r="A129" i="2"/>
  <c r="A144" i="2"/>
  <c r="A125" i="2"/>
  <c r="D125" i="2" s="1"/>
  <c r="A142" i="2"/>
  <c r="B120" i="2"/>
  <c r="C105" i="2"/>
  <c r="D105" i="2" s="1"/>
  <c r="B107" i="2"/>
  <c r="D107" i="2" s="1"/>
  <c r="A135" i="2"/>
  <c r="D135" i="2" s="1"/>
  <c r="A128" i="2"/>
  <c r="A145" i="2"/>
  <c r="A134" i="2"/>
  <c r="A138" i="2"/>
  <c r="A136" i="2"/>
  <c r="E125" i="2" l="1"/>
  <c r="F125" i="2" s="1"/>
  <c r="E105" i="2"/>
  <c r="F105" i="2" s="1"/>
  <c r="F122" i="2"/>
  <c r="E122" i="2"/>
  <c r="E107" i="2"/>
  <c r="F107" i="2" s="1"/>
  <c r="F139" i="2"/>
  <c r="E139" i="2"/>
  <c r="E124" i="2"/>
  <c r="F124" i="2" s="1"/>
  <c r="E135" i="2"/>
  <c r="F135" i="2" s="1"/>
  <c r="E96" i="2"/>
  <c r="F96" i="2" s="1"/>
  <c r="E94" i="2"/>
  <c r="F94" i="2" s="1"/>
  <c r="E97" i="2"/>
  <c r="F97" i="2" s="1"/>
  <c r="E116" i="2"/>
  <c r="F116" i="2" s="1"/>
  <c r="E126" i="2"/>
  <c r="F126" i="2" s="1"/>
  <c r="D138" i="2"/>
  <c r="D136" i="2"/>
  <c r="D134" i="2"/>
  <c r="D128" i="2"/>
  <c r="D106" i="2"/>
  <c r="A141" i="2"/>
  <c r="B118" i="2"/>
  <c r="A148" i="2"/>
  <c r="A150" i="2"/>
  <c r="A146" i="2"/>
  <c r="A140" i="2"/>
  <c r="A147" i="2"/>
  <c r="D147" i="2" s="1"/>
  <c r="B119" i="2"/>
  <c r="D119" i="2" s="1"/>
  <c r="B132" i="2"/>
  <c r="A156" i="2"/>
  <c r="C108" i="2"/>
  <c r="D108" i="2" s="1"/>
  <c r="A157" i="2"/>
  <c r="A154" i="2"/>
  <c r="A151" i="2"/>
  <c r="D151" i="2" s="1"/>
  <c r="B109" i="2"/>
  <c r="D109" i="2" s="1"/>
  <c r="A155" i="2"/>
  <c r="C117" i="2"/>
  <c r="D117" i="2" s="1"/>
  <c r="A137" i="2"/>
  <c r="D137" i="2" s="1"/>
  <c r="E109" i="2" l="1"/>
  <c r="F109" i="2"/>
  <c r="E108" i="2"/>
  <c r="F108" i="2" s="1"/>
  <c r="E147" i="2"/>
  <c r="F147" i="2" s="1"/>
  <c r="E128" i="2"/>
  <c r="F128" i="2" s="1"/>
  <c r="E137" i="2"/>
  <c r="F137" i="2" s="1"/>
  <c r="E134" i="2"/>
  <c r="F134" i="2" s="1"/>
  <c r="E151" i="2"/>
  <c r="F151" i="2" s="1"/>
  <c r="E117" i="2"/>
  <c r="F117" i="2" s="1"/>
  <c r="E136" i="2"/>
  <c r="F136" i="2" s="1"/>
  <c r="E119" i="2"/>
  <c r="F119" i="2" s="1"/>
  <c r="E106" i="2"/>
  <c r="F106" i="2" s="1"/>
  <c r="E138" i="2"/>
  <c r="F138" i="2" s="1"/>
  <c r="D150" i="2"/>
  <c r="D148" i="2"/>
  <c r="D140" i="2"/>
  <c r="D118" i="2"/>
  <c r="D146" i="2"/>
  <c r="A163" i="2"/>
  <c r="D163" i="2" s="1"/>
  <c r="A162" i="2"/>
  <c r="A153" i="2"/>
  <c r="C129" i="2"/>
  <c r="D129" i="2" s="1"/>
  <c r="A169" i="2"/>
  <c r="A168" i="2"/>
  <c r="A158" i="2"/>
  <c r="A149" i="2"/>
  <c r="D149" i="2" s="1"/>
  <c r="B144" i="2"/>
  <c r="A160" i="2"/>
  <c r="B131" i="2"/>
  <c r="D131" i="2" s="1"/>
  <c r="A167" i="2"/>
  <c r="B121" i="2"/>
  <c r="D121" i="2" s="1"/>
  <c r="A166" i="2"/>
  <c r="C120" i="2"/>
  <c r="D120" i="2" s="1"/>
  <c r="A159" i="2"/>
  <c r="D159" i="2" s="1"/>
  <c r="A152" i="2"/>
  <c r="B130" i="2"/>
  <c r="E159" i="2" l="1"/>
  <c r="F159" i="2" s="1"/>
  <c r="E120" i="2"/>
  <c r="F120" i="2" s="1"/>
  <c r="E118" i="2"/>
  <c r="F118" i="2" s="1"/>
  <c r="E149" i="2"/>
  <c r="F149" i="2" s="1"/>
  <c r="E131" i="2"/>
  <c r="F131" i="2" s="1"/>
  <c r="E140" i="2"/>
  <c r="F140" i="2" s="1"/>
  <c r="F121" i="2"/>
  <c r="E121" i="2"/>
  <c r="E163" i="2"/>
  <c r="F163" i="2" s="1"/>
  <c r="F148" i="2"/>
  <c r="E148" i="2"/>
  <c r="E129" i="2"/>
  <c r="F129" i="2" s="1"/>
  <c r="F146" i="2"/>
  <c r="E146" i="2"/>
  <c r="E150" i="2"/>
  <c r="F150" i="2" s="1"/>
  <c r="D130" i="2"/>
  <c r="D152" i="2"/>
  <c r="D160" i="2"/>
  <c r="D162" i="2"/>
  <c r="D158" i="2"/>
  <c r="B133" i="2"/>
  <c r="D133" i="2" s="1"/>
  <c r="B143" i="2"/>
  <c r="D143" i="2" s="1"/>
  <c r="A181" i="2"/>
  <c r="A178" i="2"/>
  <c r="A172" i="2"/>
  <c r="A161" i="2"/>
  <c r="D161" i="2" s="1"/>
  <c r="A165" i="2"/>
  <c r="A174" i="2"/>
  <c r="D174" i="2" s="1"/>
  <c r="B142" i="2"/>
  <c r="A171" i="2"/>
  <c r="D171" i="2" s="1"/>
  <c r="C132" i="2"/>
  <c r="D132" i="2" s="1"/>
  <c r="A179" i="2"/>
  <c r="B156" i="2"/>
  <c r="A170" i="2"/>
  <c r="A180" i="2"/>
  <c r="A175" i="2"/>
  <c r="D175" i="2" s="1"/>
  <c r="A164" i="2"/>
  <c r="C141" i="2"/>
  <c r="D141" i="2" s="1"/>
  <c r="E174" i="2" l="1"/>
  <c r="F174" i="2" s="1"/>
  <c r="E132" i="2"/>
  <c r="F132" i="2" s="1"/>
  <c r="E162" i="2"/>
  <c r="F162" i="2" s="1"/>
  <c r="E141" i="2"/>
  <c r="F141" i="2" s="1"/>
  <c r="E161" i="2"/>
  <c r="F161" i="2" s="1"/>
  <c r="E160" i="2"/>
  <c r="F160" i="2" s="1"/>
  <c r="E171" i="2"/>
  <c r="F171" i="2" s="1"/>
  <c r="E143" i="2"/>
  <c r="F143" i="2" s="1"/>
  <c r="E133" i="2"/>
  <c r="F133" i="2" s="1"/>
  <c r="E152" i="2"/>
  <c r="F152" i="2" s="1"/>
  <c r="E175" i="2"/>
  <c r="F175" i="2" s="1"/>
  <c r="E158" i="2"/>
  <c r="F158" i="2" s="1"/>
  <c r="E130" i="2"/>
  <c r="F130" i="2" s="1"/>
  <c r="D164" i="2"/>
  <c r="D170" i="2"/>
  <c r="D142" i="2"/>
  <c r="D172" i="2"/>
  <c r="A187" i="2"/>
  <c r="D187" i="2" s="1"/>
  <c r="A182" i="2"/>
  <c r="D182" i="2" s="1"/>
  <c r="A186" i="2"/>
  <c r="D186" i="2" s="1"/>
  <c r="B155" i="2"/>
  <c r="D155" i="2" s="1"/>
  <c r="A192" i="2"/>
  <c r="C144" i="2"/>
  <c r="D144" i="2" s="1"/>
  <c r="B154" i="2"/>
  <c r="C153" i="2"/>
  <c r="D153" i="2" s="1"/>
  <c r="B168" i="2"/>
  <c r="A191" i="2"/>
  <c r="A173" i="2"/>
  <c r="D173" i="2" s="1"/>
  <c r="A176" i="2"/>
  <c r="D176" i="2" s="1"/>
  <c r="A183" i="2"/>
  <c r="D183" i="2" s="1"/>
  <c r="A177" i="2"/>
  <c r="A184" i="2"/>
  <c r="D184" i="2" s="1"/>
  <c r="A190" i="2"/>
  <c r="A193" i="2"/>
  <c r="B145" i="2"/>
  <c r="D145" i="2" s="1"/>
  <c r="E144" i="2" l="1"/>
  <c r="F144" i="2" s="1"/>
  <c r="E182" i="2"/>
  <c r="F182" i="2" s="1"/>
  <c r="E170" i="2"/>
  <c r="F170" i="2" s="1"/>
  <c r="E145" i="2"/>
  <c r="F145" i="2" s="1"/>
  <c r="E183" i="2"/>
  <c r="F183" i="2" s="1"/>
  <c r="E187" i="2"/>
  <c r="F187" i="2" s="1"/>
  <c r="E164" i="2"/>
  <c r="F164" i="2" s="1"/>
  <c r="E176" i="2"/>
  <c r="F176" i="2" s="1"/>
  <c r="E153" i="2"/>
  <c r="F153" i="2" s="1"/>
  <c r="E155" i="2"/>
  <c r="F155" i="2" s="1"/>
  <c r="E172" i="2"/>
  <c r="F172" i="2"/>
  <c r="E184" i="2"/>
  <c r="F184" i="2" s="1"/>
  <c r="E173" i="2"/>
  <c r="F173" i="2" s="1"/>
  <c r="E186" i="2"/>
  <c r="F186" i="2" s="1"/>
  <c r="E142" i="2"/>
  <c r="F142" i="2" s="1"/>
  <c r="D154" i="2"/>
  <c r="C156" i="2"/>
  <c r="D156" i="2" s="1"/>
  <c r="A194" i="2"/>
  <c r="D194" i="2" s="1"/>
  <c r="A196" i="2"/>
  <c r="D196" i="2" s="1"/>
  <c r="A189" i="2"/>
  <c r="A185" i="2"/>
  <c r="B180" i="2"/>
  <c r="C165" i="2"/>
  <c r="D165" i="2" s="1"/>
  <c r="B157" i="2"/>
  <c r="D157" i="2" s="1"/>
  <c r="A202" i="2"/>
  <c r="A195" i="2"/>
  <c r="D195" i="2" s="1"/>
  <c r="B166" i="2"/>
  <c r="A198" i="2"/>
  <c r="D198" i="2" s="1"/>
  <c r="A199" i="2"/>
  <c r="D199" i="2" s="1"/>
  <c r="A203" i="2"/>
  <c r="A205" i="2"/>
  <c r="A188" i="2"/>
  <c r="D188" i="2" s="1"/>
  <c r="A204" i="2"/>
  <c r="B167" i="2"/>
  <c r="D167" i="2" s="1"/>
  <c r="E188" i="2" l="1"/>
  <c r="F188" i="2" s="1"/>
  <c r="E199" i="2"/>
  <c r="F199" i="2" s="1"/>
  <c r="E156" i="2"/>
  <c r="F156" i="2" s="1"/>
  <c r="E198" i="2"/>
  <c r="F198" i="2" s="1"/>
  <c r="E157" i="2"/>
  <c r="F157" i="2" s="1"/>
  <c r="F154" i="2"/>
  <c r="E154" i="2"/>
  <c r="E165" i="2"/>
  <c r="F165" i="2" s="1"/>
  <c r="F196" i="2"/>
  <c r="E196" i="2"/>
  <c r="E167" i="2"/>
  <c r="F167" i="2" s="1"/>
  <c r="F195" i="2"/>
  <c r="E195" i="2"/>
  <c r="E194" i="2"/>
  <c r="F194" i="2" s="1"/>
  <c r="D166" i="2"/>
  <c r="D185" i="2"/>
  <c r="C177" i="2"/>
  <c r="D177" i="2" s="1"/>
  <c r="A206" i="2"/>
  <c r="D206" i="2" s="1"/>
  <c r="A216" i="2"/>
  <c r="B179" i="2"/>
  <c r="D179" i="2" s="1"/>
  <c r="A210" i="2"/>
  <c r="D210" i="2" s="1"/>
  <c r="B178" i="2"/>
  <c r="D178" i="2" s="1"/>
  <c r="B169" i="2"/>
  <c r="D169" i="2" s="1"/>
  <c r="A197" i="2"/>
  <c r="D197" i="2" s="1"/>
  <c r="A217" i="2"/>
  <c r="A211" i="2"/>
  <c r="D211" i="2" s="1"/>
  <c r="A201" i="2"/>
  <c r="C168" i="2"/>
  <c r="D168" i="2" s="1"/>
  <c r="A200" i="2"/>
  <c r="D200" i="2" s="1"/>
  <c r="A215" i="2"/>
  <c r="A207" i="2"/>
  <c r="D207" i="2" s="1"/>
  <c r="A214" i="2"/>
  <c r="B192" i="2"/>
  <c r="A208" i="2"/>
  <c r="D208" i="2" s="1"/>
  <c r="E168" i="2" l="1"/>
  <c r="F168" i="2" s="1"/>
  <c r="E197" i="2"/>
  <c r="F197" i="2" s="1"/>
  <c r="E179" i="2"/>
  <c r="F179" i="2" s="1"/>
  <c r="E185" i="2"/>
  <c r="F185" i="2" s="1"/>
  <c r="E207" i="2"/>
  <c r="F207" i="2" s="1"/>
  <c r="E169" i="2"/>
  <c r="F169" i="2" s="1"/>
  <c r="E166" i="2"/>
  <c r="F166" i="2" s="1"/>
  <c r="E208" i="2"/>
  <c r="F208" i="2" s="1"/>
  <c r="E211" i="2"/>
  <c r="F211" i="2" s="1"/>
  <c r="E178" i="2"/>
  <c r="F178" i="2" s="1"/>
  <c r="E206" i="2"/>
  <c r="F206" i="2" s="1"/>
  <c r="E200" i="2"/>
  <c r="F200" i="2" s="1"/>
  <c r="E210" i="2"/>
  <c r="F210" i="2" s="1"/>
  <c r="E177" i="2"/>
  <c r="F177" i="2" s="1"/>
  <c r="B204" i="2"/>
  <c r="A219" i="2"/>
  <c r="D219" i="2" s="1"/>
  <c r="C180" i="2"/>
  <c r="D180" i="2" s="1"/>
  <c r="A209" i="2"/>
  <c r="A220" i="2"/>
  <c r="D220" i="2" s="1"/>
  <c r="A228" i="2"/>
  <c r="C189" i="2"/>
  <c r="D189" i="2" s="1"/>
  <c r="A226" i="2"/>
  <c r="A212" i="2"/>
  <c r="D212" i="2" s="1"/>
  <c r="A229" i="2"/>
  <c r="A222" i="2"/>
  <c r="D222" i="2" s="1"/>
  <c r="A227" i="2"/>
  <c r="A213" i="2"/>
  <c r="A223" i="2"/>
  <c r="D223" i="2" s="1"/>
  <c r="B181" i="2"/>
  <c r="D181" i="2" s="1"/>
  <c r="B190" i="2"/>
  <c r="D190" i="2" s="1"/>
  <c r="B191" i="2"/>
  <c r="D191" i="2" s="1"/>
  <c r="A218" i="2"/>
  <c r="D218" i="2" s="1"/>
  <c r="E181" i="2" l="1"/>
  <c r="F181" i="2" s="1"/>
  <c r="E222" i="2"/>
  <c r="F222" i="2" s="1"/>
  <c r="E189" i="2"/>
  <c r="F189" i="2" s="1"/>
  <c r="E180" i="2"/>
  <c r="F180" i="2" s="1"/>
  <c r="E218" i="2"/>
  <c r="F218" i="2" s="1"/>
  <c r="E223" i="2"/>
  <c r="F223" i="2" s="1"/>
  <c r="F219" i="2"/>
  <c r="E219" i="2"/>
  <c r="E190" i="2"/>
  <c r="F190" i="2" s="1"/>
  <c r="F191" i="2"/>
  <c r="E191" i="2"/>
  <c r="E212" i="2"/>
  <c r="F212" i="2" s="1"/>
  <c r="E220" i="2"/>
  <c r="F220" i="2" s="1"/>
  <c r="D209" i="2"/>
  <c r="A230" i="2"/>
  <c r="D230" i="2" s="1"/>
  <c r="A225" i="2"/>
  <c r="A241" i="2"/>
  <c r="A238" i="2"/>
  <c r="A231" i="2"/>
  <c r="D231" i="2" s="1"/>
  <c r="B193" i="2"/>
  <c r="A235" i="2"/>
  <c r="D235" i="2" s="1"/>
  <c r="A234" i="2"/>
  <c r="D234" i="2" s="1"/>
  <c r="A224" i="2"/>
  <c r="D224" i="2" s="1"/>
  <c r="A232" i="2"/>
  <c r="D232" i="2" s="1"/>
  <c r="B202" i="2"/>
  <c r="D202" i="2" s="1"/>
  <c r="A239" i="2"/>
  <c r="A240" i="2"/>
  <c r="B203" i="2"/>
  <c r="D203" i="2" s="1"/>
  <c r="C201" i="2"/>
  <c r="D201" i="2" s="1"/>
  <c r="A221" i="2"/>
  <c r="D221" i="2" s="1"/>
  <c r="C192" i="2"/>
  <c r="D192" i="2" s="1"/>
  <c r="B216" i="2"/>
  <c r="E230" i="2" l="1"/>
  <c r="F230" i="2" s="1"/>
  <c r="E224" i="2"/>
  <c r="F224" i="2" s="1"/>
  <c r="E221" i="2"/>
  <c r="F221" i="2" s="1"/>
  <c r="E234" i="2"/>
  <c r="F234" i="2" s="1"/>
  <c r="E209" i="2"/>
  <c r="F209" i="2" s="1"/>
  <c r="E192" i="2"/>
  <c r="F192" i="2" s="1"/>
  <c r="E201" i="2"/>
  <c r="F201" i="2" s="1"/>
  <c r="E202" i="2"/>
  <c r="F202" i="2" s="1"/>
  <c r="E235" i="2"/>
  <c r="F235" i="2" s="1"/>
  <c r="E231" i="2"/>
  <c r="F231" i="2" s="1"/>
  <c r="E203" i="2"/>
  <c r="F203" i="2" s="1"/>
  <c r="E232" i="2"/>
  <c r="F232" i="2" s="1"/>
  <c r="D193" i="2"/>
  <c r="C213" i="2"/>
  <c r="D213" i="2" s="1"/>
  <c r="A251" i="2"/>
  <c r="A236" i="2"/>
  <c r="D236" i="2" s="1"/>
  <c r="A247" i="2"/>
  <c r="D247" i="2" s="1"/>
  <c r="A250" i="2"/>
  <c r="A233" i="2"/>
  <c r="B215" i="2"/>
  <c r="D215" i="2" s="1"/>
  <c r="A244" i="2"/>
  <c r="D244" i="2" s="1"/>
  <c r="A246" i="2"/>
  <c r="D246" i="2" s="1"/>
  <c r="A237" i="2"/>
  <c r="B228" i="2"/>
  <c r="C204" i="2"/>
  <c r="D204" i="2" s="1"/>
  <c r="A252" i="2"/>
  <c r="B214" i="2"/>
  <c r="D214" i="2" s="1"/>
  <c r="B205" i="2"/>
  <c r="D205" i="2" s="1"/>
  <c r="A243" i="2"/>
  <c r="D243" i="2" s="1"/>
  <c r="A253" i="2"/>
  <c r="A242" i="2"/>
  <c r="D242" i="2" s="1"/>
  <c r="E243" i="2" l="1"/>
  <c r="F243" i="2" s="1"/>
  <c r="E215" i="2"/>
  <c r="F215" i="2" s="1"/>
  <c r="E236" i="2"/>
  <c r="F236" i="2"/>
  <c r="E205" i="2"/>
  <c r="F205" i="2" s="1"/>
  <c r="E242" i="2"/>
  <c r="F242" i="2" s="1"/>
  <c r="E214" i="2"/>
  <c r="F214" i="2" s="1"/>
  <c r="E204" i="2"/>
  <c r="F204" i="2" s="1"/>
  <c r="E246" i="2"/>
  <c r="F246" i="2" s="1"/>
  <c r="E213" i="2"/>
  <c r="F213" i="2" s="1"/>
  <c r="E244" i="2"/>
  <c r="F244" i="2" s="1"/>
  <c r="E247" i="2"/>
  <c r="F247" i="2" s="1"/>
  <c r="E193" i="2"/>
  <c r="F193" i="2" s="1"/>
  <c r="D233" i="2"/>
  <c r="A254" i="2"/>
  <c r="D254" i="2" s="1"/>
  <c r="A264" i="2"/>
  <c r="A249" i="2"/>
  <c r="A248" i="2"/>
  <c r="D248" i="2" s="1"/>
  <c r="B217" i="2"/>
  <c r="A256" i="2"/>
  <c r="D256" i="2" s="1"/>
  <c r="A245" i="2"/>
  <c r="D245" i="2" s="1"/>
  <c r="A259" i="2"/>
  <c r="D259" i="2" s="1"/>
  <c r="A255" i="2"/>
  <c r="D255" i="2" s="1"/>
  <c r="B240" i="2"/>
  <c r="A262" i="2"/>
  <c r="A265" i="2"/>
  <c r="B226" i="2"/>
  <c r="D226" i="2" s="1"/>
  <c r="C216" i="2"/>
  <c r="D216" i="2" s="1"/>
  <c r="A258" i="2"/>
  <c r="D258" i="2" s="1"/>
  <c r="B227" i="2"/>
  <c r="D227" i="2" s="1"/>
  <c r="A263" i="2"/>
  <c r="C225" i="2"/>
  <c r="D225" i="2" s="1"/>
  <c r="E227" i="2" l="1"/>
  <c r="F227" i="2" s="1"/>
  <c r="E258" i="2"/>
  <c r="F258" i="2" s="1"/>
  <c r="E245" i="2"/>
  <c r="F245" i="2" s="1"/>
  <c r="E225" i="2"/>
  <c r="F225" i="2" s="1"/>
  <c r="E216" i="2"/>
  <c r="F216" i="2" s="1"/>
  <c r="E256" i="2"/>
  <c r="F256" i="2" s="1"/>
  <c r="E226" i="2"/>
  <c r="F226" i="2" s="1"/>
  <c r="E255" i="2"/>
  <c r="F255" i="2" s="1"/>
  <c r="E254" i="2"/>
  <c r="F254" i="2" s="1"/>
  <c r="E259" i="2"/>
  <c r="F259" i="2" s="1"/>
  <c r="E248" i="2"/>
  <c r="F248" i="2" s="1"/>
  <c r="E233" i="2"/>
  <c r="F233" i="2" s="1"/>
  <c r="D217" i="2"/>
  <c r="C237" i="2"/>
  <c r="D237" i="2" s="1"/>
  <c r="B229" i="2"/>
  <c r="D229" i="2" s="1"/>
  <c r="A276" i="2"/>
  <c r="A270" i="2"/>
  <c r="D270" i="2" s="1"/>
  <c r="A267" i="2"/>
  <c r="D267" i="2" s="1"/>
  <c r="A257" i="2"/>
  <c r="A260" i="2"/>
  <c r="D260" i="2" s="1"/>
  <c r="A261" i="2"/>
  <c r="B239" i="2"/>
  <c r="D239" i="2" s="1"/>
  <c r="B238" i="2"/>
  <c r="D238" i="2" s="1"/>
  <c r="A274" i="2"/>
  <c r="A271" i="2"/>
  <c r="D271" i="2" s="1"/>
  <c r="A275" i="2"/>
  <c r="C228" i="2"/>
  <c r="D228" i="2" s="1"/>
  <c r="A277" i="2"/>
  <c r="B252" i="2"/>
  <c r="A268" i="2"/>
  <c r="D268" i="2" s="1"/>
  <c r="A266" i="2"/>
  <c r="D266" i="2" s="1"/>
  <c r="E239" i="2" l="1"/>
  <c r="F239" i="2" s="1"/>
  <c r="E260" i="2"/>
  <c r="F260" i="2" s="1"/>
  <c r="E228" i="2"/>
  <c r="F228" i="2" s="1"/>
  <c r="E238" i="2"/>
  <c r="F238" i="2" s="1"/>
  <c r="E229" i="2"/>
  <c r="F229" i="2" s="1"/>
  <c r="E268" i="2"/>
  <c r="F268" i="2" s="1"/>
  <c r="E267" i="2"/>
  <c r="F267" i="2" s="1"/>
  <c r="E237" i="2"/>
  <c r="F237" i="2"/>
  <c r="E266" i="2"/>
  <c r="F266" i="2" s="1"/>
  <c r="E271" i="2"/>
  <c r="F271" i="2" s="1"/>
  <c r="E270" i="2"/>
  <c r="F270" i="2" s="1"/>
  <c r="E217" i="2"/>
  <c r="F217" i="2" s="1"/>
  <c r="D257" i="2"/>
  <c r="B250" i="2"/>
  <c r="D250" i="2" s="1"/>
  <c r="A278" i="2"/>
  <c r="D278" i="2" s="1"/>
  <c r="A289" i="2"/>
  <c r="A280" i="2"/>
  <c r="D280" i="2" s="1"/>
  <c r="B264" i="2"/>
  <c r="A283" i="2"/>
  <c r="A286" i="2"/>
  <c r="A272" i="2"/>
  <c r="D272" i="2" s="1"/>
  <c r="A269" i="2"/>
  <c r="D269" i="2" s="1"/>
  <c r="A279" i="2"/>
  <c r="A288" i="2"/>
  <c r="B241" i="2"/>
  <c r="C240" i="2"/>
  <c r="D240" i="2" s="1"/>
  <c r="B251" i="2"/>
  <c r="D251" i="2" s="1"/>
  <c r="A282" i="2"/>
  <c r="D282" i="2" s="1"/>
  <c r="A287" i="2"/>
  <c r="A273" i="2"/>
  <c r="C249" i="2"/>
  <c r="D249" i="2" s="1"/>
  <c r="E240" i="2" l="1"/>
  <c r="F240" i="2" s="1"/>
  <c r="E282" i="2"/>
  <c r="F282" i="2" s="1"/>
  <c r="E251" i="2"/>
  <c r="F251" i="2" s="1"/>
  <c r="E278" i="2"/>
  <c r="F278" i="2" s="1"/>
  <c r="E249" i="2"/>
  <c r="F249" i="2" s="1"/>
  <c r="E269" i="2"/>
  <c r="F269" i="2" s="1"/>
  <c r="E250" i="2"/>
  <c r="F250" i="2" s="1"/>
  <c r="E272" i="2"/>
  <c r="F272" i="2" s="1"/>
  <c r="E280" i="2"/>
  <c r="F280" i="2" s="1"/>
  <c r="E257" i="2"/>
  <c r="F257" i="2" s="1"/>
  <c r="D279" i="2"/>
  <c r="D241" i="2"/>
  <c r="D283" i="2"/>
  <c r="A285" i="2"/>
  <c r="A291" i="2"/>
  <c r="A290" i="2"/>
  <c r="D290" i="2" s="1"/>
  <c r="B263" i="2"/>
  <c r="D263" i="2" s="1"/>
  <c r="C252" i="2"/>
  <c r="D252" i="2" s="1"/>
  <c r="C261" i="2"/>
  <c r="D261" i="2" s="1"/>
  <c r="A299" i="2"/>
  <c r="A294" i="2"/>
  <c r="D294" i="2" s="1"/>
  <c r="B253" i="2"/>
  <c r="D253" i="2" s="1"/>
  <c r="A284" i="2"/>
  <c r="D284" i="2" s="1"/>
  <c r="A295" i="2"/>
  <c r="A292" i="2"/>
  <c r="D292" i="2" s="1"/>
  <c r="A301" i="2"/>
  <c r="B262" i="2"/>
  <c r="D262" i="2" s="1"/>
  <c r="A298" i="2"/>
  <c r="A300" i="2"/>
  <c r="A281" i="2"/>
  <c r="B276" i="2"/>
  <c r="E262" i="2" l="1"/>
  <c r="F262" i="2" s="1"/>
  <c r="E253" i="2"/>
  <c r="F253" i="2"/>
  <c r="E252" i="2"/>
  <c r="F252" i="2" s="1"/>
  <c r="E292" i="2"/>
  <c r="F292" i="2" s="1"/>
  <c r="E263" i="2"/>
  <c r="F263" i="2" s="1"/>
  <c r="E283" i="2"/>
  <c r="F283" i="2" s="1"/>
  <c r="E294" i="2"/>
  <c r="F294" i="2" s="1"/>
  <c r="E290" i="2"/>
  <c r="F290" i="2" s="1"/>
  <c r="E241" i="2"/>
  <c r="F241" i="2" s="1"/>
  <c r="E284" i="2"/>
  <c r="F284" i="2" s="1"/>
  <c r="E261" i="2"/>
  <c r="F261" i="2" s="1"/>
  <c r="E279" i="2"/>
  <c r="F279" i="2" s="1"/>
  <c r="D281" i="2"/>
  <c r="D295" i="2"/>
  <c r="D291" i="2"/>
  <c r="A296" i="2"/>
  <c r="D296" i="2" s="1"/>
  <c r="B275" i="2"/>
  <c r="A302" i="2"/>
  <c r="D302" i="2" s="1"/>
  <c r="A303" i="2"/>
  <c r="D303" i="2" s="1"/>
  <c r="B274" i="2"/>
  <c r="D274" i="2" s="1"/>
  <c r="A313" i="2"/>
  <c r="A311" i="2"/>
  <c r="C264" i="2"/>
  <c r="D264" i="2" s="1"/>
  <c r="B288" i="2"/>
  <c r="A312" i="2"/>
  <c r="A310" i="2"/>
  <c r="A304" i="2"/>
  <c r="A306" i="2"/>
  <c r="D306" i="2" s="1"/>
  <c r="A293" i="2"/>
  <c r="A307" i="2"/>
  <c r="D307" i="2" s="1"/>
  <c r="B265" i="2"/>
  <c r="C273" i="2"/>
  <c r="D273" i="2" s="1"/>
  <c r="A297" i="2"/>
  <c r="E274" i="2" l="1"/>
  <c r="F274" i="2" s="1"/>
  <c r="E296" i="2"/>
  <c r="F296" i="2" s="1"/>
  <c r="E306" i="2"/>
  <c r="F306" i="2" s="1"/>
  <c r="E303" i="2"/>
  <c r="F303" i="2" s="1"/>
  <c r="E291" i="2"/>
  <c r="F291" i="2" s="1"/>
  <c r="E273" i="2"/>
  <c r="F273" i="2" s="1"/>
  <c r="E307" i="2"/>
  <c r="F307" i="2" s="1"/>
  <c r="E295" i="2"/>
  <c r="F295" i="2" s="1"/>
  <c r="E264" i="2"/>
  <c r="F264" i="2" s="1"/>
  <c r="E302" i="2"/>
  <c r="F302" i="2" s="1"/>
  <c r="E281" i="2"/>
  <c r="F281" i="2" s="1"/>
  <c r="D265" i="2"/>
  <c r="D293" i="2"/>
  <c r="D275" i="2"/>
  <c r="D304" i="2"/>
  <c r="B277" i="2"/>
  <c r="A318" i="2"/>
  <c r="D318" i="2" s="1"/>
  <c r="A324" i="2"/>
  <c r="A323" i="2"/>
  <c r="A325" i="2"/>
  <c r="A308" i="2"/>
  <c r="D308" i="2" s="1"/>
  <c r="A305" i="2"/>
  <c r="D305" i="2" s="1"/>
  <c r="C276" i="2"/>
  <c r="D276" i="2" s="1"/>
  <c r="B287" i="2"/>
  <c r="A309" i="2"/>
  <c r="A316" i="2"/>
  <c r="D316" i="2" s="1"/>
  <c r="A322" i="2"/>
  <c r="A314" i="2"/>
  <c r="D314" i="2" s="1"/>
  <c r="C285" i="2"/>
  <c r="D285" i="2" s="1"/>
  <c r="A319" i="2"/>
  <c r="D319" i="2" s="1"/>
  <c r="B300" i="2"/>
  <c r="B286" i="2"/>
  <c r="D286" i="2" s="1"/>
  <c r="A315" i="2"/>
  <c r="D315" i="2" s="1"/>
  <c r="E285" i="2" l="1"/>
  <c r="F285" i="2"/>
  <c r="E318" i="2"/>
  <c r="F318" i="2" s="1"/>
  <c r="E293" i="2"/>
  <c r="F293" i="2" s="1"/>
  <c r="E315" i="2"/>
  <c r="F315" i="2" s="1"/>
  <c r="E286" i="2"/>
  <c r="F286" i="2" s="1"/>
  <c r="E314" i="2"/>
  <c r="F314" i="2" s="1"/>
  <c r="E265" i="2"/>
  <c r="F265" i="2" s="1"/>
  <c r="E308" i="2"/>
  <c r="F308" i="2" s="1"/>
  <c r="E276" i="2"/>
  <c r="F276" i="2" s="1"/>
  <c r="E304" i="2"/>
  <c r="F304" i="2" s="1"/>
  <c r="E319" i="2"/>
  <c r="F319" i="2" s="1"/>
  <c r="E316" i="2"/>
  <c r="F316" i="2"/>
  <c r="E305" i="2"/>
  <c r="F305" i="2" s="1"/>
  <c r="E275" i="2"/>
  <c r="F275" i="2" s="1"/>
  <c r="D287" i="2"/>
  <c r="D277" i="2"/>
  <c r="C297" i="2"/>
  <c r="D297" i="2" s="1"/>
  <c r="A326" i="2"/>
  <c r="D326" i="2" s="1"/>
  <c r="A334" i="2"/>
  <c r="A337" i="2"/>
  <c r="B289" i="2"/>
  <c r="B312" i="2"/>
  <c r="A331" i="2"/>
  <c r="D331" i="2" s="1"/>
  <c r="B299" i="2"/>
  <c r="A336" i="2"/>
  <c r="A330" i="2"/>
  <c r="D330" i="2" s="1"/>
  <c r="B298" i="2"/>
  <c r="D298" i="2" s="1"/>
  <c r="A328" i="2"/>
  <c r="C288" i="2"/>
  <c r="D288" i="2" s="1"/>
  <c r="A317" i="2"/>
  <c r="D317" i="2" s="1"/>
  <c r="A320" i="2"/>
  <c r="A327" i="2"/>
  <c r="D327" i="2" s="1"/>
  <c r="A321" i="2"/>
  <c r="A335" i="2"/>
  <c r="E330" i="2" l="1"/>
  <c r="F330" i="2" s="1"/>
  <c r="E326" i="2"/>
  <c r="F326" i="2" s="1"/>
  <c r="E317" i="2"/>
  <c r="F317" i="2"/>
  <c r="E288" i="2"/>
  <c r="F288" i="2" s="1"/>
  <c r="E297" i="2"/>
  <c r="F297" i="2" s="1"/>
  <c r="E327" i="2"/>
  <c r="F327" i="2" s="1"/>
  <c r="E277" i="2"/>
  <c r="F277" i="2" s="1"/>
  <c r="E298" i="2"/>
  <c r="F298" i="2" s="1"/>
  <c r="E331" i="2"/>
  <c r="F331" i="2" s="1"/>
  <c r="E287" i="2"/>
  <c r="F287" i="2" s="1"/>
  <c r="D289" i="2"/>
  <c r="D328" i="2"/>
  <c r="D320" i="2"/>
  <c r="D299" i="2"/>
  <c r="A339" i="2"/>
  <c r="D339" i="2" s="1"/>
  <c r="A347" i="2"/>
  <c r="A332" i="2"/>
  <c r="D332" i="2" s="1"/>
  <c r="B311" i="2"/>
  <c r="D311" i="2" s="1"/>
  <c r="A346" i="2"/>
  <c r="A333" i="2"/>
  <c r="A329" i="2"/>
  <c r="D329" i="2" s="1"/>
  <c r="A340" i="2"/>
  <c r="D340" i="2" s="1"/>
  <c r="A342" i="2"/>
  <c r="D342" i="2" s="1"/>
  <c r="C309" i="2"/>
  <c r="D309" i="2" s="1"/>
  <c r="A348" i="2"/>
  <c r="B324" i="2"/>
  <c r="A349" i="2"/>
  <c r="C300" i="2"/>
  <c r="D300" i="2" s="1"/>
  <c r="B310" i="2"/>
  <c r="D310" i="2" s="1"/>
  <c r="A343" i="2"/>
  <c r="D343" i="2" s="1"/>
  <c r="B301" i="2"/>
  <c r="D301" i="2" s="1"/>
  <c r="A338" i="2"/>
  <c r="D338" i="2" s="1"/>
  <c r="E343" i="2" l="1"/>
  <c r="F343" i="2" s="1"/>
  <c r="E340" i="2"/>
  <c r="F340" i="2" s="1"/>
  <c r="E311" i="2"/>
  <c r="F311" i="2" s="1"/>
  <c r="E299" i="2"/>
  <c r="F299" i="2" s="1"/>
  <c r="E310" i="2"/>
  <c r="F310" i="2" s="1"/>
  <c r="E329" i="2"/>
  <c r="F329" i="2" s="1"/>
  <c r="E332" i="2"/>
  <c r="F332" i="2"/>
  <c r="E320" i="2"/>
  <c r="F320" i="2" s="1"/>
  <c r="E338" i="2"/>
  <c r="F338" i="2" s="1"/>
  <c r="E300" i="2"/>
  <c r="F300" i="2"/>
  <c r="E309" i="2"/>
  <c r="F309" i="2" s="1"/>
  <c r="E328" i="2"/>
  <c r="F328" i="2" s="1"/>
  <c r="E301" i="2"/>
  <c r="F301" i="2"/>
  <c r="E342" i="2"/>
  <c r="F342" i="2" s="1"/>
  <c r="E339" i="2"/>
  <c r="F339" i="2" s="1"/>
  <c r="E289" i="2"/>
  <c r="F289" i="2" s="1"/>
  <c r="A345" i="2"/>
  <c r="B323" i="2"/>
  <c r="D323" i="2" s="1"/>
  <c r="C312" i="2"/>
  <c r="D312" i="2" s="1"/>
  <c r="A359" i="2"/>
  <c r="A350" i="2"/>
  <c r="D350" i="2" s="1"/>
  <c r="A354" i="2"/>
  <c r="D354" i="2" s="1"/>
  <c r="A352" i="2"/>
  <c r="A341" i="2"/>
  <c r="D341" i="2" s="1"/>
  <c r="B313" i="2"/>
  <c r="D313" i="2" s="1"/>
  <c r="B336" i="2"/>
  <c r="B322" i="2"/>
  <c r="D322" i="2" s="1"/>
  <c r="C321" i="2"/>
  <c r="D321" i="2" s="1"/>
  <c r="A358" i="2"/>
  <c r="A344" i="2"/>
  <c r="A355" i="2"/>
  <c r="D355" i="2" s="1"/>
  <c r="A361" i="2"/>
  <c r="A360" i="2"/>
  <c r="A351" i="2"/>
  <c r="D351" i="2" s="1"/>
  <c r="E321" i="2" l="1"/>
  <c r="F321" i="2" s="1"/>
  <c r="E341" i="2"/>
  <c r="F341" i="2" s="1"/>
  <c r="E355" i="2"/>
  <c r="F355" i="2" s="1"/>
  <c r="E322" i="2"/>
  <c r="F322" i="2" s="1"/>
  <c r="E312" i="2"/>
  <c r="F312" i="2" s="1"/>
  <c r="E354" i="2"/>
  <c r="F354" i="2" s="1"/>
  <c r="E323" i="2"/>
  <c r="F323" i="2" s="1"/>
  <c r="E351" i="2"/>
  <c r="F351" i="2" s="1"/>
  <c r="E313" i="2"/>
  <c r="F313" i="2" s="1"/>
  <c r="E350" i="2"/>
  <c r="F350" i="2" s="1"/>
  <c r="D352" i="2"/>
  <c r="D344" i="2"/>
  <c r="B334" i="2"/>
  <c r="D334" i="2" s="1"/>
  <c r="A364" i="2"/>
  <c r="D364" i="2" s="1"/>
  <c r="A366" i="2"/>
  <c r="D366" i="2" s="1"/>
  <c r="A371" i="2"/>
  <c r="A363" i="2"/>
  <c r="D363" i="2" s="1"/>
  <c r="A372" i="2"/>
  <c r="A373" i="2"/>
  <c r="A356" i="2"/>
  <c r="D356" i="2" s="1"/>
  <c r="C333" i="2"/>
  <c r="D333" i="2" s="1"/>
  <c r="B325" i="2"/>
  <c r="D325" i="2" s="1"/>
  <c r="A362" i="2"/>
  <c r="D362" i="2" s="1"/>
  <c r="A357" i="2"/>
  <c r="A367" i="2"/>
  <c r="D367" i="2" s="1"/>
  <c r="B348" i="2"/>
  <c r="A353" i="2"/>
  <c r="D353" i="2" s="1"/>
  <c r="B335" i="2"/>
  <c r="D335" i="2" s="1"/>
  <c r="A370" i="2"/>
  <c r="C324" i="2"/>
  <c r="D324" i="2" s="1"/>
  <c r="E324" i="2" l="1"/>
  <c r="F324" i="2" s="1"/>
  <c r="E325" i="2"/>
  <c r="F325" i="2" s="1"/>
  <c r="E364" i="2"/>
  <c r="F364" i="2" s="1"/>
  <c r="E367" i="2"/>
  <c r="F367" i="2" s="1"/>
  <c r="E333" i="2"/>
  <c r="F333" i="2"/>
  <c r="E363" i="2"/>
  <c r="F363" i="2" s="1"/>
  <c r="E334" i="2"/>
  <c r="F334" i="2" s="1"/>
  <c r="E335" i="2"/>
  <c r="F335" i="2" s="1"/>
  <c r="E356" i="2"/>
  <c r="F356" i="2" s="1"/>
  <c r="E344" i="2"/>
  <c r="F344" i="2" s="1"/>
  <c r="E353" i="2"/>
  <c r="F353" i="2" s="1"/>
  <c r="E362" i="2"/>
  <c r="F362" i="2" s="1"/>
  <c r="E366" i="2"/>
  <c r="F366" i="2" s="1"/>
  <c r="E352" i="2"/>
  <c r="F352" i="2" s="1"/>
  <c r="A376" i="2"/>
  <c r="A379" i="2"/>
  <c r="D379" i="2" s="1"/>
  <c r="A369" i="2"/>
  <c r="A374" i="2"/>
  <c r="D374" i="2" s="1"/>
  <c r="C345" i="2"/>
  <c r="D345" i="2" s="1"/>
  <c r="A384" i="2"/>
  <c r="A375" i="2"/>
  <c r="D375" i="2" s="1"/>
  <c r="A378" i="2"/>
  <c r="D378" i="2" s="1"/>
  <c r="B346" i="2"/>
  <c r="D346" i="2" s="1"/>
  <c r="A385" i="2"/>
  <c r="C336" i="2"/>
  <c r="D336" i="2" s="1"/>
  <c r="A382" i="2"/>
  <c r="B347" i="2"/>
  <c r="D347" i="2" s="1"/>
  <c r="A365" i="2"/>
  <c r="D365" i="2" s="1"/>
  <c r="B360" i="2"/>
  <c r="B337" i="2"/>
  <c r="D337" i="2" s="1"/>
  <c r="A368" i="2"/>
  <c r="A383" i="2"/>
  <c r="E378" i="2" l="1"/>
  <c r="F378" i="2" s="1"/>
  <c r="E374" i="2"/>
  <c r="F374" i="2" s="1"/>
  <c r="E337" i="2"/>
  <c r="F337" i="2" s="1"/>
  <c r="E336" i="2"/>
  <c r="F336" i="2" s="1"/>
  <c r="E375" i="2"/>
  <c r="F375" i="2"/>
  <c r="E365" i="2"/>
  <c r="F365" i="2" s="1"/>
  <c r="E379" i="2"/>
  <c r="F379" i="2" s="1"/>
  <c r="E347" i="2"/>
  <c r="F347" i="2" s="1"/>
  <c r="E346" i="2"/>
  <c r="F346" i="2" s="1"/>
  <c r="E345" i="2"/>
  <c r="F345" i="2" s="1"/>
  <c r="D368" i="2"/>
  <c r="D376" i="2"/>
  <c r="A377" i="2"/>
  <c r="D377" i="2" s="1"/>
  <c r="C348" i="2"/>
  <c r="D348" i="2" s="1"/>
  <c r="A387" i="2"/>
  <c r="D387" i="2" s="1"/>
  <c r="B358" i="2"/>
  <c r="D358" i="2" s="1"/>
  <c r="A390" i="2"/>
  <c r="D390" i="2" s="1"/>
  <c r="A395" i="2"/>
  <c r="A394" i="2"/>
  <c r="A397" i="2"/>
  <c r="A396" i="2"/>
  <c r="C357" i="2"/>
  <c r="D357" i="2" s="1"/>
  <c r="A381" i="2"/>
  <c r="B372" i="2"/>
  <c r="A380" i="2"/>
  <c r="D380" i="2" s="1"/>
  <c r="B349" i="2"/>
  <c r="D349" i="2" s="1"/>
  <c r="B359" i="2"/>
  <c r="D359" i="2" s="1"/>
  <c r="A386" i="2"/>
  <c r="D386" i="2" s="1"/>
  <c r="A391" i="2"/>
  <c r="D391" i="2" s="1"/>
  <c r="A388" i="2"/>
  <c r="D388" i="2" s="1"/>
  <c r="E388" i="2" l="1"/>
  <c r="F388" i="2" s="1"/>
  <c r="E349" i="2"/>
  <c r="F349" i="2"/>
  <c r="E357" i="2"/>
  <c r="F357" i="2" s="1"/>
  <c r="E348" i="2"/>
  <c r="F348" i="2"/>
  <c r="E380" i="2"/>
  <c r="F380" i="2" s="1"/>
  <c r="E390" i="2"/>
  <c r="F390" i="2" s="1"/>
  <c r="E377" i="2"/>
  <c r="F377" i="2" s="1"/>
  <c r="E386" i="2"/>
  <c r="F386" i="2" s="1"/>
  <c r="E358" i="2"/>
  <c r="F358" i="2" s="1"/>
  <c r="E376" i="2"/>
  <c r="F376" i="2" s="1"/>
  <c r="E391" i="2"/>
  <c r="F391" i="2" s="1"/>
  <c r="E359" i="2"/>
  <c r="F359" i="2" s="1"/>
  <c r="E387" i="2"/>
  <c r="F387" i="2" s="1"/>
  <c r="E368" i="2"/>
  <c r="F368" i="2" s="1"/>
  <c r="A392" i="2"/>
  <c r="B384" i="2"/>
  <c r="A393" i="2"/>
  <c r="B370" i="2"/>
  <c r="D370" i="2" s="1"/>
  <c r="A402" i="2"/>
  <c r="D402" i="2" s="1"/>
  <c r="A389" i="2"/>
  <c r="D389" i="2" s="1"/>
  <c r="A400" i="2"/>
  <c r="A398" i="2"/>
  <c r="D398" i="2" s="1"/>
  <c r="A403" i="2"/>
  <c r="D403" i="2" s="1"/>
  <c r="B361" i="2"/>
  <c r="D361" i="2" s="1"/>
  <c r="A408" i="2"/>
  <c r="A409" i="2"/>
  <c r="A407" i="2"/>
  <c r="A399" i="2"/>
  <c r="D399" i="2" s="1"/>
  <c r="C360" i="2"/>
  <c r="D360" i="2" s="1"/>
  <c r="B371" i="2"/>
  <c r="D371" i="2" s="1"/>
  <c r="C369" i="2"/>
  <c r="D369" i="2" s="1"/>
  <c r="A406" i="2"/>
  <c r="E371" i="2" l="1"/>
  <c r="F371" i="2" s="1"/>
  <c r="E370" i="2"/>
  <c r="F370" i="2" s="1"/>
  <c r="E398" i="2"/>
  <c r="F398" i="2" s="1"/>
  <c r="E360" i="2"/>
  <c r="F360" i="2" s="1"/>
  <c r="E399" i="2"/>
  <c r="F399" i="2" s="1"/>
  <c r="E361" i="2"/>
  <c r="F361" i="2" s="1"/>
  <c r="E389" i="2"/>
  <c r="F389" i="2" s="1"/>
  <c r="E369" i="2"/>
  <c r="F369" i="2" s="1"/>
  <c r="E403" i="2"/>
  <c r="F403" i="2" s="1"/>
  <c r="E402" i="2"/>
  <c r="F402" i="2" s="1"/>
  <c r="D400" i="2"/>
  <c r="D392" i="2"/>
  <c r="A418" i="2"/>
  <c r="A411" i="2"/>
  <c r="D411" i="2" s="1"/>
  <c r="A410" i="2"/>
  <c r="D410" i="2" s="1"/>
  <c r="A412" i="2"/>
  <c r="D412" i="2" s="1"/>
  <c r="B382" i="2"/>
  <c r="D382" i="2" s="1"/>
  <c r="A405" i="2"/>
  <c r="B396" i="2"/>
  <c r="C372" i="2"/>
  <c r="D372" i="2" s="1"/>
  <c r="A419" i="2"/>
  <c r="B373" i="2"/>
  <c r="D373" i="2" s="1"/>
  <c r="A415" i="2"/>
  <c r="D415" i="2" s="1"/>
  <c r="A401" i="2"/>
  <c r="D401" i="2" s="1"/>
  <c r="C381" i="2"/>
  <c r="D381" i="2" s="1"/>
  <c r="B383" i="2"/>
  <c r="D383" i="2" s="1"/>
  <c r="A421" i="2"/>
  <c r="A420" i="2"/>
  <c r="A414" i="2"/>
  <c r="D414" i="2" s="1"/>
  <c r="A404" i="2"/>
  <c r="D404" i="2" s="1"/>
  <c r="E383" i="2" l="1"/>
  <c r="F383" i="2" s="1"/>
  <c r="E373" i="2"/>
  <c r="F373" i="2" s="1"/>
  <c r="E411" i="2"/>
  <c r="F411" i="2" s="1"/>
  <c r="E404" i="2"/>
  <c r="F404" i="2" s="1"/>
  <c r="E414" i="2"/>
  <c r="F414" i="2" s="1"/>
  <c r="E381" i="2"/>
  <c r="F381" i="2" s="1"/>
  <c r="E382" i="2"/>
  <c r="F382" i="2" s="1"/>
  <c r="E372" i="2"/>
  <c r="F372" i="2" s="1"/>
  <c r="E412" i="2"/>
  <c r="F412" i="2" s="1"/>
  <c r="E392" i="2"/>
  <c r="F392" i="2" s="1"/>
  <c r="E401" i="2"/>
  <c r="F401" i="2" s="1"/>
  <c r="E415" i="2"/>
  <c r="F415" i="2" s="1"/>
  <c r="E410" i="2"/>
  <c r="F410" i="2" s="1"/>
  <c r="E400" i="2"/>
  <c r="F400" i="2" s="1"/>
  <c r="A413" i="2"/>
  <c r="D413" i="2" s="1"/>
  <c r="A427" i="2"/>
  <c r="D427" i="2" s="1"/>
  <c r="C384" i="2"/>
  <c r="D384" i="2" s="1"/>
  <c r="B408" i="2"/>
  <c r="B395" i="2"/>
  <c r="D395" i="2" s="1"/>
  <c r="A423" i="2"/>
  <c r="D423" i="2" s="1"/>
  <c r="A430" i="2"/>
  <c r="A431" i="2"/>
  <c r="A417" i="2"/>
  <c r="B394" i="2"/>
  <c r="D394" i="2" s="1"/>
  <c r="A422" i="2"/>
  <c r="D422" i="2" s="1"/>
  <c r="A416" i="2"/>
  <c r="A426" i="2"/>
  <c r="D426" i="2" s="1"/>
  <c r="A432" i="2"/>
  <c r="A433" i="2"/>
  <c r="C393" i="2"/>
  <c r="D393" i="2" s="1"/>
  <c r="B385" i="2"/>
  <c r="D385" i="2" s="1"/>
  <c r="A424" i="2"/>
  <c r="E426" i="2" l="1"/>
  <c r="F426" i="2" s="1"/>
  <c r="E393" i="2"/>
  <c r="F393" i="2" s="1"/>
  <c r="E394" i="2"/>
  <c r="F394" i="2" s="1"/>
  <c r="E422" i="2"/>
  <c r="F422" i="2" s="1"/>
  <c r="E384" i="2"/>
  <c r="F384" i="2" s="1"/>
  <c r="E423" i="2"/>
  <c r="F423" i="2" s="1"/>
  <c r="E427" i="2"/>
  <c r="F427" i="2" s="1"/>
  <c r="E385" i="2"/>
  <c r="F385" i="2" s="1"/>
  <c r="E395" i="2"/>
  <c r="F395" i="2" s="1"/>
  <c r="E413" i="2"/>
  <c r="F413" i="2" s="1"/>
  <c r="D424" i="2"/>
  <c r="D416" i="2"/>
  <c r="A445" i="2"/>
  <c r="A439" i="2"/>
  <c r="D439" i="2" s="1"/>
  <c r="B397" i="2"/>
  <c r="D397" i="2" s="1"/>
  <c r="A434" i="2"/>
  <c r="D434" i="2" s="1"/>
  <c r="A429" i="2"/>
  <c r="A443" i="2"/>
  <c r="C396" i="2"/>
  <c r="D396" i="2" s="1"/>
  <c r="A438" i="2"/>
  <c r="D438" i="2" s="1"/>
  <c r="A428" i="2"/>
  <c r="D428" i="2" s="1"/>
  <c r="A442" i="2"/>
  <c r="B407" i="2"/>
  <c r="D407" i="2" s="1"/>
  <c r="A425" i="2"/>
  <c r="D425" i="2" s="1"/>
  <c r="C405" i="2"/>
  <c r="D405" i="2" s="1"/>
  <c r="A436" i="2"/>
  <c r="D436" i="2" s="1"/>
  <c r="A444" i="2"/>
  <c r="B406" i="2"/>
  <c r="D406" i="2" s="1"/>
  <c r="A435" i="2"/>
  <c r="D435" i="2" s="1"/>
  <c r="B420" i="2"/>
  <c r="E407" i="2" l="1"/>
  <c r="F407" i="2" s="1"/>
  <c r="E436" i="2"/>
  <c r="F436" i="2" s="1"/>
  <c r="E439" i="2"/>
  <c r="F439" i="2"/>
  <c r="E406" i="2"/>
  <c r="F406" i="2" s="1"/>
  <c r="E435" i="2"/>
  <c r="F435" i="2" s="1"/>
  <c r="E405" i="2"/>
  <c r="F405" i="2" s="1"/>
  <c r="E428" i="2"/>
  <c r="F428" i="2" s="1"/>
  <c r="E438" i="2"/>
  <c r="F438" i="2" s="1"/>
  <c r="E434" i="2"/>
  <c r="F434" i="2" s="1"/>
  <c r="E416" i="2"/>
  <c r="F416" i="2" s="1"/>
  <c r="E425" i="2"/>
  <c r="F425" i="2" s="1"/>
  <c r="E396" i="2"/>
  <c r="F396" i="2" s="1"/>
  <c r="E397" i="2"/>
  <c r="F397" i="2" s="1"/>
  <c r="E424" i="2"/>
  <c r="F424" i="2" s="1"/>
  <c r="C417" i="2"/>
  <c r="D417" i="2" s="1"/>
  <c r="A437" i="2"/>
  <c r="D437" i="2" s="1"/>
  <c r="A454" i="2"/>
  <c r="A450" i="2"/>
  <c r="D450" i="2" s="1"/>
  <c r="B432" i="2"/>
  <c r="B419" i="2"/>
  <c r="D419" i="2" s="1"/>
  <c r="A446" i="2"/>
  <c r="D446" i="2" s="1"/>
  <c r="B418" i="2"/>
  <c r="D418" i="2" s="1"/>
  <c r="A456" i="2"/>
  <c r="A448" i="2"/>
  <c r="A441" i="2"/>
  <c r="A451" i="2"/>
  <c r="D451" i="2" s="1"/>
  <c r="A447" i="2"/>
  <c r="D447" i="2" s="1"/>
  <c r="A440" i="2"/>
  <c r="C408" i="2"/>
  <c r="D408" i="2" s="1"/>
  <c r="A455" i="2"/>
  <c r="B409" i="2"/>
  <c r="D409" i="2" s="1"/>
  <c r="A457" i="2"/>
  <c r="E418" i="2" l="1"/>
  <c r="F418" i="2" s="1"/>
  <c r="E450" i="2"/>
  <c r="F450" i="2" s="1"/>
  <c r="E451" i="2"/>
  <c r="F451" i="2" s="1"/>
  <c r="E408" i="2"/>
  <c r="F408" i="2" s="1"/>
  <c r="E446" i="2"/>
  <c r="F446" i="2" s="1"/>
  <c r="E419" i="2"/>
  <c r="F419" i="2" s="1"/>
  <c r="E437" i="2"/>
  <c r="F437" i="2" s="1"/>
  <c r="E409" i="2"/>
  <c r="F409" i="2" s="1"/>
  <c r="E447" i="2"/>
  <c r="F447" i="2" s="1"/>
  <c r="E417" i="2"/>
  <c r="F417" i="2" s="1"/>
  <c r="D448" i="2"/>
  <c r="D440" i="2"/>
  <c r="B431" i="2"/>
  <c r="D431" i="2" s="1"/>
  <c r="A469" i="2"/>
  <c r="A467" i="2"/>
  <c r="A452" i="2"/>
  <c r="D452" i="2" s="1"/>
  <c r="A463" i="2"/>
  <c r="D463" i="2" s="1"/>
  <c r="B430" i="2"/>
  <c r="D430" i="2" s="1"/>
  <c r="A462" i="2"/>
  <c r="D462" i="2" s="1"/>
  <c r="A466" i="2"/>
  <c r="C429" i="2"/>
  <c r="D429" i="2" s="1"/>
  <c r="C420" i="2"/>
  <c r="D420" i="2" s="1"/>
  <c r="A459" i="2"/>
  <c r="D459" i="2" s="1"/>
  <c r="A453" i="2"/>
  <c r="A468" i="2"/>
  <c r="A458" i="2"/>
  <c r="D458" i="2" s="1"/>
  <c r="B421" i="2"/>
  <c r="D421" i="2" s="1"/>
  <c r="A460" i="2"/>
  <c r="D460" i="2" s="1"/>
  <c r="B444" i="2"/>
  <c r="A449" i="2"/>
  <c r="D449" i="2" s="1"/>
  <c r="E458" i="2" l="1"/>
  <c r="F458" i="2" s="1"/>
  <c r="E420" i="2"/>
  <c r="F420" i="2" s="1"/>
  <c r="E430" i="2"/>
  <c r="F430" i="2" s="1"/>
  <c r="E429" i="2"/>
  <c r="F429" i="2" s="1"/>
  <c r="E463" i="2"/>
  <c r="F463" i="2"/>
  <c r="E431" i="2"/>
  <c r="F431" i="2" s="1"/>
  <c r="E449" i="2"/>
  <c r="F449" i="2" s="1"/>
  <c r="E460" i="2"/>
  <c r="F460" i="2" s="1"/>
  <c r="E452" i="2"/>
  <c r="F452" i="2" s="1"/>
  <c r="E440" i="2"/>
  <c r="F440" i="2" s="1"/>
  <c r="E421" i="2"/>
  <c r="F421" i="2" s="1"/>
  <c r="E459" i="2"/>
  <c r="F459" i="2" s="1"/>
  <c r="E462" i="2"/>
  <c r="F462" i="2" s="1"/>
  <c r="E448" i="2"/>
  <c r="F448" i="2" s="1"/>
  <c r="A461" i="2"/>
  <c r="D461" i="2" s="1"/>
  <c r="A464" i="2"/>
  <c r="B443" i="2"/>
  <c r="D443" i="2" s="1"/>
  <c r="B456" i="2"/>
  <c r="B433" i="2"/>
  <c r="D433" i="2" s="1"/>
  <c r="A465" i="2"/>
  <c r="C432" i="2"/>
  <c r="D432" i="2" s="1"/>
  <c r="C441" i="2"/>
  <c r="D441" i="2" s="1"/>
  <c r="B442" i="2"/>
  <c r="D442" i="2" s="1"/>
  <c r="E441" i="2" l="1"/>
  <c r="F441" i="2" s="1"/>
  <c r="E442" i="2"/>
  <c r="F442" i="2" s="1"/>
  <c r="E443" i="2"/>
  <c r="F443" i="2" s="1"/>
  <c r="E432" i="2"/>
  <c r="F432" i="2" s="1"/>
  <c r="E433" i="2"/>
  <c r="F433" i="2" s="1"/>
  <c r="E461" i="2"/>
  <c r="F461" i="2" s="1"/>
  <c r="D464" i="2"/>
  <c r="B454" i="2"/>
  <c r="D454" i="2" s="1"/>
  <c r="C453" i="2"/>
  <c r="D453" i="2" s="1"/>
  <c r="B455" i="2"/>
  <c r="D455" i="2" s="1"/>
  <c r="C444" i="2"/>
  <c r="D444" i="2" s="1"/>
  <c r="B445" i="2"/>
  <c r="D445" i="2" s="1"/>
  <c r="B468" i="2"/>
  <c r="E455" i="2" l="1"/>
  <c r="F455" i="2" s="1"/>
  <c r="E445" i="2"/>
  <c r="F445" i="2" s="1"/>
  <c r="E453" i="2"/>
  <c r="F453" i="2" s="1"/>
  <c r="E454" i="2"/>
  <c r="F454" i="2" s="1"/>
  <c r="E444" i="2"/>
  <c r="F444" i="2" s="1"/>
  <c r="E464" i="2"/>
  <c r="F464" i="2" s="1"/>
  <c r="B467" i="2"/>
  <c r="D467" i="2" s="1"/>
  <c r="C465" i="2"/>
  <c r="D465" i="2" s="1"/>
  <c r="B457" i="2"/>
  <c r="D457" i="2" s="1"/>
  <c r="C456" i="2"/>
  <c r="D456" i="2" s="1"/>
  <c r="B466" i="2"/>
  <c r="D466" i="2" s="1"/>
  <c r="E456" i="2" l="1"/>
  <c r="F456" i="2" s="1"/>
  <c r="E466" i="2"/>
  <c r="F466" i="2" s="1"/>
  <c r="E457" i="2"/>
  <c r="F457" i="2" s="1"/>
  <c r="E465" i="2"/>
  <c r="F465" i="2" s="1"/>
  <c r="E467" i="2"/>
  <c r="F467" i="2" s="1"/>
  <c r="B469" i="2"/>
  <c r="D469" i="2" s="1"/>
  <c r="C468" i="2"/>
  <c r="D468" i="2" s="1"/>
  <c r="E468" i="2" l="1"/>
  <c r="F468" i="2" s="1"/>
  <c r="E469" i="2"/>
  <c r="F469" i="2" s="1"/>
</calcChain>
</file>

<file path=xl/comments1.xml><?xml version="1.0" encoding="utf-8"?>
<comments xmlns="http://schemas.openxmlformats.org/spreadsheetml/2006/main">
  <authors>
    <author>Eric Ward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determines steepness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determines length at which half are selected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minimum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maximum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W = a*L^b
Parameters from Yukon River (AK), combined M/F.  Alternative parameterization from Pilot Stn: a=  1.44*exp(-08), b = 3.12</t>
        </r>
      </text>
    </comment>
  </commentList>
</comments>
</file>

<file path=xl/sharedStrings.xml><?xml version="1.0" encoding="utf-8"?>
<sst xmlns="http://schemas.openxmlformats.org/spreadsheetml/2006/main" count="136" uniqueCount="131">
  <si>
    <t>Stock</t>
  </si>
  <si>
    <t>Age</t>
  </si>
  <si>
    <t>TimeStep</t>
  </si>
  <si>
    <t>ID</t>
  </si>
  <si>
    <t>BasePeriodID</t>
  </si>
  <si>
    <t>StockID</t>
  </si>
  <si>
    <t>LImmature</t>
  </si>
  <si>
    <t>KImmature</t>
  </si>
  <si>
    <t>TImmature</t>
  </si>
  <si>
    <t>CV2Immature</t>
  </si>
  <si>
    <t>CV3Immature</t>
  </si>
  <si>
    <t>CV4Immature</t>
  </si>
  <si>
    <t>CV5Immature</t>
  </si>
  <si>
    <t>LMature</t>
  </si>
  <si>
    <t>KMature</t>
  </si>
  <si>
    <t>TMature</t>
  </si>
  <si>
    <t>CV2Mature</t>
  </si>
  <si>
    <t>CV3Mature</t>
  </si>
  <si>
    <t>CV4Mature</t>
  </si>
  <si>
    <t>CV5Mature</t>
  </si>
  <si>
    <t>StockAbbrev</t>
  </si>
  <si>
    <t>StockNum</t>
  </si>
  <si>
    <t>StockName</t>
  </si>
  <si>
    <t>TS</t>
  </si>
  <si>
    <t>MidPt</t>
  </si>
  <si>
    <t>SAM</t>
  </si>
  <si>
    <t>Nooksack/Samish Fall</t>
  </si>
  <si>
    <t>NSF</t>
  </si>
  <si>
    <t>NF Nooksack Spr</t>
  </si>
  <si>
    <t>SSF</t>
  </si>
  <si>
    <t>Skagit Summer/Fall Fing</t>
  </si>
  <si>
    <t>SKS</t>
  </si>
  <si>
    <t>SKY</t>
  </si>
  <si>
    <t>Snohomish Fall Fing</t>
  </si>
  <si>
    <t>SNY</t>
  </si>
  <si>
    <t>Snohomish Fall Year</t>
  </si>
  <si>
    <t>STL</t>
  </si>
  <si>
    <t>Stillaguamish Fall Fing</t>
  </si>
  <si>
    <t>MPS</t>
  </si>
  <si>
    <t>Mid PS Fall Fing</t>
  </si>
  <si>
    <t>SPS</t>
  </si>
  <si>
    <t>South Puget Sound Fall Fing</t>
  </si>
  <si>
    <t>SPY</t>
  </si>
  <si>
    <t>South Puget Sound Fall Year</t>
  </si>
  <si>
    <t>WHF</t>
  </si>
  <si>
    <t>White River Spring Fing</t>
  </si>
  <si>
    <t>HDF</t>
  </si>
  <si>
    <t>Hood Canal Fall Fing</t>
  </si>
  <si>
    <t>HDY</t>
  </si>
  <si>
    <t>Hood Canal Fall Year</t>
  </si>
  <si>
    <t>LCO</t>
  </si>
  <si>
    <t>CR Oregon Hatchery Tule</t>
  </si>
  <si>
    <t>LCW</t>
  </si>
  <si>
    <t>CR Washington Hatchery Tule</t>
  </si>
  <si>
    <t>LRW</t>
  </si>
  <si>
    <t>Lower Columbia River Wild</t>
  </si>
  <si>
    <t>SPR</t>
  </si>
  <si>
    <t>CR Bonneville Pool Hatchery</t>
  </si>
  <si>
    <t>SUM</t>
  </si>
  <si>
    <t>Columbia R Upriver Summer</t>
  </si>
  <si>
    <t>URB</t>
  </si>
  <si>
    <t>Columbia R Upriver Bright</t>
  </si>
  <si>
    <t>CWS</t>
  </si>
  <si>
    <t>Cowlitz River Spring</t>
  </si>
  <si>
    <t>WSH</t>
  </si>
  <si>
    <t>Willamette River Spring</t>
  </si>
  <si>
    <t>SNK</t>
  </si>
  <si>
    <t>Snake River Fall</t>
  </si>
  <si>
    <t>NOC</t>
  </si>
  <si>
    <t>Oregon North Coast Fall</t>
  </si>
  <si>
    <t>RBT</t>
  </si>
  <si>
    <t>WCVI Total Fall</t>
  </si>
  <si>
    <t>FRL</t>
  </si>
  <si>
    <t>Fraser River Late</t>
  </si>
  <si>
    <t>FRE</t>
  </si>
  <si>
    <t>Fraser River Early</t>
  </si>
  <si>
    <t>LGS</t>
  </si>
  <si>
    <t>Lower Georgia Strait</t>
  </si>
  <si>
    <t>WHY</t>
  </si>
  <si>
    <t>White River Spring Year</t>
  </si>
  <si>
    <t>LCN</t>
  </si>
  <si>
    <t>Lower Columbia Naturals</t>
  </si>
  <si>
    <t>SAC</t>
  </si>
  <si>
    <t>Central Valley Fall</t>
  </si>
  <si>
    <t>WNC</t>
  </si>
  <si>
    <t>WA North Coast Fall</t>
  </si>
  <si>
    <t>WPA</t>
  </si>
  <si>
    <t>Willapa Bay</t>
  </si>
  <si>
    <t>HOK</t>
  </si>
  <si>
    <t>Hoko River</t>
  </si>
  <si>
    <t>MOC</t>
  </si>
  <si>
    <t>TUL</t>
  </si>
  <si>
    <t>Tulalip Fall Fing</t>
  </si>
  <si>
    <t>Select_a</t>
  </si>
  <si>
    <t>Select_50</t>
  </si>
  <si>
    <t>min_size</t>
  </si>
  <si>
    <t>Selectivity Parameters</t>
  </si>
  <si>
    <t>Length-kCal Parameters</t>
  </si>
  <si>
    <t>WL_a</t>
  </si>
  <si>
    <t>WL_b</t>
  </si>
  <si>
    <t>MeanFL</t>
  </si>
  <si>
    <t>kCal</t>
  </si>
  <si>
    <t>kCal_Selectivity</t>
  </si>
  <si>
    <t>Select_min</t>
  </si>
  <si>
    <t>Select_max</t>
  </si>
  <si>
    <t>Time Step Mid Points</t>
  </si>
  <si>
    <t>Proportion</t>
  </si>
  <si>
    <t>Outside</t>
  </si>
  <si>
    <t>Coastal</t>
  </si>
  <si>
    <t>AK</t>
  </si>
  <si>
    <t>NoBC</t>
  </si>
  <si>
    <t>Cent&amp;So.BC Coast</t>
  </si>
  <si>
    <t>BC inland</t>
  </si>
  <si>
    <t>SUS Coast</t>
  </si>
  <si>
    <t>SUS Inland</t>
  </si>
  <si>
    <t>SF Nooksack Spr</t>
  </si>
  <si>
    <t>Skagit Summer/Fall Year</t>
  </si>
  <si>
    <t>Skagit Spring Year</t>
  </si>
  <si>
    <t>UW Accelerated</t>
  </si>
  <si>
    <t>JDF Tribs Fall</t>
  </si>
  <si>
    <t>Oregon Mid Coast Fall</t>
  </si>
  <si>
    <t>Inland</t>
  </si>
  <si>
    <t>FisheryID</t>
  </si>
  <si>
    <t>Flag</t>
  </si>
  <si>
    <t>DietComp</t>
  </si>
  <si>
    <t>MinPER</t>
  </si>
  <si>
    <t>MaxPER</t>
  </si>
  <si>
    <t>Year</t>
  </si>
  <si>
    <t>Likely</t>
  </si>
  <si>
    <t>NoAction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</si>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</sst>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3" fillId="2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 wrapText="1"/>
    </xf>
    <xf numFmtId="4" fontId="3" fillId="0" borderId="3" xfId="1" applyNumberFormat="1" applyFont="1" applyFill="1" applyBorder="1" applyAlignment="1">
      <alignment horizontal="right" wrapText="1"/>
    </xf>
    <xf numFmtId="2" fontId="3" fillId="0" borderId="3" xfId="1" applyNumberFormat="1" applyFont="1" applyFill="1" applyBorder="1" applyAlignment="1">
      <alignment horizontal="right" wrapText="1"/>
    </xf>
    <xf numFmtId="166" fontId="3" fillId="0" borderId="3" xfId="1" applyNumberFormat="1" applyFont="1" applyFill="1" applyBorder="1" applyAlignment="1">
      <alignment horizontal="right" wrapText="1"/>
    </xf>
    <xf numFmtId="0" fontId="3" fillId="2" borderId="2" xfId="2" applyFont="1" applyFill="1" applyBorder="1" applyAlignment="1">
      <alignment horizontal="center"/>
    </xf>
    <xf numFmtId="0" fontId="3" fillId="0" borderId="3" xfId="2" applyFont="1" applyFill="1" applyBorder="1" applyAlignment="1"/>
    <xf numFmtId="0" fontId="3" fillId="0" borderId="3" xfId="2" applyFont="1" applyFill="1" applyBorder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9" borderId="4" xfId="0" applyFill="1" applyBorder="1"/>
    <xf numFmtId="11" fontId="0" fillId="9" borderId="4" xfId="0" applyNumberForma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3" fillId="2" borderId="5" xfId="2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7" borderId="0" xfId="0" applyNumberFormat="1" applyFont="1" applyFill="1"/>
    <xf numFmtId="165" fontId="0" fillId="4" borderId="0" xfId="0" applyNumberFormat="1" applyFont="1" applyFill="1"/>
    <xf numFmtId="165" fontId="0" fillId="8" borderId="0" xfId="0" applyNumberFormat="1" applyFont="1" applyFill="1"/>
    <xf numFmtId="0" fontId="6" fillId="4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7" fillId="0" borderId="12" xfId="0" applyFont="1" applyBorder="1"/>
    <xf numFmtId="0" fontId="7" fillId="0" borderId="0" xfId="0" applyFont="1" applyBorder="1"/>
    <xf numFmtId="165" fontId="7" fillId="5" borderId="0" xfId="0" applyNumberFormat="1" applyFont="1" applyFill="1" applyBorder="1"/>
    <xf numFmtId="165" fontId="7" fillId="10" borderId="0" xfId="0" applyNumberFormat="1" applyFont="1" applyFill="1" applyBorder="1"/>
    <xf numFmtId="165" fontId="7" fillId="7" borderId="0" xfId="0" applyNumberFormat="1" applyFont="1" applyFill="1" applyBorder="1"/>
    <xf numFmtId="165" fontId="7" fillId="4" borderId="0" xfId="0" applyNumberFormat="1" applyFont="1" applyFill="1" applyBorder="1"/>
    <xf numFmtId="165" fontId="7" fillId="9" borderId="0" xfId="0" applyNumberFormat="1" applyFont="1" applyFill="1" applyBorder="1"/>
    <xf numFmtId="165" fontId="0" fillId="5" borderId="0" xfId="0" applyNumberFormat="1" applyFont="1" applyFill="1"/>
    <xf numFmtId="165" fontId="0" fillId="10" borderId="0" xfId="0" applyNumberFormat="1" applyFont="1" applyFill="1"/>
    <xf numFmtId="165" fontId="0" fillId="9" borderId="0" xfId="0" applyNumberFormat="1" applyFont="1" applyFill="1"/>
    <xf numFmtId="0" fontId="3" fillId="0" borderId="3" xfId="1" applyFont="1" applyFill="1" applyBorder="1" applyAlignment="1">
      <alignment horizontal="right"/>
    </xf>
    <xf numFmtId="0" fontId="3" fillId="2" borderId="4" xfId="1" applyFont="1" applyFill="1" applyBorder="1" applyAlignment="1">
      <alignment horizontal="center"/>
    </xf>
    <xf numFmtId="1" fontId="0" fillId="0" borderId="0" xfId="0" applyNumberFormat="1"/>
    <xf numFmtId="0" fontId="0" fillId="7" borderId="0" xfId="0" applyFill="1"/>
  </cellXfs>
  <cellStyles count="3">
    <cellStyle name="Normal" xfId="0" builtinId="0"/>
    <cellStyle name="Normal_FRAM_Star_InBase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4"/>
  <sheetViews>
    <sheetView workbookViewId="0"/>
  </sheetViews>
  <sheetFormatPr defaultRowHeight="15" x14ac:dyDescent="0.25"/>
  <sheetData>
    <row r="1" spans="1:3" x14ac:dyDescent="0.25">
      <c r="A1" t="s">
        <v>127</v>
      </c>
      <c r="B1" t="s">
        <v>128</v>
      </c>
      <c r="C1" t="s">
        <v>129</v>
      </c>
    </row>
    <row r="2" spans="1:3" x14ac:dyDescent="0.25">
      <c r="A2">
        <v>1992</v>
      </c>
      <c r="B2" s="48">
        <v>439</v>
      </c>
      <c r="C2" s="48">
        <v>439</v>
      </c>
    </row>
    <row r="3" spans="1:3" x14ac:dyDescent="0.25">
      <c r="A3">
        <v>1993</v>
      </c>
      <c r="B3" s="48">
        <v>439</v>
      </c>
      <c r="C3" s="48">
        <v>439</v>
      </c>
    </row>
    <row r="4" spans="1:3" x14ac:dyDescent="0.25">
      <c r="A4">
        <v>1994</v>
      </c>
      <c r="B4" s="48">
        <v>439</v>
      </c>
      <c r="C4" s="48">
        <v>439</v>
      </c>
    </row>
    <row r="5" spans="1:3" x14ac:dyDescent="0.25">
      <c r="A5">
        <v>1995</v>
      </c>
      <c r="B5" s="48">
        <v>439</v>
      </c>
      <c r="C5" s="48">
        <v>439</v>
      </c>
    </row>
    <row r="6" spans="1:3" x14ac:dyDescent="0.25">
      <c r="A6">
        <v>1996</v>
      </c>
      <c r="B6" s="48">
        <v>439</v>
      </c>
      <c r="C6" s="48">
        <v>439</v>
      </c>
    </row>
    <row r="7" spans="1:3" x14ac:dyDescent="0.25">
      <c r="A7">
        <v>1997</v>
      </c>
      <c r="B7" s="48">
        <v>439</v>
      </c>
      <c r="C7" s="48">
        <v>439</v>
      </c>
    </row>
    <row r="8" spans="1:3" x14ac:dyDescent="0.25">
      <c r="A8">
        <v>1998</v>
      </c>
      <c r="B8" s="48">
        <v>439</v>
      </c>
      <c r="C8" s="48">
        <v>439</v>
      </c>
    </row>
    <row r="9" spans="1:3" x14ac:dyDescent="0.25">
      <c r="A9">
        <v>1999</v>
      </c>
      <c r="B9" s="48">
        <v>439</v>
      </c>
      <c r="C9" s="48">
        <v>439</v>
      </c>
    </row>
    <row r="10" spans="1:3" x14ac:dyDescent="0.25">
      <c r="A10">
        <v>2000</v>
      </c>
      <c r="B10" s="48">
        <v>439</v>
      </c>
      <c r="C10" s="48">
        <v>439</v>
      </c>
    </row>
    <row r="11" spans="1:3" x14ac:dyDescent="0.25">
      <c r="A11">
        <v>2001</v>
      </c>
      <c r="B11" s="48">
        <v>439</v>
      </c>
      <c r="C11" s="48">
        <v>439</v>
      </c>
    </row>
    <row r="12" spans="1:3" x14ac:dyDescent="0.25">
      <c r="A12">
        <v>2002</v>
      </c>
      <c r="B12" s="48">
        <v>439</v>
      </c>
      <c r="C12" s="48">
        <v>439</v>
      </c>
    </row>
    <row r="13" spans="1:3" x14ac:dyDescent="0.25">
      <c r="A13">
        <v>2003</v>
      </c>
      <c r="B13" s="48">
        <v>439</v>
      </c>
      <c r="C13" s="48">
        <v>439</v>
      </c>
    </row>
    <row r="14" spans="1:3" x14ac:dyDescent="0.25">
      <c r="A14">
        <v>2004</v>
      </c>
      <c r="B14" s="48">
        <v>439</v>
      </c>
      <c r="C14" s="48">
        <v>439</v>
      </c>
    </row>
    <row r="15" spans="1:3" x14ac:dyDescent="0.25">
      <c r="A15">
        <v>2005</v>
      </c>
      <c r="B15" s="48">
        <v>439</v>
      </c>
      <c r="C15" s="48">
        <v>439</v>
      </c>
    </row>
    <row r="16" spans="1:3" x14ac:dyDescent="0.25">
      <c r="A16">
        <v>2006</v>
      </c>
      <c r="B16" s="48">
        <v>439</v>
      </c>
      <c r="C16" s="48">
        <v>439</v>
      </c>
    </row>
    <row r="17" spans="1:3" x14ac:dyDescent="0.25">
      <c r="A17">
        <v>2007</v>
      </c>
      <c r="B17" s="48">
        <v>439</v>
      </c>
      <c r="C17" s="48">
        <v>439</v>
      </c>
    </row>
    <row r="18" spans="1:3" x14ac:dyDescent="0.25">
      <c r="A18">
        <v>2008</v>
      </c>
      <c r="B18" s="48">
        <v>439</v>
      </c>
      <c r="C18" s="48">
        <v>439</v>
      </c>
    </row>
    <row r="19" spans="1:3" x14ac:dyDescent="0.25">
      <c r="A19">
        <v>2009</v>
      </c>
      <c r="B19" s="48">
        <v>439</v>
      </c>
      <c r="C19" s="48">
        <v>439</v>
      </c>
    </row>
    <row r="20" spans="1:3" x14ac:dyDescent="0.25">
      <c r="A20">
        <v>2010</v>
      </c>
      <c r="B20" s="48">
        <v>439</v>
      </c>
      <c r="C20" s="48">
        <v>439</v>
      </c>
    </row>
    <row r="21" spans="1:3" x14ac:dyDescent="0.25">
      <c r="A21">
        <v>2011</v>
      </c>
      <c r="B21" s="48">
        <v>439</v>
      </c>
      <c r="C21" s="48">
        <v>439</v>
      </c>
    </row>
    <row r="22" spans="1:3" x14ac:dyDescent="0.25">
      <c r="A22">
        <v>2012</v>
      </c>
      <c r="B22" s="48">
        <v>439</v>
      </c>
      <c r="C22" s="48">
        <v>439</v>
      </c>
    </row>
    <row r="23" spans="1:3" x14ac:dyDescent="0.25">
      <c r="A23">
        <v>2013</v>
      </c>
      <c r="B23" s="48">
        <v>439</v>
      </c>
      <c r="C23" s="48">
        <v>439</v>
      </c>
    </row>
    <row r="24" spans="1:3" x14ac:dyDescent="0.25">
      <c r="A24">
        <v>2014</v>
      </c>
      <c r="B24" s="48">
        <v>439</v>
      </c>
      <c r="C24" s="48">
        <v>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69"/>
  <sheetViews>
    <sheetView workbookViewId="0">
      <selection activeCell="E3" sqref="E3"/>
    </sheetView>
  </sheetViews>
  <sheetFormatPr defaultRowHeight="15" x14ac:dyDescent="0.25"/>
  <cols>
    <col min="6" max="6" width="15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100</v>
      </c>
      <c r="E1" s="18" t="s">
        <v>101</v>
      </c>
      <c r="F1" s="18" t="s">
        <v>102</v>
      </c>
    </row>
    <row r="2" spans="1:6" x14ac:dyDescent="0.25">
      <c r="A2">
        <v>1</v>
      </c>
      <c r="B2">
        <v>2</v>
      </c>
      <c r="C2">
        <v>1</v>
      </c>
      <c r="D2" s="3">
        <f>VLOOKUP(A2,Growth!$C$1:$J$40,2,FALSE)*(1-EXP(-VLOOKUP(A2,Growth!$C$1:$J$40,3,FALSE)*((((B2-1)*12)+VLOOKUP(C2,Parameters!$A$13:$B$16,2,FALSE))-VLOOKUP(A2,Growth!$C$1:$J$40,4,FALSE))))</f>
        <v>320.95872777108025</v>
      </c>
      <c r="E2" s="3">
        <f>(D2^Parameters!$B$10)*Parameters!$B$9</f>
        <v>736.97692400575102</v>
      </c>
      <c r="F2" s="3">
        <f>IF(D2&gt;Parameters!$B$4,E2*(Parameters!$B$5+(Parameters!$B$6-Parameters!$B$5)*1/(1+EXP(-Parameters!$B$2*(D2-Parameters!$B$3)))),0)</f>
        <v>6.9925211178652883E-14</v>
      </c>
    </row>
    <row r="3" spans="1:6" x14ac:dyDescent="0.25">
      <c r="A3">
        <v>1</v>
      </c>
      <c r="B3">
        <v>2</v>
      </c>
      <c r="C3">
        <v>2</v>
      </c>
      <c r="D3" s="3">
        <f>VLOOKUP(A3,Growth!$C$1:$J$40,2,FALSE)*(1-EXP(-VLOOKUP(A3,Growth!$C$1:$J$40,3,FALSE)*((((B3-1)*12)+VLOOKUP(C3,Parameters!$A$13:$B$16,2,FALSE))-VLOOKUP(A3,Growth!$C$1:$J$40,4,FALSE))))</f>
        <v>425.7229320061009</v>
      </c>
      <c r="E3" s="3">
        <f>(D3^Parameters!$B$10)*Parameters!$B$9</f>
        <v>1779.8940954589541</v>
      </c>
      <c r="F3" s="3">
        <f>IF(D3&gt;Parameters!$B$4,E3*(Parameters!$B$5+(Parameters!$B$6-Parameters!$B$5)*1/(1+EXP(-Parameters!$B$2*(D3-Parameters!$B$3)))),0)</f>
        <v>3.2283781271267572E-9</v>
      </c>
    </row>
    <row r="4" spans="1:6" x14ac:dyDescent="0.25">
      <c r="A4">
        <v>1</v>
      </c>
      <c r="B4">
        <v>2</v>
      </c>
      <c r="C4">
        <v>3</v>
      </c>
      <c r="D4" s="3">
        <f>VLOOKUP(A4,Growth!$C$1:$J$40,2,FALSE)*(1-EXP(-VLOOKUP(A4,Growth!$C$1:$J$40,3,FALSE)*((((B4-1)*12)+VLOOKUP(C4,Parameters!$A$13:$B$16,2,FALSE))-VLOOKUP(A4,Growth!$C$1:$J$40,4,FALSE))))</f>
        <v>476.21170977316473</v>
      </c>
      <c r="E4" s="3">
        <f>(D4^Parameters!$B$10)*Parameters!$B$9</f>
        <v>2525.3847149858907</v>
      </c>
      <c r="F4" s="3">
        <f>IF(D4&gt;Parameters!$B$4,E4*(Parameters!$B$5+(Parameters!$B$6-Parameters!$B$5)*1/(1+EXP(-Parameters!$B$2*(D4-Parameters!$B$3)))),0)</f>
        <v>5.2996629960072365E-7</v>
      </c>
    </row>
    <row r="5" spans="1:6" x14ac:dyDescent="0.25">
      <c r="A5">
        <v>1</v>
      </c>
      <c r="B5">
        <f>B2+1</f>
        <v>3</v>
      </c>
      <c r="C5">
        <f>C2</f>
        <v>1</v>
      </c>
      <c r="D5" s="3">
        <f>VLOOKUP(A5,Growth!$C$1:$J$40,2,FALSE)*(1-EXP(-VLOOKUP(A5,Growth!$C$1:$J$40,3,FALSE)*((((B5-1)*12)+VLOOKUP(C5,Parameters!$A$13:$B$16,2,FALSE))-VLOOKUP(A5,Growth!$C$1:$J$40,4,FALSE))))</f>
        <v>563.12032800449174</v>
      </c>
      <c r="E5" s="3">
        <f>(D5^Parameters!$B$10)*Parameters!$B$9</f>
        <v>4261.6432467874683</v>
      </c>
      <c r="F5" s="3">
        <f>IF(D5&gt;Parameters!$B$4,E5*(Parameters!$B$5+(Parameters!$B$6-Parameters!$B$5)*1/(1+EXP(-Parameters!$B$2*(D5-Parameters!$B$3)))),0)</f>
        <v>3.1856759644739094E-3</v>
      </c>
    </row>
    <row r="6" spans="1:6" x14ac:dyDescent="0.25">
      <c r="A6">
        <v>1</v>
      </c>
      <c r="B6">
        <f t="shared" ref="B6:B13" si="0">B3+1</f>
        <v>3</v>
      </c>
      <c r="C6">
        <f t="shared" ref="C6:C13" si="1">C3</f>
        <v>2</v>
      </c>
      <c r="D6" s="3">
        <f>VLOOKUP(A6,Growth!$C$1:$J$40,2,FALSE)*(1-EXP(-VLOOKUP(A6,Growth!$C$1:$J$40,3,FALSE)*((((B6-1)*12)+VLOOKUP(C6,Parameters!$A$13:$B$16,2,FALSE))-VLOOKUP(A6,Growth!$C$1:$J$40,4,FALSE))))</f>
        <v>627.67497794120391</v>
      </c>
      <c r="E6" s="3">
        <f>(D6^Parameters!$B$10)*Parameters!$B$9</f>
        <v>5980.0549631989497</v>
      </c>
      <c r="F6" s="3">
        <f>IF(D6&gt;Parameters!$B$4,E6*(Parameters!$B$5+(Parameters!$B$6-Parameters!$B$5)*1/(1+EXP(-Parameters!$B$2*(D6-Parameters!$B$3)))),0)</f>
        <v>1.9424549035698764</v>
      </c>
    </row>
    <row r="7" spans="1:6" x14ac:dyDescent="0.25">
      <c r="A7">
        <v>1</v>
      </c>
      <c r="B7">
        <f t="shared" si="0"/>
        <v>3</v>
      </c>
      <c r="C7">
        <f t="shared" si="1"/>
        <v>3</v>
      </c>
      <c r="D7" s="3">
        <f>VLOOKUP(A7,Growth!$C$1:$J$40,2,FALSE)*(1-EXP(-VLOOKUP(A7,Growth!$C$1:$J$40,3,FALSE)*((((B7-1)*12)+VLOOKUP(C7,Parameters!$A$13:$B$16,2,FALSE))-VLOOKUP(A7,Growth!$C$1:$J$40,4,FALSE))))</f>
        <v>658.78565546970049</v>
      </c>
      <c r="E7" s="3">
        <f>(D7^Parameters!$B$10)*Parameters!$B$9</f>
        <v>6954.8215877837647</v>
      </c>
      <c r="F7" s="3">
        <f>IF(D7&gt;Parameters!$B$4,E7*(Parameters!$B$5+(Parameters!$B$6-Parameters!$B$5)*1/(1+EXP(-Parameters!$B$2*(D7-Parameters!$B$3)))),0)</f>
        <v>41.961224109365936</v>
      </c>
    </row>
    <row r="8" spans="1:6" x14ac:dyDescent="0.25">
      <c r="A8">
        <v>1</v>
      </c>
      <c r="B8">
        <f t="shared" si="0"/>
        <v>4</v>
      </c>
      <c r="C8">
        <f t="shared" si="1"/>
        <v>1</v>
      </c>
      <c r="D8" s="3">
        <f>VLOOKUP(A8,Growth!$C$1:$J$40,2,FALSE)*(1-EXP(-VLOOKUP(A8,Growth!$C$1:$J$40,3,FALSE)*((((B8-1)*12)+VLOOKUP(C8,Parameters!$A$13:$B$16,2,FALSE))-VLOOKUP(A8,Growth!$C$1:$J$40,4,FALSE))))</f>
        <v>712.3378727310544</v>
      </c>
      <c r="E8" s="3">
        <f>(D8^Parameters!$B$10)*Parameters!$B$9</f>
        <v>8876.3825359236034</v>
      </c>
      <c r="F8" s="3">
        <f>IF(D8&gt;Parameters!$B$4,E8*(Parameters!$B$5+(Parameters!$B$6-Parameters!$B$5)*1/(1+EXP(-Parameters!$B$2*(D8-Parameters!$B$3)))),0)</f>
        <v>4293.7144644852988</v>
      </c>
    </row>
    <row r="9" spans="1:6" x14ac:dyDescent="0.25">
      <c r="A9">
        <v>1</v>
      </c>
      <c r="B9">
        <f t="shared" si="0"/>
        <v>4</v>
      </c>
      <c r="C9">
        <f t="shared" si="1"/>
        <v>2</v>
      </c>
      <c r="D9" s="3">
        <f>VLOOKUP(A9,Growth!$C$1:$J$40,2,FALSE)*(1-EXP(-VLOOKUP(A9,Growth!$C$1:$J$40,3,FALSE)*((((B9-1)*12)+VLOOKUP(C9,Parameters!$A$13:$B$16,2,FALSE))-VLOOKUP(A9,Growth!$C$1:$J$40,4,FALSE))))</f>
        <v>752.11579935094096</v>
      </c>
      <c r="E9" s="3">
        <f>(D9^Parameters!$B$10)*Parameters!$B$9</f>
        <v>10517.185632742247</v>
      </c>
      <c r="F9" s="3">
        <f>IF(D9&gt;Parameters!$B$4,E9*(Parameters!$B$5+(Parameters!$B$6-Parameters!$B$5)*1/(1+EXP(-Parameters!$B$2*(D9-Parameters!$B$3)))),0)</f>
        <v>10257.925435468083</v>
      </c>
    </row>
    <row r="10" spans="1:6" x14ac:dyDescent="0.25">
      <c r="A10">
        <v>1</v>
      </c>
      <c r="B10">
        <f t="shared" si="0"/>
        <v>4</v>
      </c>
      <c r="C10">
        <f t="shared" si="1"/>
        <v>3</v>
      </c>
      <c r="D10" s="3">
        <f>VLOOKUP(A10,Growth!$C$1:$J$40,2,FALSE)*(1-EXP(-VLOOKUP(A10,Growth!$C$1:$J$40,3,FALSE)*((((B10-1)*12)+VLOOKUP(C10,Parameters!$A$13:$B$16,2,FALSE))-VLOOKUP(A10,Growth!$C$1:$J$40,4,FALSE))))</f>
        <v>771.2858862313858</v>
      </c>
      <c r="E10" s="3">
        <f>(D10^Parameters!$B$10)*Parameters!$B$9</f>
        <v>11376.790318685524</v>
      </c>
      <c r="F10" s="3">
        <f>IF(D10&gt;Parameters!$B$4,E10*(Parameters!$B$5+(Parameters!$B$6-Parameters!$B$5)*1/(1+EXP(-Parameters!$B$2*(D10-Parameters!$B$3)))),0)</f>
        <v>11329.641975959124</v>
      </c>
    </row>
    <row r="11" spans="1:6" x14ac:dyDescent="0.25">
      <c r="A11">
        <v>1</v>
      </c>
      <c r="B11">
        <f t="shared" si="0"/>
        <v>5</v>
      </c>
      <c r="C11">
        <f t="shared" si="1"/>
        <v>1</v>
      </c>
      <c r="D11" s="3">
        <f>VLOOKUP(A11,Growth!$C$1:$J$40,2,FALSE)*(1-EXP(-VLOOKUP(A11,Growth!$C$1:$J$40,3,FALSE)*((((B11-1)*12)+VLOOKUP(C11,Parameters!$A$13:$B$16,2,FALSE))-VLOOKUP(A11,Growth!$C$1:$J$40,4,FALSE))))</f>
        <v>804.28422439359031</v>
      </c>
      <c r="E11" s="3">
        <f>(D11^Parameters!$B$10)*Parameters!$B$9</f>
        <v>12966.209766769023</v>
      </c>
      <c r="F11" s="3">
        <f>IF(D11&gt;Parameters!$B$4,E11*(Parameters!$B$5+(Parameters!$B$6-Parameters!$B$5)*1/(1+EXP(-Parameters!$B$2*(D11-Parameters!$B$3)))),0)</f>
        <v>12963.791882242718</v>
      </c>
    </row>
    <row r="12" spans="1:6" x14ac:dyDescent="0.25">
      <c r="A12">
        <v>1</v>
      </c>
      <c r="B12">
        <f t="shared" si="0"/>
        <v>5</v>
      </c>
      <c r="C12">
        <f t="shared" si="1"/>
        <v>2</v>
      </c>
      <c r="D12" s="3">
        <f>VLOOKUP(A12,Growth!$C$1:$J$40,2,FALSE)*(1-EXP(-VLOOKUP(A12,Growth!$C$1:$J$40,3,FALSE)*((((B12-1)*12)+VLOOKUP(C12,Parameters!$A$13:$B$16,2,FALSE))-VLOOKUP(A12,Growth!$C$1:$J$40,4,FALSE))))</f>
        <v>828.79498307214112</v>
      </c>
      <c r="E12" s="3">
        <f>(D12^Parameters!$B$10)*Parameters!$B$9</f>
        <v>14239.998389215898</v>
      </c>
      <c r="F12" s="3">
        <f>IF(D12&gt;Parameters!$B$4,E12*(Parameters!$B$5+(Parameters!$B$6-Parameters!$B$5)*1/(1+EXP(-Parameters!$B$2*(D12-Parameters!$B$3)))),0)</f>
        <v>14239.733830857127</v>
      </c>
    </row>
    <row r="13" spans="1:6" x14ac:dyDescent="0.25">
      <c r="A13">
        <v>1</v>
      </c>
      <c r="B13">
        <f t="shared" si="0"/>
        <v>5</v>
      </c>
      <c r="C13">
        <f t="shared" si="1"/>
        <v>3</v>
      </c>
      <c r="D13" s="3">
        <f>VLOOKUP(A13,Growth!$C$1:$J$40,2,FALSE)*(1-EXP(-VLOOKUP(A13,Growth!$C$1:$J$40,3,FALSE)*((((B13-1)*12)+VLOOKUP(C13,Parameters!$A$13:$B$16,2,FALSE))-VLOOKUP(A13,Growth!$C$1:$J$40,4,FALSE))))</f>
        <v>840.60739797911947</v>
      </c>
      <c r="E13" s="3">
        <f>(D13^Parameters!$B$10)*Parameters!$B$9</f>
        <v>14883.156248261226</v>
      </c>
      <c r="F13" s="3">
        <f>IF(D13&gt;Parameters!$B$4,E13*(Parameters!$B$5+(Parameters!$B$6-Parameters!$B$5)*1/(1+EXP(-Parameters!$B$2*(D13-Parameters!$B$3)))),0)</f>
        <v>14883.065262646403</v>
      </c>
    </row>
    <row r="14" spans="1:6" x14ac:dyDescent="0.25">
      <c r="A14">
        <f>A2+1</f>
        <v>2</v>
      </c>
      <c r="B14">
        <f>B2</f>
        <v>2</v>
      </c>
      <c r="C14">
        <f>C2</f>
        <v>1</v>
      </c>
      <c r="D14" s="3">
        <f>VLOOKUP(A14,Growth!$C$1:$J$40,2,FALSE)*(1-EXP(-VLOOKUP(A14,Growth!$C$1:$J$40,3,FALSE)*((((B14-1)*12)+VLOOKUP(C14,Parameters!$A$13:$B$16,2,FALSE))-VLOOKUP(A14,Growth!$C$1:$J$40,4,FALSE))))</f>
        <v>275.23899890717598</v>
      </c>
      <c r="E14" s="3">
        <f>(D14^Parameters!$B$10)*Parameters!$B$9</f>
        <v>456.16995668429445</v>
      </c>
      <c r="F14" s="3">
        <f>IF(D14&gt;Parameters!$B$4,E14*(Parameters!$B$5+(Parameters!$B$6-Parameters!$B$5)*1/(1+EXP(-Parameters!$B$2*(D14-Parameters!$B$3)))),0)</f>
        <v>5.859672631938246E-16</v>
      </c>
    </row>
    <row r="15" spans="1:6" x14ac:dyDescent="0.25">
      <c r="A15">
        <f t="shared" ref="A15:A78" si="2">A3+1</f>
        <v>2</v>
      </c>
      <c r="B15">
        <f t="shared" ref="B15:C30" si="3">B3</f>
        <v>2</v>
      </c>
      <c r="C15">
        <f t="shared" si="3"/>
        <v>2</v>
      </c>
      <c r="D15" s="3">
        <f>VLOOKUP(A15,Growth!$C$1:$J$40,2,FALSE)*(1-EXP(-VLOOKUP(A15,Growth!$C$1:$J$40,3,FALSE)*((((B15-1)*12)+VLOOKUP(C15,Parameters!$A$13:$B$16,2,FALSE))-VLOOKUP(A15,Growth!$C$1:$J$40,4,FALSE))))</f>
        <v>386.67298339558101</v>
      </c>
      <c r="E15" s="3">
        <f>(D15^Parameters!$B$10)*Parameters!$B$9</f>
        <v>1318.1577768211873</v>
      </c>
      <c r="F15" s="3">
        <f>IF(D15&gt;Parameters!$B$4,E15*(Parameters!$B$5+(Parameters!$B$6-Parameters!$B$5)*1/(1+EXP(-Parameters!$B$2*(D15-Parameters!$B$3)))),0)</f>
        <v>6.063160371741526E-11</v>
      </c>
    </row>
    <row r="16" spans="1:6" x14ac:dyDescent="0.25">
      <c r="A16">
        <f t="shared" si="2"/>
        <v>2</v>
      </c>
      <c r="B16">
        <f t="shared" si="3"/>
        <v>2</v>
      </c>
      <c r="C16">
        <f t="shared" si="3"/>
        <v>3</v>
      </c>
      <c r="D16" s="3">
        <f>VLOOKUP(A16,Growth!$C$1:$J$40,2,FALSE)*(1-EXP(-VLOOKUP(A16,Growth!$C$1:$J$40,3,FALSE)*((((B16-1)*12)+VLOOKUP(C16,Parameters!$A$13:$B$16,2,FALSE))-VLOOKUP(A16,Growth!$C$1:$J$40,4,FALSE))))</f>
        <v>440.75064822602019</v>
      </c>
      <c r="E16" s="3">
        <f>(D16^Parameters!$B$10)*Parameters!$B$9</f>
        <v>1983.4560527317453</v>
      </c>
      <c r="F16" s="3">
        <f>IF(D16&gt;Parameters!$B$4,E16*(Parameters!$B$5+(Parameters!$B$6-Parameters!$B$5)*1/(1+EXP(-Parameters!$B$2*(D16-Parameters!$B$3)))),0)</f>
        <v>1.4796266986190325E-8</v>
      </c>
    </row>
    <row r="17" spans="1:6" x14ac:dyDescent="0.25">
      <c r="A17">
        <f t="shared" si="2"/>
        <v>2</v>
      </c>
      <c r="B17">
        <f t="shared" si="3"/>
        <v>3</v>
      </c>
      <c r="C17">
        <f t="shared" si="3"/>
        <v>1</v>
      </c>
      <c r="D17" s="3">
        <f>VLOOKUP(A17,Growth!$C$1:$J$40,2,FALSE)*(1-EXP(-VLOOKUP(A17,Growth!$C$1:$J$40,3,FALSE)*((((B17-1)*12)+VLOOKUP(C17,Parameters!$A$13:$B$16,2,FALSE))-VLOOKUP(A17,Growth!$C$1:$J$40,4,FALSE))))</f>
        <v>534.51238880891788</v>
      </c>
      <c r="E17" s="3">
        <f>(D17^Parameters!$B$10)*Parameters!$B$9</f>
        <v>3621.5574308708783</v>
      </c>
      <c r="F17" s="3">
        <f>IF(D17&gt;Parameters!$B$4,E17*(Parameters!$B$5+(Parameters!$B$6-Parameters!$B$5)*1/(1+EXP(-Parameters!$B$2*(D17-Parameters!$B$3)))),0)</f>
        <v>1.8339874852672387E-4</v>
      </c>
    </row>
    <row r="18" spans="1:6" x14ac:dyDescent="0.25">
      <c r="A18">
        <f t="shared" si="2"/>
        <v>2</v>
      </c>
      <c r="B18">
        <f t="shared" si="3"/>
        <v>3</v>
      </c>
      <c r="C18">
        <f t="shared" si="3"/>
        <v>2</v>
      </c>
      <c r="D18" s="3">
        <f>VLOOKUP(A18,Growth!$C$1:$J$40,2,FALSE)*(1-EXP(-VLOOKUP(A18,Growth!$C$1:$J$40,3,FALSE)*((((B18-1)*12)+VLOOKUP(C18,Parameters!$A$13:$B$16,2,FALSE))-VLOOKUP(A18,Growth!$C$1:$J$40,4,FALSE))))</f>
        <v>604.8110214432005</v>
      </c>
      <c r="E18" s="3">
        <f>(D18^Parameters!$B$10)*Parameters!$B$9</f>
        <v>5326.0060263075129</v>
      </c>
      <c r="F18" s="3">
        <f>IF(D18&gt;Parameters!$B$4,E18*(Parameters!$B$5+(Parameters!$B$6-Parameters!$B$5)*1/(1+EXP(-Parameters!$B$2*(D18-Parameters!$B$3)))),0)</f>
        <v>0.20127426955494973</v>
      </c>
    </row>
    <row r="19" spans="1:6" x14ac:dyDescent="0.25">
      <c r="A19">
        <f t="shared" si="2"/>
        <v>2</v>
      </c>
      <c r="B19">
        <f t="shared" si="3"/>
        <v>3</v>
      </c>
      <c r="C19">
        <f t="shared" si="3"/>
        <v>3</v>
      </c>
      <c r="D19" s="3">
        <f>VLOOKUP(A19,Growth!$C$1:$J$40,2,FALSE)*(1-EXP(-VLOOKUP(A19,Growth!$C$1:$J$40,3,FALSE)*((((B19-1)*12)+VLOOKUP(C19,Parameters!$A$13:$B$16,2,FALSE))-VLOOKUP(A19,Growth!$C$1:$J$40,4,FALSE))))</f>
        <v>638.92616065399022</v>
      </c>
      <c r="E19" s="3">
        <f>(D19^Parameters!$B$10)*Parameters!$B$9</f>
        <v>6321.0656453859974</v>
      </c>
      <c r="F19" s="3">
        <f>IF(D19&gt;Parameters!$B$4,E19*(Parameters!$B$5+(Parameters!$B$6-Parameters!$B$5)*1/(1+EXP(-Parameters!$B$2*(D19-Parameters!$B$3)))),0)</f>
        <v>5.9152606709278484</v>
      </c>
    </row>
    <row r="20" spans="1:6" x14ac:dyDescent="0.25">
      <c r="A20">
        <f t="shared" si="2"/>
        <v>2</v>
      </c>
      <c r="B20">
        <f t="shared" si="3"/>
        <v>4</v>
      </c>
      <c r="C20">
        <f t="shared" si="3"/>
        <v>1</v>
      </c>
      <c r="D20" s="3">
        <f>VLOOKUP(A20,Growth!$C$1:$J$40,2,FALSE)*(1-EXP(-VLOOKUP(A20,Growth!$C$1:$J$40,3,FALSE)*((((B20-1)*12)+VLOOKUP(C20,Parameters!$A$13:$B$16,2,FALSE))-VLOOKUP(A20,Growth!$C$1:$J$40,4,FALSE))))</f>
        <v>698.07617836760687</v>
      </c>
      <c r="E20" s="3">
        <f>(D20^Parameters!$B$10)*Parameters!$B$9</f>
        <v>8333.3400131209346</v>
      </c>
      <c r="F20" s="3">
        <f>IF(D20&gt;Parameters!$B$4,E20*(Parameters!$B$5+(Parameters!$B$6-Parameters!$B$5)*1/(1+EXP(-Parameters!$B$2*(D20-Parameters!$B$3)))),0)</f>
        <v>1639.0282814423613</v>
      </c>
    </row>
    <row r="21" spans="1:6" x14ac:dyDescent="0.25">
      <c r="A21">
        <f t="shared" si="2"/>
        <v>2</v>
      </c>
      <c r="B21">
        <f t="shared" si="3"/>
        <v>4</v>
      </c>
      <c r="C21">
        <f t="shared" si="3"/>
        <v>2</v>
      </c>
      <c r="D21" s="3">
        <f>VLOOKUP(A21,Growth!$C$1:$J$40,2,FALSE)*(1-EXP(-VLOOKUP(A21,Growth!$C$1:$J$40,3,FALSE)*((((B21-1)*12)+VLOOKUP(C21,Parameters!$A$13:$B$16,2,FALSE))-VLOOKUP(A21,Growth!$C$1:$J$40,4,FALSE))))</f>
        <v>742.42438841266767</v>
      </c>
      <c r="E21" s="3">
        <f>(D21^Parameters!$B$10)*Parameters!$B$9</f>
        <v>10099.914218694576</v>
      </c>
      <c r="F21" s="3">
        <f>IF(D21&gt;Parameters!$B$4,E21*(Parameters!$B$5+(Parameters!$B$6-Parameters!$B$5)*1/(1+EXP(-Parameters!$B$2*(D21-Parameters!$B$3)))),0)</f>
        <v>9502.1134298014858</v>
      </c>
    </row>
    <row r="22" spans="1:6" x14ac:dyDescent="0.25">
      <c r="A22">
        <f t="shared" si="2"/>
        <v>2</v>
      </c>
      <c r="B22">
        <f t="shared" si="3"/>
        <v>4</v>
      </c>
      <c r="C22">
        <f t="shared" si="3"/>
        <v>3</v>
      </c>
      <c r="D22" s="3">
        <f>VLOOKUP(A22,Growth!$C$1:$J$40,2,FALSE)*(1-EXP(-VLOOKUP(A22,Growth!$C$1:$J$40,3,FALSE)*((((B22-1)*12)+VLOOKUP(C22,Parameters!$A$13:$B$16,2,FALSE))-VLOOKUP(A22,Growth!$C$1:$J$40,4,FALSE))))</f>
        <v>763.94607813467758</v>
      </c>
      <c r="E22" s="3">
        <f>(D22^Parameters!$B$10)*Parameters!$B$9</f>
        <v>11042.238469912732</v>
      </c>
      <c r="F22" s="3">
        <f>IF(D22&gt;Parameters!$B$4,E22*(Parameters!$B$5+(Parameters!$B$6-Parameters!$B$5)*1/(1+EXP(-Parameters!$B$2*(D22-Parameters!$B$3)))),0)</f>
        <v>10951.315567723505</v>
      </c>
    </row>
    <row r="23" spans="1:6" x14ac:dyDescent="0.25">
      <c r="A23">
        <f t="shared" si="2"/>
        <v>2</v>
      </c>
      <c r="B23">
        <f t="shared" si="3"/>
        <v>5</v>
      </c>
      <c r="C23">
        <f t="shared" si="3"/>
        <v>1</v>
      </c>
      <c r="D23" s="3">
        <f>VLOOKUP(A23,Growth!$C$1:$J$40,2,FALSE)*(1-EXP(-VLOOKUP(A23,Growth!$C$1:$J$40,3,FALSE)*((((B23-1)*12)+VLOOKUP(C23,Parameters!$A$13:$B$16,2,FALSE))-VLOOKUP(A23,Growth!$C$1:$J$40,4,FALSE))))</f>
        <v>801.26113408148819</v>
      </c>
      <c r="E23" s="3">
        <f>(D23^Parameters!$B$10)*Parameters!$B$9</f>
        <v>12814.683860165966</v>
      </c>
      <c r="F23" s="3">
        <f>IF(D23&gt;Parameters!$B$4,E23*(Parameters!$B$5+(Parameters!$B$6-Parameters!$B$5)*1/(1+EXP(-Parameters!$B$2*(D23-Parameters!$B$3)))),0)</f>
        <v>12811.508092465172</v>
      </c>
    </row>
    <row r="24" spans="1:6" x14ac:dyDescent="0.25">
      <c r="A24">
        <f t="shared" si="2"/>
        <v>2</v>
      </c>
      <c r="B24">
        <f t="shared" si="3"/>
        <v>5</v>
      </c>
      <c r="C24">
        <f t="shared" si="3"/>
        <v>2</v>
      </c>
      <c r="D24" s="3">
        <f>VLOOKUP(A24,Growth!$C$1:$J$40,2,FALSE)*(1-EXP(-VLOOKUP(A24,Growth!$C$1:$J$40,3,FALSE)*((((B24-1)*12)+VLOOKUP(C24,Parameters!$A$13:$B$16,2,FALSE))-VLOOKUP(A24,Growth!$C$1:$J$40,4,FALSE))))</f>
        <v>829.23840277791658</v>
      </c>
      <c r="E24" s="3">
        <f>(D24^Parameters!$B$10)*Parameters!$B$9</f>
        <v>14263.793577035713</v>
      </c>
      <c r="F24" s="3">
        <f>IF(D24&gt;Parameters!$B$4,E24*(Parameters!$B$5+(Parameters!$B$6-Parameters!$B$5)*1/(1+EXP(-Parameters!$B$2*(D24-Parameters!$B$3)))),0)</f>
        <v>14263.539406244867</v>
      </c>
    </row>
    <row r="25" spans="1:6" x14ac:dyDescent="0.25">
      <c r="A25">
        <f t="shared" si="2"/>
        <v>2</v>
      </c>
      <c r="B25">
        <f t="shared" si="3"/>
        <v>5</v>
      </c>
      <c r="C25">
        <f t="shared" si="3"/>
        <v>3</v>
      </c>
      <c r="D25" s="3">
        <f>VLOOKUP(A25,Growth!$C$1:$J$40,2,FALSE)*(1-EXP(-VLOOKUP(A25,Growth!$C$1:$J$40,3,FALSE)*((((B25-1)*12)+VLOOKUP(C25,Parameters!$A$13:$B$16,2,FALSE))-VLOOKUP(A25,Growth!$C$1:$J$40,4,FALSE))))</f>
        <v>842.81545798582772</v>
      </c>
      <c r="E25" s="3">
        <f>(D25^Parameters!$B$10)*Parameters!$B$9</f>
        <v>15005.529687535072</v>
      </c>
      <c r="F25" s="3">
        <f>IF(D25&gt;Parameters!$B$4,E25*(Parameters!$B$5+(Parameters!$B$6-Parameters!$B$5)*1/(1+EXP(-Parameters!$B$2*(D25-Parameters!$B$3)))),0)</f>
        <v>15005.455164164578</v>
      </c>
    </row>
    <row r="26" spans="1:6" x14ac:dyDescent="0.25">
      <c r="A26">
        <f t="shared" si="2"/>
        <v>3</v>
      </c>
      <c r="B26">
        <f t="shared" si="3"/>
        <v>2</v>
      </c>
      <c r="C26">
        <f t="shared" si="3"/>
        <v>1</v>
      </c>
      <c r="D26" s="3">
        <f>VLOOKUP(A26,Growth!$C$1:$J$40,2,FALSE)*(1-EXP(-VLOOKUP(A26,Growth!$C$1:$J$40,3,FALSE)*((((B26-1)*12)+VLOOKUP(C26,Parameters!$A$13:$B$16,2,FALSE))-VLOOKUP(A26,Growth!$C$1:$J$40,4,FALSE))))</f>
        <v>275.23899890717598</v>
      </c>
      <c r="E26" s="3">
        <f>(D26^Parameters!$B$10)*Parameters!$B$9</f>
        <v>456.16995668429445</v>
      </c>
      <c r="F26" s="3">
        <f>IF(D26&gt;Parameters!$B$4,E26*(Parameters!$B$5+(Parameters!$B$6-Parameters!$B$5)*1/(1+EXP(-Parameters!$B$2*(D26-Parameters!$B$3)))),0)</f>
        <v>5.859672631938246E-16</v>
      </c>
    </row>
    <row r="27" spans="1:6" x14ac:dyDescent="0.25">
      <c r="A27">
        <f t="shared" si="2"/>
        <v>3</v>
      </c>
      <c r="B27">
        <f t="shared" si="3"/>
        <v>2</v>
      </c>
      <c r="C27">
        <f t="shared" si="3"/>
        <v>2</v>
      </c>
      <c r="D27" s="3">
        <f>VLOOKUP(A27,Growth!$C$1:$J$40,2,FALSE)*(1-EXP(-VLOOKUP(A27,Growth!$C$1:$J$40,3,FALSE)*((((B27-1)*12)+VLOOKUP(C27,Parameters!$A$13:$B$16,2,FALSE))-VLOOKUP(A27,Growth!$C$1:$J$40,4,FALSE))))</f>
        <v>386.67298339558101</v>
      </c>
      <c r="E27" s="3">
        <f>(D27^Parameters!$B$10)*Parameters!$B$9</f>
        <v>1318.1577768211873</v>
      </c>
      <c r="F27" s="3">
        <f>IF(D27&gt;Parameters!$B$4,E27*(Parameters!$B$5+(Parameters!$B$6-Parameters!$B$5)*1/(1+EXP(-Parameters!$B$2*(D27-Parameters!$B$3)))),0)</f>
        <v>6.063160371741526E-11</v>
      </c>
    </row>
    <row r="28" spans="1:6" x14ac:dyDescent="0.25">
      <c r="A28">
        <f t="shared" si="2"/>
        <v>3</v>
      </c>
      <c r="B28">
        <f t="shared" si="3"/>
        <v>2</v>
      </c>
      <c r="C28">
        <f t="shared" si="3"/>
        <v>3</v>
      </c>
      <c r="D28" s="3">
        <f>VLOOKUP(A28,Growth!$C$1:$J$40,2,FALSE)*(1-EXP(-VLOOKUP(A28,Growth!$C$1:$J$40,3,FALSE)*((((B28-1)*12)+VLOOKUP(C28,Parameters!$A$13:$B$16,2,FALSE))-VLOOKUP(A28,Growth!$C$1:$J$40,4,FALSE))))</f>
        <v>440.75064822602019</v>
      </c>
      <c r="E28" s="3">
        <f>(D28^Parameters!$B$10)*Parameters!$B$9</f>
        <v>1983.4560527317453</v>
      </c>
      <c r="F28" s="3">
        <f>IF(D28&gt;Parameters!$B$4,E28*(Parameters!$B$5+(Parameters!$B$6-Parameters!$B$5)*1/(1+EXP(-Parameters!$B$2*(D28-Parameters!$B$3)))),0)</f>
        <v>1.4796266986190325E-8</v>
      </c>
    </row>
    <row r="29" spans="1:6" x14ac:dyDescent="0.25">
      <c r="A29">
        <f t="shared" si="2"/>
        <v>3</v>
      </c>
      <c r="B29">
        <f t="shared" si="3"/>
        <v>3</v>
      </c>
      <c r="C29">
        <f t="shared" si="3"/>
        <v>1</v>
      </c>
      <c r="D29" s="3">
        <f>VLOOKUP(A29,Growth!$C$1:$J$40,2,FALSE)*(1-EXP(-VLOOKUP(A29,Growth!$C$1:$J$40,3,FALSE)*((((B29-1)*12)+VLOOKUP(C29,Parameters!$A$13:$B$16,2,FALSE))-VLOOKUP(A29,Growth!$C$1:$J$40,4,FALSE))))</f>
        <v>534.51238880891788</v>
      </c>
      <c r="E29" s="3">
        <f>(D29^Parameters!$B$10)*Parameters!$B$9</f>
        <v>3621.5574308708783</v>
      </c>
      <c r="F29" s="3">
        <f>IF(D29&gt;Parameters!$B$4,E29*(Parameters!$B$5+(Parameters!$B$6-Parameters!$B$5)*1/(1+EXP(-Parameters!$B$2*(D29-Parameters!$B$3)))),0)</f>
        <v>1.8339874852672387E-4</v>
      </c>
    </row>
    <row r="30" spans="1:6" x14ac:dyDescent="0.25">
      <c r="A30">
        <f t="shared" si="2"/>
        <v>3</v>
      </c>
      <c r="B30">
        <f t="shared" si="3"/>
        <v>3</v>
      </c>
      <c r="C30">
        <f t="shared" si="3"/>
        <v>2</v>
      </c>
      <c r="D30" s="3">
        <f>VLOOKUP(A30,Growth!$C$1:$J$40,2,FALSE)*(1-EXP(-VLOOKUP(A30,Growth!$C$1:$J$40,3,FALSE)*((((B30-1)*12)+VLOOKUP(C30,Parameters!$A$13:$B$16,2,FALSE))-VLOOKUP(A30,Growth!$C$1:$J$40,4,FALSE))))</f>
        <v>604.8110214432005</v>
      </c>
      <c r="E30" s="3">
        <f>(D30^Parameters!$B$10)*Parameters!$B$9</f>
        <v>5326.0060263075129</v>
      </c>
      <c r="F30" s="3">
        <f>IF(D30&gt;Parameters!$B$4,E30*(Parameters!$B$5+(Parameters!$B$6-Parameters!$B$5)*1/(1+EXP(-Parameters!$B$2*(D30-Parameters!$B$3)))),0)</f>
        <v>0.20127426955494973</v>
      </c>
    </row>
    <row r="31" spans="1:6" x14ac:dyDescent="0.25">
      <c r="A31">
        <f t="shared" si="2"/>
        <v>3</v>
      </c>
      <c r="B31">
        <f t="shared" ref="B31:C46" si="4">B19</f>
        <v>3</v>
      </c>
      <c r="C31">
        <f t="shared" si="4"/>
        <v>3</v>
      </c>
      <c r="D31" s="3">
        <f>VLOOKUP(A31,Growth!$C$1:$J$40,2,FALSE)*(1-EXP(-VLOOKUP(A31,Growth!$C$1:$J$40,3,FALSE)*((((B31-1)*12)+VLOOKUP(C31,Parameters!$A$13:$B$16,2,FALSE))-VLOOKUP(A31,Growth!$C$1:$J$40,4,FALSE))))</f>
        <v>638.92616065399022</v>
      </c>
      <c r="E31" s="3">
        <f>(D31^Parameters!$B$10)*Parameters!$B$9</f>
        <v>6321.0656453859974</v>
      </c>
      <c r="F31" s="3">
        <f>IF(D31&gt;Parameters!$B$4,E31*(Parameters!$B$5+(Parameters!$B$6-Parameters!$B$5)*1/(1+EXP(-Parameters!$B$2*(D31-Parameters!$B$3)))),0)</f>
        <v>5.9152606709278484</v>
      </c>
    </row>
    <row r="32" spans="1:6" x14ac:dyDescent="0.25">
      <c r="A32">
        <f t="shared" si="2"/>
        <v>3</v>
      </c>
      <c r="B32">
        <f t="shared" si="4"/>
        <v>4</v>
      </c>
      <c r="C32">
        <f t="shared" si="4"/>
        <v>1</v>
      </c>
      <c r="D32" s="3">
        <f>VLOOKUP(A32,Growth!$C$1:$J$40,2,FALSE)*(1-EXP(-VLOOKUP(A32,Growth!$C$1:$J$40,3,FALSE)*((((B32-1)*12)+VLOOKUP(C32,Parameters!$A$13:$B$16,2,FALSE))-VLOOKUP(A32,Growth!$C$1:$J$40,4,FALSE))))</f>
        <v>698.07617836760687</v>
      </c>
      <c r="E32" s="3">
        <f>(D32^Parameters!$B$10)*Parameters!$B$9</f>
        <v>8333.3400131209346</v>
      </c>
      <c r="F32" s="3">
        <f>IF(D32&gt;Parameters!$B$4,E32*(Parameters!$B$5+(Parameters!$B$6-Parameters!$B$5)*1/(1+EXP(-Parameters!$B$2*(D32-Parameters!$B$3)))),0)</f>
        <v>1639.0282814423613</v>
      </c>
    </row>
    <row r="33" spans="1:6" x14ac:dyDescent="0.25">
      <c r="A33">
        <f t="shared" si="2"/>
        <v>3</v>
      </c>
      <c r="B33">
        <f t="shared" si="4"/>
        <v>4</v>
      </c>
      <c r="C33">
        <f t="shared" si="4"/>
        <v>2</v>
      </c>
      <c r="D33" s="3">
        <f>VLOOKUP(A33,Growth!$C$1:$J$40,2,FALSE)*(1-EXP(-VLOOKUP(A33,Growth!$C$1:$J$40,3,FALSE)*((((B33-1)*12)+VLOOKUP(C33,Parameters!$A$13:$B$16,2,FALSE))-VLOOKUP(A33,Growth!$C$1:$J$40,4,FALSE))))</f>
        <v>742.42438841266767</v>
      </c>
      <c r="E33" s="3">
        <f>(D33^Parameters!$B$10)*Parameters!$B$9</f>
        <v>10099.914218694576</v>
      </c>
      <c r="F33" s="3">
        <f>IF(D33&gt;Parameters!$B$4,E33*(Parameters!$B$5+(Parameters!$B$6-Parameters!$B$5)*1/(1+EXP(-Parameters!$B$2*(D33-Parameters!$B$3)))),0)</f>
        <v>9502.1134298014858</v>
      </c>
    </row>
    <row r="34" spans="1:6" x14ac:dyDescent="0.25">
      <c r="A34">
        <f t="shared" si="2"/>
        <v>3</v>
      </c>
      <c r="B34">
        <f t="shared" si="4"/>
        <v>4</v>
      </c>
      <c r="C34">
        <f t="shared" si="4"/>
        <v>3</v>
      </c>
      <c r="D34" s="3">
        <f>VLOOKUP(A34,Growth!$C$1:$J$40,2,FALSE)*(1-EXP(-VLOOKUP(A34,Growth!$C$1:$J$40,3,FALSE)*((((B34-1)*12)+VLOOKUP(C34,Parameters!$A$13:$B$16,2,FALSE))-VLOOKUP(A34,Growth!$C$1:$J$40,4,FALSE))))</f>
        <v>763.94607813467758</v>
      </c>
      <c r="E34" s="3">
        <f>(D34^Parameters!$B$10)*Parameters!$B$9</f>
        <v>11042.238469912732</v>
      </c>
      <c r="F34" s="3">
        <f>IF(D34&gt;Parameters!$B$4,E34*(Parameters!$B$5+(Parameters!$B$6-Parameters!$B$5)*1/(1+EXP(-Parameters!$B$2*(D34-Parameters!$B$3)))),0)</f>
        <v>10951.315567723505</v>
      </c>
    </row>
    <row r="35" spans="1:6" x14ac:dyDescent="0.25">
      <c r="A35">
        <f t="shared" si="2"/>
        <v>3</v>
      </c>
      <c r="B35">
        <f t="shared" si="4"/>
        <v>5</v>
      </c>
      <c r="C35">
        <f t="shared" si="4"/>
        <v>1</v>
      </c>
      <c r="D35" s="3">
        <f>VLOOKUP(A35,Growth!$C$1:$J$40,2,FALSE)*(1-EXP(-VLOOKUP(A35,Growth!$C$1:$J$40,3,FALSE)*((((B35-1)*12)+VLOOKUP(C35,Parameters!$A$13:$B$16,2,FALSE))-VLOOKUP(A35,Growth!$C$1:$J$40,4,FALSE))))</f>
        <v>801.26113408148819</v>
      </c>
      <c r="E35" s="3">
        <f>(D35^Parameters!$B$10)*Parameters!$B$9</f>
        <v>12814.683860165966</v>
      </c>
      <c r="F35" s="3">
        <f>IF(D35&gt;Parameters!$B$4,E35*(Parameters!$B$5+(Parameters!$B$6-Parameters!$B$5)*1/(1+EXP(-Parameters!$B$2*(D35-Parameters!$B$3)))),0)</f>
        <v>12811.508092465172</v>
      </c>
    </row>
    <row r="36" spans="1:6" x14ac:dyDescent="0.25">
      <c r="A36">
        <f t="shared" si="2"/>
        <v>3</v>
      </c>
      <c r="B36">
        <f t="shared" si="4"/>
        <v>5</v>
      </c>
      <c r="C36">
        <f t="shared" si="4"/>
        <v>2</v>
      </c>
      <c r="D36" s="3">
        <f>VLOOKUP(A36,Growth!$C$1:$J$40,2,FALSE)*(1-EXP(-VLOOKUP(A36,Growth!$C$1:$J$40,3,FALSE)*((((B36-1)*12)+VLOOKUP(C36,Parameters!$A$13:$B$16,2,FALSE))-VLOOKUP(A36,Growth!$C$1:$J$40,4,FALSE))))</f>
        <v>829.23840277791658</v>
      </c>
      <c r="E36" s="3">
        <f>(D36^Parameters!$B$10)*Parameters!$B$9</f>
        <v>14263.793577035713</v>
      </c>
      <c r="F36" s="3">
        <f>IF(D36&gt;Parameters!$B$4,E36*(Parameters!$B$5+(Parameters!$B$6-Parameters!$B$5)*1/(1+EXP(-Parameters!$B$2*(D36-Parameters!$B$3)))),0)</f>
        <v>14263.539406244867</v>
      </c>
    </row>
    <row r="37" spans="1:6" x14ac:dyDescent="0.25">
      <c r="A37">
        <f t="shared" si="2"/>
        <v>3</v>
      </c>
      <c r="B37">
        <f t="shared" si="4"/>
        <v>5</v>
      </c>
      <c r="C37">
        <f t="shared" si="4"/>
        <v>3</v>
      </c>
      <c r="D37" s="3">
        <f>VLOOKUP(A37,Growth!$C$1:$J$40,2,FALSE)*(1-EXP(-VLOOKUP(A37,Growth!$C$1:$J$40,3,FALSE)*((((B37-1)*12)+VLOOKUP(C37,Parameters!$A$13:$B$16,2,FALSE))-VLOOKUP(A37,Growth!$C$1:$J$40,4,FALSE))))</f>
        <v>842.81545798582772</v>
      </c>
      <c r="E37" s="3">
        <f>(D37^Parameters!$B$10)*Parameters!$B$9</f>
        <v>15005.529687535072</v>
      </c>
      <c r="F37" s="3">
        <f>IF(D37&gt;Parameters!$B$4,E37*(Parameters!$B$5+(Parameters!$B$6-Parameters!$B$5)*1/(1+EXP(-Parameters!$B$2*(D37-Parameters!$B$3)))),0)</f>
        <v>15005.455164164578</v>
      </c>
    </row>
    <row r="38" spans="1:6" x14ac:dyDescent="0.25">
      <c r="A38">
        <f t="shared" si="2"/>
        <v>4</v>
      </c>
      <c r="B38">
        <f t="shared" si="4"/>
        <v>2</v>
      </c>
      <c r="C38">
        <f t="shared" si="4"/>
        <v>1</v>
      </c>
      <c r="D38" s="3">
        <f>VLOOKUP(A38,Growth!$C$1:$J$40,2,FALSE)*(1-EXP(-VLOOKUP(A38,Growth!$C$1:$J$40,3,FALSE)*((((B38-1)*12)+VLOOKUP(C38,Parameters!$A$13:$B$16,2,FALSE))-VLOOKUP(A38,Growth!$C$1:$J$40,4,FALSE))))</f>
        <v>320.95872777108025</v>
      </c>
      <c r="E38" s="3">
        <f>(D38^Parameters!$B$10)*Parameters!$B$9</f>
        <v>736.97692400575102</v>
      </c>
      <c r="F38" s="3">
        <f>IF(D38&gt;Parameters!$B$4,E38*(Parameters!$B$5+(Parameters!$B$6-Parameters!$B$5)*1/(1+EXP(-Parameters!$B$2*(D38-Parameters!$B$3)))),0)</f>
        <v>6.9925211178652883E-14</v>
      </c>
    </row>
    <row r="39" spans="1:6" x14ac:dyDescent="0.25">
      <c r="A39">
        <f t="shared" si="2"/>
        <v>4</v>
      </c>
      <c r="B39">
        <f t="shared" si="4"/>
        <v>2</v>
      </c>
      <c r="C39">
        <f t="shared" si="4"/>
        <v>2</v>
      </c>
      <c r="D39" s="3">
        <f>VLOOKUP(A39,Growth!$C$1:$J$40,2,FALSE)*(1-EXP(-VLOOKUP(A39,Growth!$C$1:$J$40,3,FALSE)*((((B39-1)*12)+VLOOKUP(C39,Parameters!$A$13:$B$16,2,FALSE))-VLOOKUP(A39,Growth!$C$1:$J$40,4,FALSE))))</f>
        <v>425.7229320061009</v>
      </c>
      <c r="E39" s="3">
        <f>(D39^Parameters!$B$10)*Parameters!$B$9</f>
        <v>1779.8940954589541</v>
      </c>
      <c r="F39" s="3">
        <f>IF(D39&gt;Parameters!$B$4,E39*(Parameters!$B$5+(Parameters!$B$6-Parameters!$B$5)*1/(1+EXP(-Parameters!$B$2*(D39-Parameters!$B$3)))),0)</f>
        <v>3.2283781271267572E-9</v>
      </c>
    </row>
    <row r="40" spans="1:6" x14ac:dyDescent="0.25">
      <c r="A40">
        <f t="shared" si="2"/>
        <v>4</v>
      </c>
      <c r="B40">
        <f t="shared" si="4"/>
        <v>2</v>
      </c>
      <c r="C40">
        <f t="shared" si="4"/>
        <v>3</v>
      </c>
      <c r="D40" s="3">
        <f>VLOOKUP(A40,Growth!$C$1:$J$40,2,FALSE)*(1-EXP(-VLOOKUP(A40,Growth!$C$1:$J$40,3,FALSE)*((((B40-1)*12)+VLOOKUP(C40,Parameters!$A$13:$B$16,2,FALSE))-VLOOKUP(A40,Growth!$C$1:$J$40,4,FALSE))))</f>
        <v>476.21170977316473</v>
      </c>
      <c r="E40" s="3">
        <f>(D40^Parameters!$B$10)*Parameters!$B$9</f>
        <v>2525.3847149858907</v>
      </c>
      <c r="F40" s="3">
        <f>IF(D40&gt;Parameters!$B$4,E40*(Parameters!$B$5+(Parameters!$B$6-Parameters!$B$5)*1/(1+EXP(-Parameters!$B$2*(D40-Parameters!$B$3)))),0)</f>
        <v>5.2996629960072365E-7</v>
      </c>
    </row>
    <row r="41" spans="1:6" x14ac:dyDescent="0.25">
      <c r="A41">
        <f t="shared" si="2"/>
        <v>4</v>
      </c>
      <c r="B41">
        <f t="shared" si="4"/>
        <v>3</v>
      </c>
      <c r="C41">
        <f t="shared" si="4"/>
        <v>1</v>
      </c>
      <c r="D41" s="3">
        <f>VLOOKUP(A41,Growth!$C$1:$J$40,2,FALSE)*(1-EXP(-VLOOKUP(A41,Growth!$C$1:$J$40,3,FALSE)*((((B41-1)*12)+VLOOKUP(C41,Parameters!$A$13:$B$16,2,FALSE))-VLOOKUP(A41,Growth!$C$1:$J$40,4,FALSE))))</f>
        <v>563.12032800449174</v>
      </c>
      <c r="E41" s="3">
        <f>(D41^Parameters!$B$10)*Parameters!$B$9</f>
        <v>4261.6432467874683</v>
      </c>
      <c r="F41" s="3">
        <f>IF(D41&gt;Parameters!$B$4,E41*(Parameters!$B$5+(Parameters!$B$6-Parameters!$B$5)*1/(1+EXP(-Parameters!$B$2*(D41-Parameters!$B$3)))),0)</f>
        <v>3.1856759644739094E-3</v>
      </c>
    </row>
    <row r="42" spans="1:6" x14ac:dyDescent="0.25">
      <c r="A42">
        <f t="shared" si="2"/>
        <v>4</v>
      </c>
      <c r="B42">
        <f t="shared" si="4"/>
        <v>3</v>
      </c>
      <c r="C42">
        <f t="shared" si="4"/>
        <v>2</v>
      </c>
      <c r="D42" s="3">
        <f>VLOOKUP(A42,Growth!$C$1:$J$40,2,FALSE)*(1-EXP(-VLOOKUP(A42,Growth!$C$1:$J$40,3,FALSE)*((((B42-1)*12)+VLOOKUP(C42,Parameters!$A$13:$B$16,2,FALSE))-VLOOKUP(A42,Growth!$C$1:$J$40,4,FALSE))))</f>
        <v>627.67497794120391</v>
      </c>
      <c r="E42" s="3">
        <f>(D42^Parameters!$B$10)*Parameters!$B$9</f>
        <v>5980.0549631989497</v>
      </c>
      <c r="F42" s="3">
        <f>IF(D42&gt;Parameters!$B$4,E42*(Parameters!$B$5+(Parameters!$B$6-Parameters!$B$5)*1/(1+EXP(-Parameters!$B$2*(D42-Parameters!$B$3)))),0)</f>
        <v>1.9424549035698764</v>
      </c>
    </row>
    <row r="43" spans="1:6" x14ac:dyDescent="0.25">
      <c r="A43">
        <f t="shared" si="2"/>
        <v>4</v>
      </c>
      <c r="B43">
        <f t="shared" si="4"/>
        <v>3</v>
      </c>
      <c r="C43">
        <f t="shared" si="4"/>
        <v>3</v>
      </c>
      <c r="D43" s="3">
        <f>VLOOKUP(A43,Growth!$C$1:$J$40,2,FALSE)*(1-EXP(-VLOOKUP(A43,Growth!$C$1:$J$40,3,FALSE)*((((B43-1)*12)+VLOOKUP(C43,Parameters!$A$13:$B$16,2,FALSE))-VLOOKUP(A43,Growth!$C$1:$J$40,4,FALSE))))</f>
        <v>658.78565546970049</v>
      </c>
      <c r="E43" s="3">
        <f>(D43^Parameters!$B$10)*Parameters!$B$9</f>
        <v>6954.8215877837647</v>
      </c>
      <c r="F43" s="3">
        <f>IF(D43&gt;Parameters!$B$4,E43*(Parameters!$B$5+(Parameters!$B$6-Parameters!$B$5)*1/(1+EXP(-Parameters!$B$2*(D43-Parameters!$B$3)))),0)</f>
        <v>41.961224109365936</v>
      </c>
    </row>
    <row r="44" spans="1:6" x14ac:dyDescent="0.25">
      <c r="A44">
        <f t="shared" si="2"/>
        <v>4</v>
      </c>
      <c r="B44">
        <f t="shared" si="4"/>
        <v>4</v>
      </c>
      <c r="C44">
        <f t="shared" si="4"/>
        <v>1</v>
      </c>
      <c r="D44" s="3">
        <f>VLOOKUP(A44,Growth!$C$1:$J$40,2,FALSE)*(1-EXP(-VLOOKUP(A44,Growth!$C$1:$J$40,3,FALSE)*((((B44-1)*12)+VLOOKUP(C44,Parameters!$A$13:$B$16,2,FALSE))-VLOOKUP(A44,Growth!$C$1:$J$40,4,FALSE))))</f>
        <v>712.3378727310544</v>
      </c>
      <c r="E44" s="3">
        <f>(D44^Parameters!$B$10)*Parameters!$B$9</f>
        <v>8876.3825359236034</v>
      </c>
      <c r="F44" s="3">
        <f>IF(D44&gt;Parameters!$B$4,E44*(Parameters!$B$5+(Parameters!$B$6-Parameters!$B$5)*1/(1+EXP(-Parameters!$B$2*(D44-Parameters!$B$3)))),0)</f>
        <v>4293.7144644852988</v>
      </c>
    </row>
    <row r="45" spans="1:6" x14ac:dyDescent="0.25">
      <c r="A45">
        <f t="shared" si="2"/>
        <v>4</v>
      </c>
      <c r="B45">
        <f t="shared" si="4"/>
        <v>4</v>
      </c>
      <c r="C45">
        <f t="shared" si="4"/>
        <v>2</v>
      </c>
      <c r="D45" s="3">
        <f>VLOOKUP(A45,Growth!$C$1:$J$40,2,FALSE)*(1-EXP(-VLOOKUP(A45,Growth!$C$1:$J$40,3,FALSE)*((((B45-1)*12)+VLOOKUP(C45,Parameters!$A$13:$B$16,2,FALSE))-VLOOKUP(A45,Growth!$C$1:$J$40,4,FALSE))))</f>
        <v>752.11579935094096</v>
      </c>
      <c r="E45" s="3">
        <f>(D45^Parameters!$B$10)*Parameters!$B$9</f>
        <v>10517.185632742247</v>
      </c>
      <c r="F45" s="3">
        <f>IF(D45&gt;Parameters!$B$4,E45*(Parameters!$B$5+(Parameters!$B$6-Parameters!$B$5)*1/(1+EXP(-Parameters!$B$2*(D45-Parameters!$B$3)))),0)</f>
        <v>10257.925435468083</v>
      </c>
    </row>
    <row r="46" spans="1:6" x14ac:dyDescent="0.25">
      <c r="A46">
        <f t="shared" si="2"/>
        <v>4</v>
      </c>
      <c r="B46">
        <f t="shared" si="4"/>
        <v>4</v>
      </c>
      <c r="C46">
        <f t="shared" si="4"/>
        <v>3</v>
      </c>
      <c r="D46" s="3">
        <f>VLOOKUP(A46,Growth!$C$1:$J$40,2,FALSE)*(1-EXP(-VLOOKUP(A46,Growth!$C$1:$J$40,3,FALSE)*((((B46-1)*12)+VLOOKUP(C46,Parameters!$A$13:$B$16,2,FALSE))-VLOOKUP(A46,Growth!$C$1:$J$40,4,FALSE))))</f>
        <v>771.2858862313858</v>
      </c>
      <c r="E46" s="3">
        <f>(D46^Parameters!$B$10)*Parameters!$B$9</f>
        <v>11376.790318685524</v>
      </c>
      <c r="F46" s="3">
        <f>IF(D46&gt;Parameters!$B$4,E46*(Parameters!$B$5+(Parameters!$B$6-Parameters!$B$5)*1/(1+EXP(-Parameters!$B$2*(D46-Parameters!$B$3)))),0)</f>
        <v>11329.641975959124</v>
      </c>
    </row>
    <row r="47" spans="1:6" x14ac:dyDescent="0.25">
      <c r="A47">
        <f t="shared" si="2"/>
        <v>4</v>
      </c>
      <c r="B47">
        <f t="shared" ref="B47:C62" si="5">B35</f>
        <v>5</v>
      </c>
      <c r="C47">
        <f t="shared" si="5"/>
        <v>1</v>
      </c>
      <c r="D47" s="3">
        <f>VLOOKUP(A47,Growth!$C$1:$J$40,2,FALSE)*(1-EXP(-VLOOKUP(A47,Growth!$C$1:$J$40,3,FALSE)*((((B47-1)*12)+VLOOKUP(C47,Parameters!$A$13:$B$16,2,FALSE))-VLOOKUP(A47,Growth!$C$1:$J$40,4,FALSE))))</f>
        <v>804.28422439359031</v>
      </c>
      <c r="E47" s="3">
        <f>(D47^Parameters!$B$10)*Parameters!$B$9</f>
        <v>12966.209766769023</v>
      </c>
      <c r="F47" s="3">
        <f>IF(D47&gt;Parameters!$B$4,E47*(Parameters!$B$5+(Parameters!$B$6-Parameters!$B$5)*1/(1+EXP(-Parameters!$B$2*(D47-Parameters!$B$3)))),0)</f>
        <v>12963.791882242718</v>
      </c>
    </row>
    <row r="48" spans="1:6" x14ac:dyDescent="0.25">
      <c r="A48">
        <f t="shared" si="2"/>
        <v>4</v>
      </c>
      <c r="B48">
        <f t="shared" si="5"/>
        <v>5</v>
      </c>
      <c r="C48">
        <f t="shared" si="5"/>
        <v>2</v>
      </c>
      <c r="D48" s="3">
        <f>VLOOKUP(A48,Growth!$C$1:$J$40,2,FALSE)*(1-EXP(-VLOOKUP(A48,Growth!$C$1:$J$40,3,FALSE)*((((B48-1)*12)+VLOOKUP(C48,Parameters!$A$13:$B$16,2,FALSE))-VLOOKUP(A48,Growth!$C$1:$J$40,4,FALSE))))</f>
        <v>828.79498307214112</v>
      </c>
      <c r="E48" s="3">
        <f>(D48^Parameters!$B$10)*Parameters!$B$9</f>
        <v>14239.998389215898</v>
      </c>
      <c r="F48" s="3">
        <f>IF(D48&gt;Parameters!$B$4,E48*(Parameters!$B$5+(Parameters!$B$6-Parameters!$B$5)*1/(1+EXP(-Parameters!$B$2*(D48-Parameters!$B$3)))),0)</f>
        <v>14239.733830857127</v>
      </c>
    </row>
    <row r="49" spans="1:6" x14ac:dyDescent="0.25">
      <c r="A49">
        <f t="shared" si="2"/>
        <v>4</v>
      </c>
      <c r="B49">
        <f t="shared" si="5"/>
        <v>5</v>
      </c>
      <c r="C49">
        <f t="shared" si="5"/>
        <v>3</v>
      </c>
      <c r="D49" s="3">
        <f>VLOOKUP(A49,Growth!$C$1:$J$40,2,FALSE)*(1-EXP(-VLOOKUP(A49,Growth!$C$1:$J$40,3,FALSE)*((((B49-1)*12)+VLOOKUP(C49,Parameters!$A$13:$B$16,2,FALSE))-VLOOKUP(A49,Growth!$C$1:$J$40,4,FALSE))))</f>
        <v>840.60739797911947</v>
      </c>
      <c r="E49" s="3">
        <f>(D49^Parameters!$B$10)*Parameters!$B$9</f>
        <v>14883.156248261226</v>
      </c>
      <c r="F49" s="3">
        <f>IF(D49&gt;Parameters!$B$4,E49*(Parameters!$B$5+(Parameters!$B$6-Parameters!$B$5)*1/(1+EXP(-Parameters!$B$2*(D49-Parameters!$B$3)))),0)</f>
        <v>14883.065262646403</v>
      </c>
    </row>
    <row r="50" spans="1:6" x14ac:dyDescent="0.25">
      <c r="A50">
        <f t="shared" si="2"/>
        <v>5</v>
      </c>
      <c r="B50">
        <f t="shared" si="5"/>
        <v>2</v>
      </c>
      <c r="C50">
        <f t="shared" si="5"/>
        <v>1</v>
      </c>
      <c r="D50" s="3">
        <f>VLOOKUP(A50,Growth!$C$1:$J$40,2,FALSE)*(1-EXP(-VLOOKUP(A50,Growth!$C$1:$J$40,3,FALSE)*((((B50-1)*12)+VLOOKUP(C50,Parameters!$A$13:$B$16,2,FALSE))-VLOOKUP(A50,Growth!$C$1:$J$40,4,FALSE))))</f>
        <v>247.85568411630206</v>
      </c>
      <c r="E50" s="3">
        <f>(D50^Parameters!$B$10)*Parameters!$B$9</f>
        <v>328.89958254350853</v>
      </c>
      <c r="F50" s="3">
        <f>IF(D50&gt;Parameters!$B$4,E50*(Parameters!$B$5+(Parameters!$B$6-Parameters!$B$5)*1/(1+EXP(-Parameters!$B$2*(D50-Parameters!$B$3)))),0)</f>
        <v>3.211685702233773E-17</v>
      </c>
    </row>
    <row r="51" spans="1:6" x14ac:dyDescent="0.25">
      <c r="A51">
        <f t="shared" si="2"/>
        <v>5</v>
      </c>
      <c r="B51">
        <f t="shared" si="5"/>
        <v>2</v>
      </c>
      <c r="C51">
        <f t="shared" si="5"/>
        <v>2</v>
      </c>
      <c r="D51" s="3">
        <f>VLOOKUP(A51,Growth!$C$1:$J$40,2,FALSE)*(1-EXP(-VLOOKUP(A51,Growth!$C$1:$J$40,3,FALSE)*((((B51-1)*12)+VLOOKUP(C51,Parameters!$A$13:$B$16,2,FALSE))-VLOOKUP(A51,Growth!$C$1:$J$40,4,FALSE))))</f>
        <v>358.53084003416819</v>
      </c>
      <c r="E51" s="3">
        <f>(D51^Parameters!$B$10)*Parameters!$B$9</f>
        <v>1041.1847543063052</v>
      </c>
      <c r="F51" s="3">
        <f>IF(D51&gt;Parameters!$B$4,E51*(Parameters!$B$5+(Parameters!$B$6-Parameters!$B$5)*1/(1+EXP(-Parameters!$B$2*(D51-Parameters!$B$3)))),0)</f>
        <v>3.3897788854402297E-12</v>
      </c>
    </row>
    <row r="52" spans="1:6" x14ac:dyDescent="0.25">
      <c r="A52">
        <f t="shared" si="2"/>
        <v>5</v>
      </c>
      <c r="B52">
        <f t="shared" si="5"/>
        <v>2</v>
      </c>
      <c r="C52">
        <f t="shared" si="5"/>
        <v>3</v>
      </c>
      <c r="D52" s="3">
        <f>VLOOKUP(A52,Growth!$C$1:$J$40,2,FALSE)*(1-EXP(-VLOOKUP(A52,Growth!$C$1:$J$40,3,FALSE)*((((B52-1)*12)+VLOOKUP(C52,Parameters!$A$13:$B$16,2,FALSE))-VLOOKUP(A52,Growth!$C$1:$J$40,4,FALSE))))</f>
        <v>412.94311188376685</v>
      </c>
      <c r="E52" s="3">
        <f>(D52^Parameters!$B$10)*Parameters!$B$9</f>
        <v>1618.3605692139902</v>
      </c>
      <c r="F52" s="3">
        <f>IF(D52&gt;Parameters!$B$4,E52*(Parameters!$B$5+(Parameters!$B$6-Parameters!$B$5)*1/(1+EXP(-Parameters!$B$2*(D52-Parameters!$B$3)))),0)</f>
        <v>8.8184285014455819E-10</v>
      </c>
    </row>
    <row r="53" spans="1:6" x14ac:dyDescent="0.25">
      <c r="A53">
        <f t="shared" si="2"/>
        <v>5</v>
      </c>
      <c r="B53">
        <f t="shared" si="5"/>
        <v>3</v>
      </c>
      <c r="C53">
        <f t="shared" si="5"/>
        <v>1</v>
      </c>
      <c r="D53" s="3">
        <f>VLOOKUP(A53,Growth!$C$1:$J$40,2,FALSE)*(1-EXP(-VLOOKUP(A53,Growth!$C$1:$J$40,3,FALSE)*((((B53-1)*12)+VLOOKUP(C53,Parameters!$A$13:$B$16,2,FALSE))-VLOOKUP(A53,Growth!$C$1:$J$40,4,FALSE))))</f>
        <v>508.57232777730144</v>
      </c>
      <c r="E53" s="3">
        <f>(D53^Parameters!$B$10)*Parameters!$B$9</f>
        <v>3100.6659211085303</v>
      </c>
      <c r="F53" s="3">
        <f>IF(D53&gt;Parameters!$B$4,E53*(Parameters!$B$5+(Parameters!$B$6-Parameters!$B$5)*1/(1+EXP(-Parameters!$B$2*(D53-Parameters!$B$3)))),0)</f>
        <v>1.3672900088154208E-5</v>
      </c>
    </row>
    <row r="54" spans="1:6" x14ac:dyDescent="0.25">
      <c r="A54">
        <f t="shared" si="2"/>
        <v>5</v>
      </c>
      <c r="B54">
        <f t="shared" si="5"/>
        <v>3</v>
      </c>
      <c r="C54">
        <f t="shared" si="5"/>
        <v>2</v>
      </c>
      <c r="D54" s="3">
        <f>VLOOKUP(A54,Growth!$C$1:$J$40,2,FALSE)*(1-EXP(-VLOOKUP(A54,Growth!$C$1:$J$40,3,FALSE)*((((B54-1)*12)+VLOOKUP(C54,Parameters!$A$13:$B$16,2,FALSE))-VLOOKUP(A54,Growth!$C$1:$J$40,4,FALSE))))</f>
        <v>581.53583297965747</v>
      </c>
      <c r="E54" s="3">
        <f>(D54^Parameters!$B$10)*Parameters!$B$9</f>
        <v>4711.9542563038085</v>
      </c>
      <c r="F54" s="3">
        <f>IF(D54&gt;Parameters!$B$4,E54*(Parameters!$B$5+(Parameters!$B$6-Parameters!$B$5)*1/(1+EXP(-Parameters!$B$2*(D54-Parameters!$B$3)))),0)</f>
        <v>1.9925652082337673E-2</v>
      </c>
    </row>
    <row r="55" spans="1:6" x14ac:dyDescent="0.25">
      <c r="A55">
        <f t="shared" si="2"/>
        <v>5</v>
      </c>
      <c r="B55">
        <f t="shared" si="5"/>
        <v>3</v>
      </c>
      <c r="C55">
        <f t="shared" si="5"/>
        <v>3</v>
      </c>
      <c r="D55" s="3">
        <f>VLOOKUP(A55,Growth!$C$1:$J$40,2,FALSE)*(1-EXP(-VLOOKUP(A55,Growth!$C$1:$J$40,3,FALSE)*((((B55-1)*12)+VLOOKUP(C55,Parameters!$A$13:$B$16,2,FALSE))-VLOOKUP(A55,Growth!$C$1:$J$40,4,FALSE))))</f>
        <v>617.40756993132254</v>
      </c>
      <c r="E55" s="3">
        <f>(D55^Parameters!$B$10)*Parameters!$B$9</f>
        <v>5679.9722070002617</v>
      </c>
      <c r="F55" s="3">
        <f>IF(D55&gt;Parameters!$B$4,E55*(Parameters!$B$5+(Parameters!$B$6-Parameters!$B$5)*1/(1+EXP(-Parameters!$B$2*(D55-Parameters!$B$3)))),0)</f>
        <v>0.70223112490870243</v>
      </c>
    </row>
    <row r="56" spans="1:6" x14ac:dyDescent="0.25">
      <c r="A56">
        <f t="shared" si="2"/>
        <v>5</v>
      </c>
      <c r="B56">
        <f t="shared" si="5"/>
        <v>4</v>
      </c>
      <c r="C56">
        <f t="shared" si="5"/>
        <v>1</v>
      </c>
      <c r="D56" s="3">
        <f>VLOOKUP(A56,Growth!$C$1:$J$40,2,FALSE)*(1-EXP(-VLOOKUP(A56,Growth!$C$1:$J$40,3,FALSE)*((((B56-1)*12)+VLOOKUP(C56,Parameters!$A$13:$B$16,2,FALSE))-VLOOKUP(A56,Growth!$C$1:$J$40,4,FALSE))))</f>
        <v>680.45191564268748</v>
      </c>
      <c r="E56" s="3">
        <f>(D56^Parameters!$B$10)*Parameters!$B$9</f>
        <v>7694.0241565010519</v>
      </c>
      <c r="F56" s="3">
        <f>IF(D56&gt;Parameters!$B$4,E56*(Parameters!$B$5+(Parameters!$B$6-Parameters!$B$5)*1/(1+EXP(-Parameters!$B$2*(D56-Parameters!$B$3)))),0)</f>
        <v>342.75978375005889</v>
      </c>
    </row>
    <row r="57" spans="1:6" x14ac:dyDescent="0.25">
      <c r="A57">
        <f t="shared" si="2"/>
        <v>5</v>
      </c>
      <c r="B57">
        <f t="shared" si="5"/>
        <v>4</v>
      </c>
      <c r="C57">
        <f t="shared" si="5"/>
        <v>2</v>
      </c>
      <c r="D57" s="3">
        <f>VLOOKUP(A57,Growth!$C$1:$J$40,2,FALSE)*(1-EXP(-VLOOKUP(A57,Growth!$C$1:$J$40,3,FALSE)*((((B57-1)*12)+VLOOKUP(C57,Parameters!$A$13:$B$16,2,FALSE))-VLOOKUP(A57,Growth!$C$1:$J$40,4,FALSE))))</f>
        <v>728.55370549121517</v>
      </c>
      <c r="E57" s="3">
        <f>(D57^Parameters!$B$10)*Parameters!$B$9</f>
        <v>9522.4884516876373</v>
      </c>
      <c r="F57" s="3">
        <f>IF(D57&gt;Parameters!$B$4,E57*(Parameters!$B$5+(Parameters!$B$6-Parameters!$B$5)*1/(1+EXP(-Parameters!$B$2*(D57-Parameters!$B$3)))),0)</f>
        <v>7728.9472704923128</v>
      </c>
    </row>
    <row r="58" spans="1:6" x14ac:dyDescent="0.25">
      <c r="A58">
        <f t="shared" si="2"/>
        <v>5</v>
      </c>
      <c r="B58">
        <f t="shared" si="5"/>
        <v>4</v>
      </c>
      <c r="C58">
        <f t="shared" si="5"/>
        <v>3</v>
      </c>
      <c r="D58" s="3">
        <f>VLOOKUP(A58,Growth!$C$1:$J$40,2,FALSE)*(1-EXP(-VLOOKUP(A58,Growth!$C$1:$J$40,3,FALSE)*((((B58-1)*12)+VLOOKUP(C58,Parameters!$A$13:$B$16,2,FALSE))-VLOOKUP(A58,Growth!$C$1:$J$40,4,FALSE))))</f>
        <v>752.20244259019648</v>
      </c>
      <c r="E58" s="3">
        <f>(D58^Parameters!$B$10)*Parameters!$B$9</f>
        <v>10520.968032673554</v>
      </c>
      <c r="F58" s="3">
        <f>IF(D58&gt;Parameters!$B$4,E58*(Parameters!$B$5+(Parameters!$B$6-Parameters!$B$5)*1/(1+EXP(-Parameters!$B$2*(D58-Parameters!$B$3)))),0)</f>
        <v>10263.669037739106</v>
      </c>
    </row>
    <row r="59" spans="1:6" x14ac:dyDescent="0.25">
      <c r="A59">
        <f t="shared" si="2"/>
        <v>5</v>
      </c>
      <c r="B59">
        <f t="shared" si="5"/>
        <v>5</v>
      </c>
      <c r="C59">
        <f t="shared" si="5"/>
        <v>1</v>
      </c>
      <c r="D59" s="3">
        <f>VLOOKUP(A59,Growth!$C$1:$J$40,2,FALSE)*(1-EXP(-VLOOKUP(A59,Growth!$C$1:$J$40,3,FALSE)*((((B59-1)*12)+VLOOKUP(C59,Parameters!$A$13:$B$16,2,FALSE))-VLOOKUP(A59,Growth!$C$1:$J$40,4,FALSE))))</f>
        <v>793.76494510615396</v>
      </c>
      <c r="E59" s="3">
        <f>(D59^Parameters!$B$10)*Parameters!$B$9</f>
        <v>12444.154165466225</v>
      </c>
      <c r="F59" s="3">
        <f>IF(D59&gt;Parameters!$B$4,E59*(Parameters!$B$5+(Parameters!$B$6-Parameters!$B$5)*1/(1+EXP(-Parameters!$B$2*(D59-Parameters!$B$3)))),0)</f>
        <v>12437.911881332233</v>
      </c>
    </row>
    <row r="60" spans="1:6" x14ac:dyDescent="0.25">
      <c r="A60">
        <f t="shared" si="2"/>
        <v>5</v>
      </c>
      <c r="B60">
        <f t="shared" si="5"/>
        <v>5</v>
      </c>
      <c r="C60">
        <f t="shared" si="5"/>
        <v>2</v>
      </c>
      <c r="D60" s="3">
        <f>VLOOKUP(A60,Growth!$C$1:$J$40,2,FALSE)*(1-EXP(-VLOOKUP(A60,Growth!$C$1:$J$40,3,FALSE)*((((B60-1)*12)+VLOOKUP(C60,Parameters!$A$13:$B$16,2,FALSE))-VLOOKUP(A60,Growth!$C$1:$J$40,4,FALSE))))</f>
        <v>825.47644498838861</v>
      </c>
      <c r="E60" s="3">
        <f>(D60^Parameters!$B$10)*Parameters!$B$9</f>
        <v>14062.771849207718</v>
      </c>
      <c r="F60" s="3">
        <f>IF(D60&gt;Parameters!$B$4,E60*(Parameters!$B$5+(Parameters!$B$6-Parameters!$B$5)*1/(1+EXP(-Parameters!$B$2*(D60-Parameters!$B$3)))),0)</f>
        <v>14062.414824243342</v>
      </c>
    </row>
    <row r="61" spans="1:6" x14ac:dyDescent="0.25">
      <c r="A61">
        <f t="shared" si="2"/>
        <v>5</v>
      </c>
      <c r="B61">
        <f t="shared" si="5"/>
        <v>5</v>
      </c>
      <c r="C61">
        <f t="shared" si="5"/>
        <v>3</v>
      </c>
      <c r="D61" s="3">
        <f>VLOOKUP(A61,Growth!$C$1:$J$40,2,FALSE)*(1-EXP(-VLOOKUP(A61,Growth!$C$1:$J$40,3,FALSE)*((((B61-1)*12)+VLOOKUP(C61,Parameters!$A$13:$B$16,2,FALSE))-VLOOKUP(A61,Growth!$C$1:$J$40,4,FALSE))))</f>
        <v>841.06706908139802</v>
      </c>
      <c r="E61" s="3">
        <f>(D61^Parameters!$B$10)*Parameters!$B$9</f>
        <v>14908.575677713343</v>
      </c>
      <c r="F61" s="3">
        <f>IF(D61&gt;Parameters!$B$4,E61*(Parameters!$B$5+(Parameters!$B$6-Parameters!$B$5)*1/(1+EXP(-Parameters!$B$2*(D61-Parameters!$B$3)))),0)</f>
        <v>14908.4883949415</v>
      </c>
    </row>
    <row r="62" spans="1:6" x14ac:dyDescent="0.25">
      <c r="A62">
        <f t="shared" si="2"/>
        <v>6</v>
      </c>
      <c r="B62">
        <f t="shared" si="5"/>
        <v>2</v>
      </c>
      <c r="C62">
        <f t="shared" si="5"/>
        <v>1</v>
      </c>
      <c r="D62" s="3">
        <f>VLOOKUP(A62,Growth!$C$1:$J$40,2,FALSE)*(1-EXP(-VLOOKUP(A62,Growth!$C$1:$J$40,3,FALSE)*((((B62-1)*12)+VLOOKUP(C62,Parameters!$A$13:$B$16,2,FALSE))-VLOOKUP(A62,Growth!$C$1:$J$40,4,FALSE))))</f>
        <v>275.23899890717598</v>
      </c>
      <c r="E62" s="3">
        <f>(D62^Parameters!$B$10)*Parameters!$B$9</f>
        <v>456.16995668429445</v>
      </c>
      <c r="F62" s="3">
        <f>IF(D62&gt;Parameters!$B$4,E62*(Parameters!$B$5+(Parameters!$B$6-Parameters!$B$5)*1/(1+EXP(-Parameters!$B$2*(D62-Parameters!$B$3)))),0)</f>
        <v>5.859672631938246E-16</v>
      </c>
    </row>
    <row r="63" spans="1:6" x14ac:dyDescent="0.25">
      <c r="A63">
        <f t="shared" si="2"/>
        <v>6</v>
      </c>
      <c r="B63">
        <f t="shared" ref="B63:C78" si="6">B51</f>
        <v>2</v>
      </c>
      <c r="C63">
        <f t="shared" si="6"/>
        <v>2</v>
      </c>
      <c r="D63" s="3">
        <f>VLOOKUP(A63,Growth!$C$1:$J$40,2,FALSE)*(1-EXP(-VLOOKUP(A63,Growth!$C$1:$J$40,3,FALSE)*((((B63-1)*12)+VLOOKUP(C63,Parameters!$A$13:$B$16,2,FALSE))-VLOOKUP(A63,Growth!$C$1:$J$40,4,FALSE))))</f>
        <v>386.67298339558101</v>
      </c>
      <c r="E63" s="3">
        <f>(D63^Parameters!$B$10)*Parameters!$B$9</f>
        <v>1318.1577768211873</v>
      </c>
      <c r="F63" s="3">
        <f>IF(D63&gt;Parameters!$B$4,E63*(Parameters!$B$5+(Parameters!$B$6-Parameters!$B$5)*1/(1+EXP(-Parameters!$B$2*(D63-Parameters!$B$3)))),0)</f>
        <v>6.063160371741526E-11</v>
      </c>
    </row>
    <row r="64" spans="1:6" x14ac:dyDescent="0.25">
      <c r="A64">
        <f t="shared" si="2"/>
        <v>6</v>
      </c>
      <c r="B64">
        <f t="shared" si="6"/>
        <v>2</v>
      </c>
      <c r="C64">
        <f t="shared" si="6"/>
        <v>3</v>
      </c>
      <c r="D64" s="3">
        <f>VLOOKUP(A64,Growth!$C$1:$J$40,2,FALSE)*(1-EXP(-VLOOKUP(A64,Growth!$C$1:$J$40,3,FALSE)*((((B64-1)*12)+VLOOKUP(C64,Parameters!$A$13:$B$16,2,FALSE))-VLOOKUP(A64,Growth!$C$1:$J$40,4,FALSE))))</f>
        <v>440.75064822602019</v>
      </c>
      <c r="E64" s="3">
        <f>(D64^Parameters!$B$10)*Parameters!$B$9</f>
        <v>1983.4560527317453</v>
      </c>
      <c r="F64" s="3">
        <f>IF(D64&gt;Parameters!$B$4,E64*(Parameters!$B$5+(Parameters!$B$6-Parameters!$B$5)*1/(1+EXP(-Parameters!$B$2*(D64-Parameters!$B$3)))),0)</f>
        <v>1.4796266986190325E-8</v>
      </c>
    </row>
    <row r="65" spans="1:6" x14ac:dyDescent="0.25">
      <c r="A65">
        <f t="shared" si="2"/>
        <v>6</v>
      </c>
      <c r="B65">
        <f t="shared" si="6"/>
        <v>3</v>
      </c>
      <c r="C65">
        <f t="shared" si="6"/>
        <v>1</v>
      </c>
      <c r="D65" s="3">
        <f>VLOOKUP(A65,Growth!$C$1:$J$40,2,FALSE)*(1-EXP(-VLOOKUP(A65,Growth!$C$1:$J$40,3,FALSE)*((((B65-1)*12)+VLOOKUP(C65,Parameters!$A$13:$B$16,2,FALSE))-VLOOKUP(A65,Growth!$C$1:$J$40,4,FALSE))))</f>
        <v>534.51238880891788</v>
      </c>
      <c r="E65" s="3">
        <f>(D65^Parameters!$B$10)*Parameters!$B$9</f>
        <v>3621.5574308708783</v>
      </c>
      <c r="F65" s="3">
        <f>IF(D65&gt;Parameters!$B$4,E65*(Parameters!$B$5+(Parameters!$B$6-Parameters!$B$5)*1/(1+EXP(-Parameters!$B$2*(D65-Parameters!$B$3)))),0)</f>
        <v>1.8339874852672387E-4</v>
      </c>
    </row>
    <row r="66" spans="1:6" x14ac:dyDescent="0.25">
      <c r="A66">
        <f t="shared" si="2"/>
        <v>6</v>
      </c>
      <c r="B66">
        <f t="shared" si="6"/>
        <v>3</v>
      </c>
      <c r="C66">
        <f t="shared" si="6"/>
        <v>2</v>
      </c>
      <c r="D66" s="3">
        <f>VLOOKUP(A66,Growth!$C$1:$J$40,2,FALSE)*(1-EXP(-VLOOKUP(A66,Growth!$C$1:$J$40,3,FALSE)*((((B66-1)*12)+VLOOKUP(C66,Parameters!$A$13:$B$16,2,FALSE))-VLOOKUP(A66,Growth!$C$1:$J$40,4,FALSE))))</f>
        <v>604.8110214432005</v>
      </c>
      <c r="E66" s="3">
        <f>(D66^Parameters!$B$10)*Parameters!$B$9</f>
        <v>5326.0060263075129</v>
      </c>
      <c r="F66" s="3">
        <f>IF(D66&gt;Parameters!$B$4,E66*(Parameters!$B$5+(Parameters!$B$6-Parameters!$B$5)*1/(1+EXP(-Parameters!$B$2*(D66-Parameters!$B$3)))),0)</f>
        <v>0.20127426955494973</v>
      </c>
    </row>
    <row r="67" spans="1:6" x14ac:dyDescent="0.25">
      <c r="A67">
        <f t="shared" si="2"/>
        <v>6</v>
      </c>
      <c r="B67">
        <f t="shared" si="6"/>
        <v>3</v>
      </c>
      <c r="C67">
        <f t="shared" si="6"/>
        <v>3</v>
      </c>
      <c r="D67" s="3">
        <f>VLOOKUP(A67,Growth!$C$1:$J$40,2,FALSE)*(1-EXP(-VLOOKUP(A67,Growth!$C$1:$J$40,3,FALSE)*((((B67-1)*12)+VLOOKUP(C67,Parameters!$A$13:$B$16,2,FALSE))-VLOOKUP(A67,Growth!$C$1:$J$40,4,FALSE))))</f>
        <v>638.92616065399022</v>
      </c>
      <c r="E67" s="3">
        <f>(D67^Parameters!$B$10)*Parameters!$B$9</f>
        <v>6321.0656453859974</v>
      </c>
      <c r="F67" s="3">
        <f>IF(D67&gt;Parameters!$B$4,E67*(Parameters!$B$5+(Parameters!$B$6-Parameters!$B$5)*1/(1+EXP(-Parameters!$B$2*(D67-Parameters!$B$3)))),0)</f>
        <v>5.9152606709278484</v>
      </c>
    </row>
    <row r="68" spans="1:6" x14ac:dyDescent="0.25">
      <c r="A68">
        <f t="shared" si="2"/>
        <v>6</v>
      </c>
      <c r="B68">
        <f t="shared" si="6"/>
        <v>4</v>
      </c>
      <c r="C68">
        <f t="shared" si="6"/>
        <v>1</v>
      </c>
      <c r="D68" s="3">
        <f>VLOOKUP(A68,Growth!$C$1:$J$40,2,FALSE)*(1-EXP(-VLOOKUP(A68,Growth!$C$1:$J$40,3,FALSE)*((((B68-1)*12)+VLOOKUP(C68,Parameters!$A$13:$B$16,2,FALSE))-VLOOKUP(A68,Growth!$C$1:$J$40,4,FALSE))))</f>
        <v>698.07617836760687</v>
      </c>
      <c r="E68" s="3">
        <f>(D68^Parameters!$B$10)*Parameters!$B$9</f>
        <v>8333.3400131209346</v>
      </c>
      <c r="F68" s="3">
        <f>IF(D68&gt;Parameters!$B$4,E68*(Parameters!$B$5+(Parameters!$B$6-Parameters!$B$5)*1/(1+EXP(-Parameters!$B$2*(D68-Parameters!$B$3)))),0)</f>
        <v>1639.0282814423613</v>
      </c>
    </row>
    <row r="69" spans="1:6" x14ac:dyDescent="0.25">
      <c r="A69">
        <f t="shared" si="2"/>
        <v>6</v>
      </c>
      <c r="B69">
        <f t="shared" si="6"/>
        <v>4</v>
      </c>
      <c r="C69">
        <f t="shared" si="6"/>
        <v>2</v>
      </c>
      <c r="D69" s="3">
        <f>VLOOKUP(A69,Growth!$C$1:$J$40,2,FALSE)*(1-EXP(-VLOOKUP(A69,Growth!$C$1:$J$40,3,FALSE)*((((B69-1)*12)+VLOOKUP(C69,Parameters!$A$13:$B$16,2,FALSE))-VLOOKUP(A69,Growth!$C$1:$J$40,4,FALSE))))</f>
        <v>742.42438841266767</v>
      </c>
      <c r="E69" s="3">
        <f>(D69^Parameters!$B$10)*Parameters!$B$9</f>
        <v>10099.914218694576</v>
      </c>
      <c r="F69" s="3">
        <f>IF(D69&gt;Parameters!$B$4,E69*(Parameters!$B$5+(Parameters!$B$6-Parameters!$B$5)*1/(1+EXP(-Parameters!$B$2*(D69-Parameters!$B$3)))),0)</f>
        <v>9502.1134298014858</v>
      </c>
    </row>
    <row r="70" spans="1:6" x14ac:dyDescent="0.25">
      <c r="A70">
        <f t="shared" si="2"/>
        <v>6</v>
      </c>
      <c r="B70">
        <f t="shared" si="6"/>
        <v>4</v>
      </c>
      <c r="C70">
        <f t="shared" si="6"/>
        <v>3</v>
      </c>
      <c r="D70" s="3">
        <f>VLOOKUP(A70,Growth!$C$1:$J$40,2,FALSE)*(1-EXP(-VLOOKUP(A70,Growth!$C$1:$J$40,3,FALSE)*((((B70-1)*12)+VLOOKUP(C70,Parameters!$A$13:$B$16,2,FALSE))-VLOOKUP(A70,Growth!$C$1:$J$40,4,FALSE))))</f>
        <v>763.94607813467758</v>
      </c>
      <c r="E70" s="3">
        <f>(D70^Parameters!$B$10)*Parameters!$B$9</f>
        <v>11042.238469912732</v>
      </c>
      <c r="F70" s="3">
        <f>IF(D70&gt;Parameters!$B$4,E70*(Parameters!$B$5+(Parameters!$B$6-Parameters!$B$5)*1/(1+EXP(-Parameters!$B$2*(D70-Parameters!$B$3)))),0)</f>
        <v>10951.315567723505</v>
      </c>
    </row>
    <row r="71" spans="1:6" x14ac:dyDescent="0.25">
      <c r="A71">
        <f t="shared" si="2"/>
        <v>6</v>
      </c>
      <c r="B71">
        <f t="shared" si="6"/>
        <v>5</v>
      </c>
      <c r="C71">
        <f t="shared" si="6"/>
        <v>1</v>
      </c>
      <c r="D71" s="3">
        <f>VLOOKUP(A71,Growth!$C$1:$J$40,2,FALSE)*(1-EXP(-VLOOKUP(A71,Growth!$C$1:$J$40,3,FALSE)*((((B71-1)*12)+VLOOKUP(C71,Parameters!$A$13:$B$16,2,FALSE))-VLOOKUP(A71,Growth!$C$1:$J$40,4,FALSE))))</f>
        <v>801.26113408148819</v>
      </c>
      <c r="E71" s="3">
        <f>(D71^Parameters!$B$10)*Parameters!$B$9</f>
        <v>12814.683860165966</v>
      </c>
      <c r="F71" s="3">
        <f>IF(D71&gt;Parameters!$B$4,E71*(Parameters!$B$5+(Parameters!$B$6-Parameters!$B$5)*1/(1+EXP(-Parameters!$B$2*(D71-Parameters!$B$3)))),0)</f>
        <v>12811.508092465172</v>
      </c>
    </row>
    <row r="72" spans="1:6" x14ac:dyDescent="0.25">
      <c r="A72">
        <f t="shared" si="2"/>
        <v>6</v>
      </c>
      <c r="B72">
        <f t="shared" si="6"/>
        <v>5</v>
      </c>
      <c r="C72">
        <f t="shared" si="6"/>
        <v>2</v>
      </c>
      <c r="D72" s="3">
        <f>VLOOKUP(A72,Growth!$C$1:$J$40,2,FALSE)*(1-EXP(-VLOOKUP(A72,Growth!$C$1:$J$40,3,FALSE)*((((B72-1)*12)+VLOOKUP(C72,Parameters!$A$13:$B$16,2,FALSE))-VLOOKUP(A72,Growth!$C$1:$J$40,4,FALSE))))</f>
        <v>829.23840277791658</v>
      </c>
      <c r="E72" s="3">
        <f>(D72^Parameters!$B$10)*Parameters!$B$9</f>
        <v>14263.793577035713</v>
      </c>
      <c r="F72" s="3">
        <f>IF(D72&gt;Parameters!$B$4,E72*(Parameters!$B$5+(Parameters!$B$6-Parameters!$B$5)*1/(1+EXP(-Parameters!$B$2*(D72-Parameters!$B$3)))),0)</f>
        <v>14263.539406244867</v>
      </c>
    </row>
    <row r="73" spans="1:6" x14ac:dyDescent="0.25">
      <c r="A73">
        <f t="shared" si="2"/>
        <v>6</v>
      </c>
      <c r="B73">
        <f t="shared" si="6"/>
        <v>5</v>
      </c>
      <c r="C73">
        <f t="shared" si="6"/>
        <v>3</v>
      </c>
      <c r="D73" s="3">
        <f>VLOOKUP(A73,Growth!$C$1:$J$40,2,FALSE)*(1-EXP(-VLOOKUP(A73,Growth!$C$1:$J$40,3,FALSE)*((((B73-1)*12)+VLOOKUP(C73,Parameters!$A$13:$B$16,2,FALSE))-VLOOKUP(A73,Growth!$C$1:$J$40,4,FALSE))))</f>
        <v>842.81545798582772</v>
      </c>
      <c r="E73" s="3">
        <f>(D73^Parameters!$B$10)*Parameters!$B$9</f>
        <v>15005.529687535072</v>
      </c>
      <c r="F73" s="3">
        <f>IF(D73&gt;Parameters!$B$4,E73*(Parameters!$B$5+(Parameters!$B$6-Parameters!$B$5)*1/(1+EXP(-Parameters!$B$2*(D73-Parameters!$B$3)))),0)</f>
        <v>15005.455164164578</v>
      </c>
    </row>
    <row r="74" spans="1:6" x14ac:dyDescent="0.25">
      <c r="A74">
        <f t="shared" si="2"/>
        <v>7</v>
      </c>
      <c r="B74">
        <f t="shared" si="6"/>
        <v>2</v>
      </c>
      <c r="C74">
        <f t="shared" si="6"/>
        <v>1</v>
      </c>
      <c r="D74" s="3">
        <f>VLOOKUP(A74,Growth!$C$1:$J$40,2,FALSE)*(1-EXP(-VLOOKUP(A74,Growth!$C$1:$J$40,3,FALSE)*((((B74-1)*12)+VLOOKUP(C74,Parameters!$A$13:$B$16,2,FALSE))-VLOOKUP(A74,Growth!$C$1:$J$40,4,FALSE))))</f>
        <v>320.95872777108025</v>
      </c>
      <c r="E74" s="3">
        <f>(D74^Parameters!$B$10)*Parameters!$B$9</f>
        <v>736.97692400575102</v>
      </c>
      <c r="F74" s="3">
        <f>IF(D74&gt;Parameters!$B$4,E74*(Parameters!$B$5+(Parameters!$B$6-Parameters!$B$5)*1/(1+EXP(-Parameters!$B$2*(D74-Parameters!$B$3)))),0)</f>
        <v>6.9925211178652883E-14</v>
      </c>
    </row>
    <row r="75" spans="1:6" x14ac:dyDescent="0.25">
      <c r="A75">
        <f t="shared" si="2"/>
        <v>7</v>
      </c>
      <c r="B75">
        <f t="shared" si="6"/>
        <v>2</v>
      </c>
      <c r="C75">
        <f t="shared" si="6"/>
        <v>2</v>
      </c>
      <c r="D75" s="3">
        <f>VLOOKUP(A75,Growth!$C$1:$J$40,2,FALSE)*(1-EXP(-VLOOKUP(A75,Growth!$C$1:$J$40,3,FALSE)*((((B75-1)*12)+VLOOKUP(C75,Parameters!$A$13:$B$16,2,FALSE))-VLOOKUP(A75,Growth!$C$1:$J$40,4,FALSE))))</f>
        <v>425.7229320061009</v>
      </c>
      <c r="E75" s="3">
        <f>(D75^Parameters!$B$10)*Parameters!$B$9</f>
        <v>1779.8940954589541</v>
      </c>
      <c r="F75" s="3">
        <f>IF(D75&gt;Parameters!$B$4,E75*(Parameters!$B$5+(Parameters!$B$6-Parameters!$B$5)*1/(1+EXP(-Parameters!$B$2*(D75-Parameters!$B$3)))),0)</f>
        <v>3.2283781271267572E-9</v>
      </c>
    </row>
    <row r="76" spans="1:6" x14ac:dyDescent="0.25">
      <c r="A76">
        <f t="shared" si="2"/>
        <v>7</v>
      </c>
      <c r="B76">
        <f t="shared" si="6"/>
        <v>2</v>
      </c>
      <c r="C76">
        <f t="shared" si="6"/>
        <v>3</v>
      </c>
      <c r="D76" s="3">
        <f>VLOOKUP(A76,Growth!$C$1:$J$40,2,FALSE)*(1-EXP(-VLOOKUP(A76,Growth!$C$1:$J$40,3,FALSE)*((((B76-1)*12)+VLOOKUP(C76,Parameters!$A$13:$B$16,2,FALSE))-VLOOKUP(A76,Growth!$C$1:$J$40,4,FALSE))))</f>
        <v>476.21170977316473</v>
      </c>
      <c r="E76" s="3">
        <f>(D76^Parameters!$B$10)*Parameters!$B$9</f>
        <v>2525.3847149858907</v>
      </c>
      <c r="F76" s="3">
        <f>IF(D76&gt;Parameters!$B$4,E76*(Parameters!$B$5+(Parameters!$B$6-Parameters!$B$5)*1/(1+EXP(-Parameters!$B$2*(D76-Parameters!$B$3)))),0)</f>
        <v>5.2996629960072365E-7</v>
      </c>
    </row>
    <row r="77" spans="1:6" x14ac:dyDescent="0.25">
      <c r="A77">
        <f t="shared" si="2"/>
        <v>7</v>
      </c>
      <c r="B77">
        <f t="shared" si="6"/>
        <v>3</v>
      </c>
      <c r="C77">
        <f t="shared" si="6"/>
        <v>1</v>
      </c>
      <c r="D77" s="3">
        <f>VLOOKUP(A77,Growth!$C$1:$J$40,2,FALSE)*(1-EXP(-VLOOKUP(A77,Growth!$C$1:$J$40,3,FALSE)*((((B77-1)*12)+VLOOKUP(C77,Parameters!$A$13:$B$16,2,FALSE))-VLOOKUP(A77,Growth!$C$1:$J$40,4,FALSE))))</f>
        <v>563.12032800449174</v>
      </c>
      <c r="E77" s="3">
        <f>(D77^Parameters!$B$10)*Parameters!$B$9</f>
        <v>4261.6432467874683</v>
      </c>
      <c r="F77" s="3">
        <f>IF(D77&gt;Parameters!$B$4,E77*(Parameters!$B$5+(Parameters!$B$6-Parameters!$B$5)*1/(1+EXP(-Parameters!$B$2*(D77-Parameters!$B$3)))),0)</f>
        <v>3.1856759644739094E-3</v>
      </c>
    </row>
    <row r="78" spans="1:6" x14ac:dyDescent="0.25">
      <c r="A78">
        <f t="shared" si="2"/>
        <v>7</v>
      </c>
      <c r="B78">
        <f t="shared" si="6"/>
        <v>3</v>
      </c>
      <c r="C78">
        <f t="shared" si="6"/>
        <v>2</v>
      </c>
      <c r="D78" s="3">
        <f>VLOOKUP(A78,Growth!$C$1:$J$40,2,FALSE)*(1-EXP(-VLOOKUP(A78,Growth!$C$1:$J$40,3,FALSE)*((((B78-1)*12)+VLOOKUP(C78,Parameters!$A$13:$B$16,2,FALSE))-VLOOKUP(A78,Growth!$C$1:$J$40,4,FALSE))))</f>
        <v>627.67497794120391</v>
      </c>
      <c r="E78" s="3">
        <f>(D78^Parameters!$B$10)*Parameters!$B$9</f>
        <v>5980.0549631989497</v>
      </c>
      <c r="F78" s="3">
        <f>IF(D78&gt;Parameters!$B$4,E78*(Parameters!$B$5+(Parameters!$B$6-Parameters!$B$5)*1/(1+EXP(-Parameters!$B$2*(D78-Parameters!$B$3)))),0)</f>
        <v>1.9424549035698764</v>
      </c>
    </row>
    <row r="79" spans="1:6" x14ac:dyDescent="0.25">
      <c r="A79">
        <f t="shared" ref="A79:A142" si="7">A67+1</f>
        <v>7</v>
      </c>
      <c r="B79">
        <f t="shared" ref="B79:C94" si="8">B67</f>
        <v>3</v>
      </c>
      <c r="C79">
        <f t="shared" si="8"/>
        <v>3</v>
      </c>
      <c r="D79" s="3">
        <f>VLOOKUP(A79,Growth!$C$1:$J$40,2,FALSE)*(1-EXP(-VLOOKUP(A79,Growth!$C$1:$J$40,3,FALSE)*((((B79-1)*12)+VLOOKUP(C79,Parameters!$A$13:$B$16,2,FALSE))-VLOOKUP(A79,Growth!$C$1:$J$40,4,FALSE))))</f>
        <v>658.78565546970049</v>
      </c>
      <c r="E79" s="3">
        <f>(D79^Parameters!$B$10)*Parameters!$B$9</f>
        <v>6954.8215877837647</v>
      </c>
      <c r="F79" s="3">
        <f>IF(D79&gt;Parameters!$B$4,E79*(Parameters!$B$5+(Parameters!$B$6-Parameters!$B$5)*1/(1+EXP(-Parameters!$B$2*(D79-Parameters!$B$3)))),0)</f>
        <v>41.961224109365936</v>
      </c>
    </row>
    <row r="80" spans="1:6" x14ac:dyDescent="0.25">
      <c r="A80">
        <f t="shared" si="7"/>
        <v>7</v>
      </c>
      <c r="B80">
        <f t="shared" si="8"/>
        <v>4</v>
      </c>
      <c r="C80">
        <f t="shared" si="8"/>
        <v>1</v>
      </c>
      <c r="D80" s="3">
        <f>VLOOKUP(A80,Growth!$C$1:$J$40,2,FALSE)*(1-EXP(-VLOOKUP(A80,Growth!$C$1:$J$40,3,FALSE)*((((B80-1)*12)+VLOOKUP(C80,Parameters!$A$13:$B$16,2,FALSE))-VLOOKUP(A80,Growth!$C$1:$J$40,4,FALSE))))</f>
        <v>712.3378727310544</v>
      </c>
      <c r="E80" s="3">
        <f>(D80^Parameters!$B$10)*Parameters!$B$9</f>
        <v>8876.3825359236034</v>
      </c>
      <c r="F80" s="3">
        <f>IF(D80&gt;Parameters!$B$4,E80*(Parameters!$B$5+(Parameters!$B$6-Parameters!$B$5)*1/(1+EXP(-Parameters!$B$2*(D80-Parameters!$B$3)))),0)</f>
        <v>4293.7144644852988</v>
      </c>
    </row>
    <row r="81" spans="1:6" x14ac:dyDescent="0.25">
      <c r="A81">
        <f t="shared" si="7"/>
        <v>7</v>
      </c>
      <c r="B81">
        <f t="shared" si="8"/>
        <v>4</v>
      </c>
      <c r="C81">
        <f t="shared" si="8"/>
        <v>2</v>
      </c>
      <c r="D81" s="3">
        <f>VLOOKUP(A81,Growth!$C$1:$J$40,2,FALSE)*(1-EXP(-VLOOKUP(A81,Growth!$C$1:$J$40,3,FALSE)*((((B81-1)*12)+VLOOKUP(C81,Parameters!$A$13:$B$16,2,FALSE))-VLOOKUP(A81,Growth!$C$1:$J$40,4,FALSE))))</f>
        <v>752.11579935094096</v>
      </c>
      <c r="E81" s="3">
        <f>(D81^Parameters!$B$10)*Parameters!$B$9</f>
        <v>10517.185632742247</v>
      </c>
      <c r="F81" s="3">
        <f>IF(D81&gt;Parameters!$B$4,E81*(Parameters!$B$5+(Parameters!$B$6-Parameters!$B$5)*1/(1+EXP(-Parameters!$B$2*(D81-Parameters!$B$3)))),0)</f>
        <v>10257.925435468083</v>
      </c>
    </row>
    <row r="82" spans="1:6" x14ac:dyDescent="0.25">
      <c r="A82">
        <f t="shared" si="7"/>
        <v>7</v>
      </c>
      <c r="B82">
        <f t="shared" si="8"/>
        <v>4</v>
      </c>
      <c r="C82">
        <f t="shared" si="8"/>
        <v>3</v>
      </c>
      <c r="D82" s="3">
        <f>VLOOKUP(A82,Growth!$C$1:$J$40,2,FALSE)*(1-EXP(-VLOOKUP(A82,Growth!$C$1:$J$40,3,FALSE)*((((B82-1)*12)+VLOOKUP(C82,Parameters!$A$13:$B$16,2,FALSE))-VLOOKUP(A82,Growth!$C$1:$J$40,4,FALSE))))</f>
        <v>771.2858862313858</v>
      </c>
      <c r="E82" s="3">
        <f>(D82^Parameters!$B$10)*Parameters!$B$9</f>
        <v>11376.790318685524</v>
      </c>
      <c r="F82" s="3">
        <f>IF(D82&gt;Parameters!$B$4,E82*(Parameters!$B$5+(Parameters!$B$6-Parameters!$B$5)*1/(1+EXP(-Parameters!$B$2*(D82-Parameters!$B$3)))),0)</f>
        <v>11329.641975959124</v>
      </c>
    </row>
    <row r="83" spans="1:6" x14ac:dyDescent="0.25">
      <c r="A83">
        <f t="shared" si="7"/>
        <v>7</v>
      </c>
      <c r="B83">
        <f t="shared" si="8"/>
        <v>5</v>
      </c>
      <c r="C83">
        <f t="shared" si="8"/>
        <v>1</v>
      </c>
      <c r="D83" s="3">
        <f>VLOOKUP(A83,Growth!$C$1:$J$40,2,FALSE)*(1-EXP(-VLOOKUP(A83,Growth!$C$1:$J$40,3,FALSE)*((((B83-1)*12)+VLOOKUP(C83,Parameters!$A$13:$B$16,2,FALSE))-VLOOKUP(A83,Growth!$C$1:$J$40,4,FALSE))))</f>
        <v>804.28422439359031</v>
      </c>
      <c r="E83" s="3">
        <f>(D83^Parameters!$B$10)*Parameters!$B$9</f>
        <v>12966.209766769023</v>
      </c>
      <c r="F83" s="3">
        <f>IF(D83&gt;Parameters!$B$4,E83*(Parameters!$B$5+(Parameters!$B$6-Parameters!$B$5)*1/(1+EXP(-Parameters!$B$2*(D83-Parameters!$B$3)))),0)</f>
        <v>12963.791882242718</v>
      </c>
    </row>
    <row r="84" spans="1:6" x14ac:dyDescent="0.25">
      <c r="A84">
        <f t="shared" si="7"/>
        <v>7</v>
      </c>
      <c r="B84">
        <f t="shared" si="8"/>
        <v>5</v>
      </c>
      <c r="C84">
        <f t="shared" si="8"/>
        <v>2</v>
      </c>
      <c r="D84" s="3">
        <f>VLOOKUP(A84,Growth!$C$1:$J$40,2,FALSE)*(1-EXP(-VLOOKUP(A84,Growth!$C$1:$J$40,3,FALSE)*((((B84-1)*12)+VLOOKUP(C84,Parameters!$A$13:$B$16,2,FALSE))-VLOOKUP(A84,Growth!$C$1:$J$40,4,FALSE))))</f>
        <v>828.79498307214112</v>
      </c>
      <c r="E84" s="3">
        <f>(D84^Parameters!$B$10)*Parameters!$B$9</f>
        <v>14239.998389215898</v>
      </c>
      <c r="F84" s="3">
        <f>IF(D84&gt;Parameters!$B$4,E84*(Parameters!$B$5+(Parameters!$B$6-Parameters!$B$5)*1/(1+EXP(-Parameters!$B$2*(D84-Parameters!$B$3)))),0)</f>
        <v>14239.733830857127</v>
      </c>
    </row>
    <row r="85" spans="1:6" x14ac:dyDescent="0.25">
      <c r="A85">
        <f t="shared" si="7"/>
        <v>7</v>
      </c>
      <c r="B85">
        <f t="shared" si="8"/>
        <v>5</v>
      </c>
      <c r="C85">
        <f t="shared" si="8"/>
        <v>3</v>
      </c>
      <c r="D85" s="3">
        <f>VLOOKUP(A85,Growth!$C$1:$J$40,2,FALSE)*(1-EXP(-VLOOKUP(A85,Growth!$C$1:$J$40,3,FALSE)*((((B85-1)*12)+VLOOKUP(C85,Parameters!$A$13:$B$16,2,FALSE))-VLOOKUP(A85,Growth!$C$1:$J$40,4,FALSE))))</f>
        <v>840.60739797911947</v>
      </c>
      <c r="E85" s="3">
        <f>(D85^Parameters!$B$10)*Parameters!$B$9</f>
        <v>14883.156248261226</v>
      </c>
      <c r="F85" s="3">
        <f>IF(D85&gt;Parameters!$B$4,E85*(Parameters!$B$5+(Parameters!$B$6-Parameters!$B$5)*1/(1+EXP(-Parameters!$B$2*(D85-Parameters!$B$3)))),0)</f>
        <v>14883.065262646403</v>
      </c>
    </row>
    <row r="86" spans="1:6" x14ac:dyDescent="0.25">
      <c r="A86">
        <f t="shared" si="7"/>
        <v>8</v>
      </c>
      <c r="B86">
        <f t="shared" si="8"/>
        <v>2</v>
      </c>
      <c r="C86">
        <f t="shared" si="8"/>
        <v>1</v>
      </c>
      <c r="D86" s="3">
        <f>VLOOKUP(A86,Growth!$C$1:$J$40,2,FALSE)*(1-EXP(-VLOOKUP(A86,Growth!$C$1:$J$40,3,FALSE)*((((B86-1)*12)+VLOOKUP(C86,Parameters!$A$13:$B$16,2,FALSE))-VLOOKUP(A86,Growth!$C$1:$J$40,4,FALSE))))</f>
        <v>247.85568411630206</v>
      </c>
      <c r="E86" s="3">
        <f>(D86^Parameters!$B$10)*Parameters!$B$9</f>
        <v>328.89958254350853</v>
      </c>
      <c r="F86" s="3">
        <f>IF(D86&gt;Parameters!$B$4,E86*(Parameters!$B$5+(Parameters!$B$6-Parameters!$B$5)*1/(1+EXP(-Parameters!$B$2*(D86-Parameters!$B$3)))),0)</f>
        <v>3.211685702233773E-17</v>
      </c>
    </row>
    <row r="87" spans="1:6" x14ac:dyDescent="0.25">
      <c r="A87">
        <f t="shared" si="7"/>
        <v>8</v>
      </c>
      <c r="B87">
        <f t="shared" si="8"/>
        <v>2</v>
      </c>
      <c r="C87">
        <f t="shared" si="8"/>
        <v>2</v>
      </c>
      <c r="D87" s="3">
        <f>VLOOKUP(A87,Growth!$C$1:$J$40,2,FALSE)*(1-EXP(-VLOOKUP(A87,Growth!$C$1:$J$40,3,FALSE)*((((B87-1)*12)+VLOOKUP(C87,Parameters!$A$13:$B$16,2,FALSE))-VLOOKUP(A87,Growth!$C$1:$J$40,4,FALSE))))</f>
        <v>358.53084003416819</v>
      </c>
      <c r="E87" s="3">
        <f>(D87^Parameters!$B$10)*Parameters!$B$9</f>
        <v>1041.1847543063052</v>
      </c>
      <c r="F87" s="3">
        <f>IF(D87&gt;Parameters!$B$4,E87*(Parameters!$B$5+(Parameters!$B$6-Parameters!$B$5)*1/(1+EXP(-Parameters!$B$2*(D87-Parameters!$B$3)))),0)</f>
        <v>3.3897788854402297E-12</v>
      </c>
    </row>
    <row r="88" spans="1:6" x14ac:dyDescent="0.25">
      <c r="A88">
        <f t="shared" si="7"/>
        <v>8</v>
      </c>
      <c r="B88">
        <f t="shared" si="8"/>
        <v>2</v>
      </c>
      <c r="C88">
        <f t="shared" si="8"/>
        <v>3</v>
      </c>
      <c r="D88" s="3">
        <f>VLOOKUP(A88,Growth!$C$1:$J$40,2,FALSE)*(1-EXP(-VLOOKUP(A88,Growth!$C$1:$J$40,3,FALSE)*((((B88-1)*12)+VLOOKUP(C88,Parameters!$A$13:$B$16,2,FALSE))-VLOOKUP(A88,Growth!$C$1:$J$40,4,FALSE))))</f>
        <v>412.94311188376685</v>
      </c>
      <c r="E88" s="3">
        <f>(D88^Parameters!$B$10)*Parameters!$B$9</f>
        <v>1618.3605692139902</v>
      </c>
      <c r="F88" s="3">
        <f>IF(D88&gt;Parameters!$B$4,E88*(Parameters!$B$5+(Parameters!$B$6-Parameters!$B$5)*1/(1+EXP(-Parameters!$B$2*(D88-Parameters!$B$3)))),0)</f>
        <v>8.8184285014455819E-10</v>
      </c>
    </row>
    <row r="89" spans="1:6" x14ac:dyDescent="0.25">
      <c r="A89">
        <f t="shared" si="7"/>
        <v>8</v>
      </c>
      <c r="B89">
        <f t="shared" si="8"/>
        <v>3</v>
      </c>
      <c r="C89">
        <f t="shared" si="8"/>
        <v>1</v>
      </c>
      <c r="D89" s="3">
        <f>VLOOKUP(A89,Growth!$C$1:$J$40,2,FALSE)*(1-EXP(-VLOOKUP(A89,Growth!$C$1:$J$40,3,FALSE)*((((B89-1)*12)+VLOOKUP(C89,Parameters!$A$13:$B$16,2,FALSE))-VLOOKUP(A89,Growth!$C$1:$J$40,4,FALSE))))</f>
        <v>508.57232777730144</v>
      </c>
      <c r="E89" s="3">
        <f>(D89^Parameters!$B$10)*Parameters!$B$9</f>
        <v>3100.6659211085303</v>
      </c>
      <c r="F89" s="3">
        <f>IF(D89&gt;Parameters!$B$4,E89*(Parameters!$B$5+(Parameters!$B$6-Parameters!$B$5)*1/(1+EXP(-Parameters!$B$2*(D89-Parameters!$B$3)))),0)</f>
        <v>1.3672900088154208E-5</v>
      </c>
    </row>
    <row r="90" spans="1:6" x14ac:dyDescent="0.25">
      <c r="A90">
        <f t="shared" si="7"/>
        <v>8</v>
      </c>
      <c r="B90">
        <f t="shared" si="8"/>
        <v>3</v>
      </c>
      <c r="C90">
        <f t="shared" si="8"/>
        <v>2</v>
      </c>
      <c r="D90" s="3">
        <f>VLOOKUP(A90,Growth!$C$1:$J$40,2,FALSE)*(1-EXP(-VLOOKUP(A90,Growth!$C$1:$J$40,3,FALSE)*((((B90-1)*12)+VLOOKUP(C90,Parameters!$A$13:$B$16,2,FALSE))-VLOOKUP(A90,Growth!$C$1:$J$40,4,FALSE))))</f>
        <v>581.53583297965747</v>
      </c>
      <c r="E90" s="3">
        <f>(D90^Parameters!$B$10)*Parameters!$B$9</f>
        <v>4711.9542563038085</v>
      </c>
      <c r="F90" s="3">
        <f>IF(D90&gt;Parameters!$B$4,E90*(Parameters!$B$5+(Parameters!$B$6-Parameters!$B$5)*1/(1+EXP(-Parameters!$B$2*(D90-Parameters!$B$3)))),0)</f>
        <v>1.9925652082337673E-2</v>
      </c>
    </row>
    <row r="91" spans="1:6" x14ac:dyDescent="0.25">
      <c r="A91">
        <f t="shared" si="7"/>
        <v>8</v>
      </c>
      <c r="B91">
        <f t="shared" si="8"/>
        <v>3</v>
      </c>
      <c r="C91">
        <f t="shared" si="8"/>
        <v>3</v>
      </c>
      <c r="D91" s="3">
        <f>VLOOKUP(A91,Growth!$C$1:$J$40,2,FALSE)*(1-EXP(-VLOOKUP(A91,Growth!$C$1:$J$40,3,FALSE)*((((B91-1)*12)+VLOOKUP(C91,Parameters!$A$13:$B$16,2,FALSE))-VLOOKUP(A91,Growth!$C$1:$J$40,4,FALSE))))</f>
        <v>617.40756993132254</v>
      </c>
      <c r="E91" s="3">
        <f>(D91^Parameters!$B$10)*Parameters!$B$9</f>
        <v>5679.9722070002617</v>
      </c>
      <c r="F91" s="3">
        <f>IF(D91&gt;Parameters!$B$4,E91*(Parameters!$B$5+(Parameters!$B$6-Parameters!$B$5)*1/(1+EXP(-Parameters!$B$2*(D91-Parameters!$B$3)))),0)</f>
        <v>0.70223112490870243</v>
      </c>
    </row>
    <row r="92" spans="1:6" x14ac:dyDescent="0.25">
      <c r="A92">
        <f t="shared" si="7"/>
        <v>8</v>
      </c>
      <c r="B92">
        <f t="shared" si="8"/>
        <v>4</v>
      </c>
      <c r="C92">
        <f t="shared" si="8"/>
        <v>1</v>
      </c>
      <c r="D92" s="3">
        <f>VLOOKUP(A92,Growth!$C$1:$J$40,2,FALSE)*(1-EXP(-VLOOKUP(A92,Growth!$C$1:$J$40,3,FALSE)*((((B92-1)*12)+VLOOKUP(C92,Parameters!$A$13:$B$16,2,FALSE))-VLOOKUP(A92,Growth!$C$1:$J$40,4,FALSE))))</f>
        <v>680.45191564268748</v>
      </c>
      <c r="E92" s="3">
        <f>(D92^Parameters!$B$10)*Parameters!$B$9</f>
        <v>7694.0241565010519</v>
      </c>
      <c r="F92" s="3">
        <f>IF(D92&gt;Parameters!$B$4,E92*(Parameters!$B$5+(Parameters!$B$6-Parameters!$B$5)*1/(1+EXP(-Parameters!$B$2*(D92-Parameters!$B$3)))),0)</f>
        <v>342.75978375005889</v>
      </c>
    </row>
    <row r="93" spans="1:6" x14ac:dyDescent="0.25">
      <c r="A93">
        <f t="shared" si="7"/>
        <v>8</v>
      </c>
      <c r="B93">
        <f t="shared" si="8"/>
        <v>4</v>
      </c>
      <c r="C93">
        <f t="shared" si="8"/>
        <v>2</v>
      </c>
      <c r="D93" s="3">
        <f>VLOOKUP(A93,Growth!$C$1:$J$40,2,FALSE)*(1-EXP(-VLOOKUP(A93,Growth!$C$1:$J$40,3,FALSE)*((((B93-1)*12)+VLOOKUP(C93,Parameters!$A$13:$B$16,2,FALSE))-VLOOKUP(A93,Growth!$C$1:$J$40,4,FALSE))))</f>
        <v>728.55370549121517</v>
      </c>
      <c r="E93" s="3">
        <f>(D93^Parameters!$B$10)*Parameters!$B$9</f>
        <v>9522.4884516876373</v>
      </c>
      <c r="F93" s="3">
        <f>IF(D93&gt;Parameters!$B$4,E93*(Parameters!$B$5+(Parameters!$B$6-Parameters!$B$5)*1/(1+EXP(-Parameters!$B$2*(D93-Parameters!$B$3)))),0)</f>
        <v>7728.9472704923128</v>
      </c>
    </row>
    <row r="94" spans="1:6" x14ac:dyDescent="0.25">
      <c r="A94">
        <f t="shared" si="7"/>
        <v>8</v>
      </c>
      <c r="B94">
        <f t="shared" si="8"/>
        <v>4</v>
      </c>
      <c r="C94">
        <f t="shared" si="8"/>
        <v>3</v>
      </c>
      <c r="D94" s="3">
        <f>VLOOKUP(A94,Growth!$C$1:$J$40,2,FALSE)*(1-EXP(-VLOOKUP(A94,Growth!$C$1:$J$40,3,FALSE)*((((B94-1)*12)+VLOOKUP(C94,Parameters!$A$13:$B$16,2,FALSE))-VLOOKUP(A94,Growth!$C$1:$J$40,4,FALSE))))</f>
        <v>752.20244259019648</v>
      </c>
      <c r="E94" s="3">
        <f>(D94^Parameters!$B$10)*Parameters!$B$9</f>
        <v>10520.968032673554</v>
      </c>
      <c r="F94" s="3">
        <f>IF(D94&gt;Parameters!$B$4,E94*(Parameters!$B$5+(Parameters!$B$6-Parameters!$B$5)*1/(1+EXP(-Parameters!$B$2*(D94-Parameters!$B$3)))),0)</f>
        <v>10263.669037739106</v>
      </c>
    </row>
    <row r="95" spans="1:6" x14ac:dyDescent="0.25">
      <c r="A95">
        <f t="shared" si="7"/>
        <v>8</v>
      </c>
      <c r="B95">
        <f t="shared" ref="B95:C110" si="9">B83</f>
        <v>5</v>
      </c>
      <c r="C95">
        <f t="shared" si="9"/>
        <v>1</v>
      </c>
      <c r="D95" s="3">
        <f>VLOOKUP(A95,Growth!$C$1:$J$40,2,FALSE)*(1-EXP(-VLOOKUP(A95,Growth!$C$1:$J$40,3,FALSE)*((((B95-1)*12)+VLOOKUP(C95,Parameters!$A$13:$B$16,2,FALSE))-VLOOKUP(A95,Growth!$C$1:$J$40,4,FALSE))))</f>
        <v>793.76494510615396</v>
      </c>
      <c r="E95" s="3">
        <f>(D95^Parameters!$B$10)*Parameters!$B$9</f>
        <v>12444.154165466225</v>
      </c>
      <c r="F95" s="3">
        <f>IF(D95&gt;Parameters!$B$4,E95*(Parameters!$B$5+(Parameters!$B$6-Parameters!$B$5)*1/(1+EXP(-Parameters!$B$2*(D95-Parameters!$B$3)))),0)</f>
        <v>12437.911881332233</v>
      </c>
    </row>
    <row r="96" spans="1:6" x14ac:dyDescent="0.25">
      <c r="A96">
        <f t="shared" si="7"/>
        <v>8</v>
      </c>
      <c r="B96">
        <f t="shared" si="9"/>
        <v>5</v>
      </c>
      <c r="C96">
        <f t="shared" si="9"/>
        <v>2</v>
      </c>
      <c r="D96" s="3">
        <f>VLOOKUP(A96,Growth!$C$1:$J$40,2,FALSE)*(1-EXP(-VLOOKUP(A96,Growth!$C$1:$J$40,3,FALSE)*((((B96-1)*12)+VLOOKUP(C96,Parameters!$A$13:$B$16,2,FALSE))-VLOOKUP(A96,Growth!$C$1:$J$40,4,FALSE))))</f>
        <v>825.47644498838861</v>
      </c>
      <c r="E96" s="3">
        <f>(D96^Parameters!$B$10)*Parameters!$B$9</f>
        <v>14062.771849207718</v>
      </c>
      <c r="F96" s="3">
        <f>IF(D96&gt;Parameters!$B$4,E96*(Parameters!$B$5+(Parameters!$B$6-Parameters!$B$5)*1/(1+EXP(-Parameters!$B$2*(D96-Parameters!$B$3)))),0)</f>
        <v>14062.414824243342</v>
      </c>
    </row>
    <row r="97" spans="1:6" x14ac:dyDescent="0.25">
      <c r="A97">
        <f t="shared" si="7"/>
        <v>8</v>
      </c>
      <c r="B97">
        <f t="shared" si="9"/>
        <v>5</v>
      </c>
      <c r="C97">
        <f t="shared" si="9"/>
        <v>3</v>
      </c>
      <c r="D97" s="3">
        <f>VLOOKUP(A97,Growth!$C$1:$J$40,2,FALSE)*(1-EXP(-VLOOKUP(A97,Growth!$C$1:$J$40,3,FALSE)*((((B97-1)*12)+VLOOKUP(C97,Parameters!$A$13:$B$16,2,FALSE))-VLOOKUP(A97,Growth!$C$1:$J$40,4,FALSE))))</f>
        <v>841.06706908139802</v>
      </c>
      <c r="E97" s="3">
        <f>(D97^Parameters!$B$10)*Parameters!$B$9</f>
        <v>14908.575677713343</v>
      </c>
      <c r="F97" s="3">
        <f>IF(D97&gt;Parameters!$B$4,E97*(Parameters!$B$5+(Parameters!$B$6-Parameters!$B$5)*1/(1+EXP(-Parameters!$B$2*(D97-Parameters!$B$3)))),0)</f>
        <v>14908.4883949415</v>
      </c>
    </row>
    <row r="98" spans="1:6" x14ac:dyDescent="0.25">
      <c r="A98">
        <f t="shared" si="7"/>
        <v>9</v>
      </c>
      <c r="B98">
        <f t="shared" si="9"/>
        <v>2</v>
      </c>
      <c r="C98">
        <f t="shared" si="9"/>
        <v>1</v>
      </c>
      <c r="D98" s="3">
        <f>VLOOKUP(A98,Growth!$C$1:$J$40,2,FALSE)*(1-EXP(-VLOOKUP(A98,Growth!$C$1:$J$40,3,FALSE)*((((B98-1)*12)+VLOOKUP(C98,Parameters!$A$13:$B$16,2,FALSE))-VLOOKUP(A98,Growth!$C$1:$J$40,4,FALSE))))</f>
        <v>320.95872777108025</v>
      </c>
      <c r="E98" s="3">
        <f>(D98^Parameters!$B$10)*Parameters!$B$9</f>
        <v>736.97692400575102</v>
      </c>
      <c r="F98" s="3">
        <f>IF(D98&gt;Parameters!$B$4,E98*(Parameters!$B$5+(Parameters!$B$6-Parameters!$B$5)*1/(1+EXP(-Parameters!$B$2*(D98-Parameters!$B$3)))),0)</f>
        <v>6.9925211178652883E-14</v>
      </c>
    </row>
    <row r="99" spans="1:6" x14ac:dyDescent="0.25">
      <c r="A99">
        <f t="shared" si="7"/>
        <v>9</v>
      </c>
      <c r="B99">
        <f t="shared" si="9"/>
        <v>2</v>
      </c>
      <c r="C99">
        <f t="shared" si="9"/>
        <v>2</v>
      </c>
      <c r="D99" s="3">
        <f>VLOOKUP(A99,Growth!$C$1:$J$40,2,FALSE)*(1-EXP(-VLOOKUP(A99,Growth!$C$1:$J$40,3,FALSE)*((((B99-1)*12)+VLOOKUP(C99,Parameters!$A$13:$B$16,2,FALSE))-VLOOKUP(A99,Growth!$C$1:$J$40,4,FALSE))))</f>
        <v>425.7229320061009</v>
      </c>
      <c r="E99" s="3">
        <f>(D99^Parameters!$B$10)*Parameters!$B$9</f>
        <v>1779.8940954589541</v>
      </c>
      <c r="F99" s="3">
        <f>IF(D99&gt;Parameters!$B$4,E99*(Parameters!$B$5+(Parameters!$B$6-Parameters!$B$5)*1/(1+EXP(-Parameters!$B$2*(D99-Parameters!$B$3)))),0)</f>
        <v>3.2283781271267572E-9</v>
      </c>
    </row>
    <row r="100" spans="1:6" x14ac:dyDescent="0.25">
      <c r="A100">
        <f t="shared" si="7"/>
        <v>9</v>
      </c>
      <c r="B100">
        <f t="shared" si="9"/>
        <v>2</v>
      </c>
      <c r="C100">
        <f t="shared" si="9"/>
        <v>3</v>
      </c>
      <c r="D100" s="3">
        <f>VLOOKUP(A100,Growth!$C$1:$J$40,2,FALSE)*(1-EXP(-VLOOKUP(A100,Growth!$C$1:$J$40,3,FALSE)*((((B100-1)*12)+VLOOKUP(C100,Parameters!$A$13:$B$16,2,FALSE))-VLOOKUP(A100,Growth!$C$1:$J$40,4,FALSE))))</f>
        <v>476.21170977316473</v>
      </c>
      <c r="E100" s="3">
        <f>(D100^Parameters!$B$10)*Parameters!$B$9</f>
        <v>2525.3847149858907</v>
      </c>
      <c r="F100" s="3">
        <f>IF(D100&gt;Parameters!$B$4,E100*(Parameters!$B$5+(Parameters!$B$6-Parameters!$B$5)*1/(1+EXP(-Parameters!$B$2*(D100-Parameters!$B$3)))),0)</f>
        <v>5.2996629960072365E-7</v>
      </c>
    </row>
    <row r="101" spans="1:6" x14ac:dyDescent="0.25">
      <c r="A101">
        <f t="shared" si="7"/>
        <v>9</v>
      </c>
      <c r="B101">
        <f t="shared" si="9"/>
        <v>3</v>
      </c>
      <c r="C101">
        <f t="shared" si="9"/>
        <v>1</v>
      </c>
      <c r="D101" s="3">
        <f>VLOOKUP(A101,Growth!$C$1:$J$40,2,FALSE)*(1-EXP(-VLOOKUP(A101,Growth!$C$1:$J$40,3,FALSE)*((((B101-1)*12)+VLOOKUP(C101,Parameters!$A$13:$B$16,2,FALSE))-VLOOKUP(A101,Growth!$C$1:$J$40,4,FALSE))))</f>
        <v>563.12032800449174</v>
      </c>
      <c r="E101" s="3">
        <f>(D101^Parameters!$B$10)*Parameters!$B$9</f>
        <v>4261.6432467874683</v>
      </c>
      <c r="F101" s="3">
        <f>IF(D101&gt;Parameters!$B$4,E101*(Parameters!$B$5+(Parameters!$B$6-Parameters!$B$5)*1/(1+EXP(-Parameters!$B$2*(D101-Parameters!$B$3)))),0)</f>
        <v>3.1856759644739094E-3</v>
      </c>
    </row>
    <row r="102" spans="1:6" x14ac:dyDescent="0.25">
      <c r="A102">
        <f t="shared" si="7"/>
        <v>9</v>
      </c>
      <c r="B102">
        <f t="shared" si="9"/>
        <v>3</v>
      </c>
      <c r="C102">
        <f t="shared" si="9"/>
        <v>2</v>
      </c>
      <c r="D102" s="3">
        <f>VLOOKUP(A102,Growth!$C$1:$J$40,2,FALSE)*(1-EXP(-VLOOKUP(A102,Growth!$C$1:$J$40,3,FALSE)*((((B102-1)*12)+VLOOKUP(C102,Parameters!$A$13:$B$16,2,FALSE))-VLOOKUP(A102,Growth!$C$1:$J$40,4,FALSE))))</f>
        <v>627.67497794120391</v>
      </c>
      <c r="E102" s="3">
        <f>(D102^Parameters!$B$10)*Parameters!$B$9</f>
        <v>5980.0549631989497</v>
      </c>
      <c r="F102" s="3">
        <f>IF(D102&gt;Parameters!$B$4,E102*(Parameters!$B$5+(Parameters!$B$6-Parameters!$B$5)*1/(1+EXP(-Parameters!$B$2*(D102-Parameters!$B$3)))),0)</f>
        <v>1.9424549035698764</v>
      </c>
    </row>
    <row r="103" spans="1:6" x14ac:dyDescent="0.25">
      <c r="A103">
        <f t="shared" si="7"/>
        <v>9</v>
      </c>
      <c r="B103">
        <f t="shared" si="9"/>
        <v>3</v>
      </c>
      <c r="C103">
        <f t="shared" si="9"/>
        <v>3</v>
      </c>
      <c r="D103" s="3">
        <f>VLOOKUP(A103,Growth!$C$1:$J$40,2,FALSE)*(1-EXP(-VLOOKUP(A103,Growth!$C$1:$J$40,3,FALSE)*((((B103-1)*12)+VLOOKUP(C103,Parameters!$A$13:$B$16,2,FALSE))-VLOOKUP(A103,Growth!$C$1:$J$40,4,FALSE))))</f>
        <v>658.78565546970049</v>
      </c>
      <c r="E103" s="3">
        <f>(D103^Parameters!$B$10)*Parameters!$B$9</f>
        <v>6954.8215877837647</v>
      </c>
      <c r="F103" s="3">
        <f>IF(D103&gt;Parameters!$B$4,E103*(Parameters!$B$5+(Parameters!$B$6-Parameters!$B$5)*1/(1+EXP(-Parameters!$B$2*(D103-Parameters!$B$3)))),0)</f>
        <v>41.961224109365936</v>
      </c>
    </row>
    <row r="104" spans="1:6" x14ac:dyDescent="0.25">
      <c r="A104">
        <f t="shared" si="7"/>
        <v>9</v>
      </c>
      <c r="B104">
        <f t="shared" si="9"/>
        <v>4</v>
      </c>
      <c r="C104">
        <f t="shared" si="9"/>
        <v>1</v>
      </c>
      <c r="D104" s="3">
        <f>VLOOKUP(A104,Growth!$C$1:$J$40,2,FALSE)*(1-EXP(-VLOOKUP(A104,Growth!$C$1:$J$40,3,FALSE)*((((B104-1)*12)+VLOOKUP(C104,Parameters!$A$13:$B$16,2,FALSE))-VLOOKUP(A104,Growth!$C$1:$J$40,4,FALSE))))</f>
        <v>712.3378727310544</v>
      </c>
      <c r="E104" s="3">
        <f>(D104^Parameters!$B$10)*Parameters!$B$9</f>
        <v>8876.3825359236034</v>
      </c>
      <c r="F104" s="3">
        <f>IF(D104&gt;Parameters!$B$4,E104*(Parameters!$B$5+(Parameters!$B$6-Parameters!$B$5)*1/(1+EXP(-Parameters!$B$2*(D104-Parameters!$B$3)))),0)</f>
        <v>4293.7144644852988</v>
      </c>
    </row>
    <row r="105" spans="1:6" x14ac:dyDescent="0.25">
      <c r="A105">
        <f t="shared" si="7"/>
        <v>9</v>
      </c>
      <c r="B105">
        <f t="shared" si="9"/>
        <v>4</v>
      </c>
      <c r="C105">
        <f t="shared" si="9"/>
        <v>2</v>
      </c>
      <c r="D105" s="3">
        <f>VLOOKUP(A105,Growth!$C$1:$J$40,2,FALSE)*(1-EXP(-VLOOKUP(A105,Growth!$C$1:$J$40,3,FALSE)*((((B105-1)*12)+VLOOKUP(C105,Parameters!$A$13:$B$16,2,FALSE))-VLOOKUP(A105,Growth!$C$1:$J$40,4,FALSE))))</f>
        <v>752.11579935094096</v>
      </c>
      <c r="E105" s="3">
        <f>(D105^Parameters!$B$10)*Parameters!$B$9</f>
        <v>10517.185632742247</v>
      </c>
      <c r="F105" s="3">
        <f>IF(D105&gt;Parameters!$B$4,E105*(Parameters!$B$5+(Parameters!$B$6-Parameters!$B$5)*1/(1+EXP(-Parameters!$B$2*(D105-Parameters!$B$3)))),0)</f>
        <v>10257.925435468083</v>
      </c>
    </row>
    <row r="106" spans="1:6" x14ac:dyDescent="0.25">
      <c r="A106">
        <f t="shared" si="7"/>
        <v>9</v>
      </c>
      <c r="B106">
        <f t="shared" si="9"/>
        <v>4</v>
      </c>
      <c r="C106">
        <f t="shared" si="9"/>
        <v>3</v>
      </c>
      <c r="D106" s="3">
        <f>VLOOKUP(A106,Growth!$C$1:$J$40,2,FALSE)*(1-EXP(-VLOOKUP(A106,Growth!$C$1:$J$40,3,FALSE)*((((B106-1)*12)+VLOOKUP(C106,Parameters!$A$13:$B$16,2,FALSE))-VLOOKUP(A106,Growth!$C$1:$J$40,4,FALSE))))</f>
        <v>771.2858862313858</v>
      </c>
      <c r="E106" s="3">
        <f>(D106^Parameters!$B$10)*Parameters!$B$9</f>
        <v>11376.790318685524</v>
      </c>
      <c r="F106" s="3">
        <f>IF(D106&gt;Parameters!$B$4,E106*(Parameters!$B$5+(Parameters!$B$6-Parameters!$B$5)*1/(1+EXP(-Parameters!$B$2*(D106-Parameters!$B$3)))),0)</f>
        <v>11329.641975959124</v>
      </c>
    </row>
    <row r="107" spans="1:6" x14ac:dyDescent="0.25">
      <c r="A107">
        <f t="shared" si="7"/>
        <v>9</v>
      </c>
      <c r="B107">
        <f t="shared" si="9"/>
        <v>5</v>
      </c>
      <c r="C107">
        <f t="shared" si="9"/>
        <v>1</v>
      </c>
      <c r="D107" s="3">
        <f>VLOOKUP(A107,Growth!$C$1:$J$40,2,FALSE)*(1-EXP(-VLOOKUP(A107,Growth!$C$1:$J$40,3,FALSE)*((((B107-1)*12)+VLOOKUP(C107,Parameters!$A$13:$B$16,2,FALSE))-VLOOKUP(A107,Growth!$C$1:$J$40,4,FALSE))))</f>
        <v>804.28422439359031</v>
      </c>
      <c r="E107" s="3">
        <f>(D107^Parameters!$B$10)*Parameters!$B$9</f>
        <v>12966.209766769023</v>
      </c>
      <c r="F107" s="3">
        <f>IF(D107&gt;Parameters!$B$4,E107*(Parameters!$B$5+(Parameters!$B$6-Parameters!$B$5)*1/(1+EXP(-Parameters!$B$2*(D107-Parameters!$B$3)))),0)</f>
        <v>12963.791882242718</v>
      </c>
    </row>
    <row r="108" spans="1:6" x14ac:dyDescent="0.25">
      <c r="A108">
        <f t="shared" si="7"/>
        <v>9</v>
      </c>
      <c r="B108">
        <f t="shared" si="9"/>
        <v>5</v>
      </c>
      <c r="C108">
        <f t="shared" si="9"/>
        <v>2</v>
      </c>
      <c r="D108" s="3">
        <f>VLOOKUP(A108,Growth!$C$1:$J$40,2,FALSE)*(1-EXP(-VLOOKUP(A108,Growth!$C$1:$J$40,3,FALSE)*((((B108-1)*12)+VLOOKUP(C108,Parameters!$A$13:$B$16,2,FALSE))-VLOOKUP(A108,Growth!$C$1:$J$40,4,FALSE))))</f>
        <v>828.79498307214112</v>
      </c>
      <c r="E108" s="3">
        <f>(D108^Parameters!$B$10)*Parameters!$B$9</f>
        <v>14239.998389215898</v>
      </c>
      <c r="F108" s="3">
        <f>IF(D108&gt;Parameters!$B$4,E108*(Parameters!$B$5+(Parameters!$B$6-Parameters!$B$5)*1/(1+EXP(-Parameters!$B$2*(D108-Parameters!$B$3)))),0)</f>
        <v>14239.733830857127</v>
      </c>
    </row>
    <row r="109" spans="1:6" x14ac:dyDescent="0.25">
      <c r="A109">
        <f t="shared" si="7"/>
        <v>9</v>
      </c>
      <c r="B109">
        <f t="shared" si="9"/>
        <v>5</v>
      </c>
      <c r="C109">
        <f t="shared" si="9"/>
        <v>3</v>
      </c>
      <c r="D109" s="3">
        <f>VLOOKUP(A109,Growth!$C$1:$J$40,2,FALSE)*(1-EXP(-VLOOKUP(A109,Growth!$C$1:$J$40,3,FALSE)*((((B109-1)*12)+VLOOKUP(C109,Parameters!$A$13:$B$16,2,FALSE))-VLOOKUP(A109,Growth!$C$1:$J$40,4,FALSE))))</f>
        <v>840.60739797911947</v>
      </c>
      <c r="E109" s="3">
        <f>(D109^Parameters!$B$10)*Parameters!$B$9</f>
        <v>14883.156248261226</v>
      </c>
      <c r="F109" s="3">
        <f>IF(D109&gt;Parameters!$B$4,E109*(Parameters!$B$5+(Parameters!$B$6-Parameters!$B$5)*1/(1+EXP(-Parameters!$B$2*(D109-Parameters!$B$3)))),0)</f>
        <v>14883.065262646403</v>
      </c>
    </row>
    <row r="110" spans="1:6" x14ac:dyDescent="0.25">
      <c r="A110">
        <f t="shared" si="7"/>
        <v>10</v>
      </c>
      <c r="B110">
        <f t="shared" si="9"/>
        <v>2</v>
      </c>
      <c r="C110">
        <f t="shared" si="9"/>
        <v>1</v>
      </c>
      <c r="D110" s="3">
        <f>VLOOKUP(A110,Growth!$C$1:$J$40,2,FALSE)*(1-EXP(-VLOOKUP(A110,Growth!$C$1:$J$40,3,FALSE)*((((B110-1)*12)+VLOOKUP(C110,Parameters!$A$13:$B$16,2,FALSE))-VLOOKUP(A110,Growth!$C$1:$J$40,4,FALSE))))</f>
        <v>320.95872777108025</v>
      </c>
      <c r="E110" s="3">
        <f>(D110^Parameters!$B$10)*Parameters!$B$9</f>
        <v>736.97692400575102</v>
      </c>
      <c r="F110" s="3">
        <f>IF(D110&gt;Parameters!$B$4,E110*(Parameters!$B$5+(Parameters!$B$6-Parameters!$B$5)*1/(1+EXP(-Parameters!$B$2*(D110-Parameters!$B$3)))),0)</f>
        <v>6.9925211178652883E-14</v>
      </c>
    </row>
    <row r="111" spans="1:6" x14ac:dyDescent="0.25">
      <c r="A111">
        <f t="shared" si="7"/>
        <v>10</v>
      </c>
      <c r="B111">
        <f t="shared" ref="B111:C126" si="10">B99</f>
        <v>2</v>
      </c>
      <c r="C111">
        <f t="shared" si="10"/>
        <v>2</v>
      </c>
      <c r="D111" s="3">
        <f>VLOOKUP(A111,Growth!$C$1:$J$40,2,FALSE)*(1-EXP(-VLOOKUP(A111,Growth!$C$1:$J$40,3,FALSE)*((((B111-1)*12)+VLOOKUP(C111,Parameters!$A$13:$B$16,2,FALSE))-VLOOKUP(A111,Growth!$C$1:$J$40,4,FALSE))))</f>
        <v>425.7229320061009</v>
      </c>
      <c r="E111" s="3">
        <f>(D111^Parameters!$B$10)*Parameters!$B$9</f>
        <v>1779.8940954589541</v>
      </c>
      <c r="F111" s="3">
        <f>IF(D111&gt;Parameters!$B$4,E111*(Parameters!$B$5+(Parameters!$B$6-Parameters!$B$5)*1/(1+EXP(-Parameters!$B$2*(D111-Parameters!$B$3)))),0)</f>
        <v>3.2283781271267572E-9</v>
      </c>
    </row>
    <row r="112" spans="1:6" x14ac:dyDescent="0.25">
      <c r="A112">
        <f t="shared" si="7"/>
        <v>10</v>
      </c>
      <c r="B112">
        <f t="shared" si="10"/>
        <v>2</v>
      </c>
      <c r="C112">
        <f t="shared" si="10"/>
        <v>3</v>
      </c>
      <c r="D112" s="3">
        <f>VLOOKUP(A112,Growth!$C$1:$J$40,2,FALSE)*(1-EXP(-VLOOKUP(A112,Growth!$C$1:$J$40,3,FALSE)*((((B112-1)*12)+VLOOKUP(C112,Parameters!$A$13:$B$16,2,FALSE))-VLOOKUP(A112,Growth!$C$1:$J$40,4,FALSE))))</f>
        <v>476.21170977316473</v>
      </c>
      <c r="E112" s="3">
        <f>(D112^Parameters!$B$10)*Parameters!$B$9</f>
        <v>2525.3847149858907</v>
      </c>
      <c r="F112" s="3">
        <f>IF(D112&gt;Parameters!$B$4,E112*(Parameters!$B$5+(Parameters!$B$6-Parameters!$B$5)*1/(1+EXP(-Parameters!$B$2*(D112-Parameters!$B$3)))),0)</f>
        <v>5.2996629960072365E-7</v>
      </c>
    </row>
    <row r="113" spans="1:6" x14ac:dyDescent="0.25">
      <c r="A113">
        <f t="shared" si="7"/>
        <v>10</v>
      </c>
      <c r="B113">
        <f t="shared" si="10"/>
        <v>3</v>
      </c>
      <c r="C113">
        <f t="shared" si="10"/>
        <v>1</v>
      </c>
      <c r="D113" s="3">
        <f>VLOOKUP(A113,Growth!$C$1:$J$40,2,FALSE)*(1-EXP(-VLOOKUP(A113,Growth!$C$1:$J$40,3,FALSE)*((((B113-1)*12)+VLOOKUP(C113,Parameters!$A$13:$B$16,2,FALSE))-VLOOKUP(A113,Growth!$C$1:$J$40,4,FALSE))))</f>
        <v>563.12032800449174</v>
      </c>
      <c r="E113" s="3">
        <f>(D113^Parameters!$B$10)*Parameters!$B$9</f>
        <v>4261.6432467874683</v>
      </c>
      <c r="F113" s="3">
        <f>IF(D113&gt;Parameters!$B$4,E113*(Parameters!$B$5+(Parameters!$B$6-Parameters!$B$5)*1/(1+EXP(-Parameters!$B$2*(D113-Parameters!$B$3)))),0)</f>
        <v>3.1856759644739094E-3</v>
      </c>
    </row>
    <row r="114" spans="1:6" x14ac:dyDescent="0.25">
      <c r="A114">
        <f t="shared" si="7"/>
        <v>10</v>
      </c>
      <c r="B114">
        <f t="shared" si="10"/>
        <v>3</v>
      </c>
      <c r="C114">
        <f t="shared" si="10"/>
        <v>2</v>
      </c>
      <c r="D114" s="3">
        <f>VLOOKUP(A114,Growth!$C$1:$J$40,2,FALSE)*(1-EXP(-VLOOKUP(A114,Growth!$C$1:$J$40,3,FALSE)*((((B114-1)*12)+VLOOKUP(C114,Parameters!$A$13:$B$16,2,FALSE))-VLOOKUP(A114,Growth!$C$1:$J$40,4,FALSE))))</f>
        <v>627.67497794120391</v>
      </c>
      <c r="E114" s="3">
        <f>(D114^Parameters!$B$10)*Parameters!$B$9</f>
        <v>5980.0549631989497</v>
      </c>
      <c r="F114" s="3">
        <f>IF(D114&gt;Parameters!$B$4,E114*(Parameters!$B$5+(Parameters!$B$6-Parameters!$B$5)*1/(1+EXP(-Parameters!$B$2*(D114-Parameters!$B$3)))),0)</f>
        <v>1.9424549035698764</v>
      </c>
    </row>
    <row r="115" spans="1:6" x14ac:dyDescent="0.25">
      <c r="A115">
        <f t="shared" si="7"/>
        <v>10</v>
      </c>
      <c r="B115">
        <f t="shared" si="10"/>
        <v>3</v>
      </c>
      <c r="C115">
        <f t="shared" si="10"/>
        <v>3</v>
      </c>
      <c r="D115" s="3">
        <f>VLOOKUP(A115,Growth!$C$1:$J$40,2,FALSE)*(1-EXP(-VLOOKUP(A115,Growth!$C$1:$J$40,3,FALSE)*((((B115-1)*12)+VLOOKUP(C115,Parameters!$A$13:$B$16,2,FALSE))-VLOOKUP(A115,Growth!$C$1:$J$40,4,FALSE))))</f>
        <v>658.78565546970049</v>
      </c>
      <c r="E115" s="3">
        <f>(D115^Parameters!$B$10)*Parameters!$B$9</f>
        <v>6954.8215877837647</v>
      </c>
      <c r="F115" s="3">
        <f>IF(D115&gt;Parameters!$B$4,E115*(Parameters!$B$5+(Parameters!$B$6-Parameters!$B$5)*1/(1+EXP(-Parameters!$B$2*(D115-Parameters!$B$3)))),0)</f>
        <v>41.961224109365936</v>
      </c>
    </row>
    <row r="116" spans="1:6" x14ac:dyDescent="0.25">
      <c r="A116">
        <f t="shared" si="7"/>
        <v>10</v>
      </c>
      <c r="B116">
        <f t="shared" si="10"/>
        <v>4</v>
      </c>
      <c r="C116">
        <f t="shared" si="10"/>
        <v>1</v>
      </c>
      <c r="D116" s="3">
        <f>VLOOKUP(A116,Growth!$C$1:$J$40,2,FALSE)*(1-EXP(-VLOOKUP(A116,Growth!$C$1:$J$40,3,FALSE)*((((B116-1)*12)+VLOOKUP(C116,Parameters!$A$13:$B$16,2,FALSE))-VLOOKUP(A116,Growth!$C$1:$J$40,4,FALSE))))</f>
        <v>712.3378727310544</v>
      </c>
      <c r="E116" s="3">
        <f>(D116^Parameters!$B$10)*Parameters!$B$9</f>
        <v>8876.3825359236034</v>
      </c>
      <c r="F116" s="3">
        <f>IF(D116&gt;Parameters!$B$4,E116*(Parameters!$B$5+(Parameters!$B$6-Parameters!$B$5)*1/(1+EXP(-Parameters!$B$2*(D116-Parameters!$B$3)))),0)</f>
        <v>4293.7144644852988</v>
      </c>
    </row>
    <row r="117" spans="1:6" x14ac:dyDescent="0.25">
      <c r="A117">
        <f t="shared" si="7"/>
        <v>10</v>
      </c>
      <c r="B117">
        <f t="shared" si="10"/>
        <v>4</v>
      </c>
      <c r="C117">
        <f t="shared" si="10"/>
        <v>2</v>
      </c>
      <c r="D117" s="3">
        <f>VLOOKUP(A117,Growth!$C$1:$J$40,2,FALSE)*(1-EXP(-VLOOKUP(A117,Growth!$C$1:$J$40,3,FALSE)*((((B117-1)*12)+VLOOKUP(C117,Parameters!$A$13:$B$16,2,FALSE))-VLOOKUP(A117,Growth!$C$1:$J$40,4,FALSE))))</f>
        <v>752.11579935094096</v>
      </c>
      <c r="E117" s="3">
        <f>(D117^Parameters!$B$10)*Parameters!$B$9</f>
        <v>10517.185632742247</v>
      </c>
      <c r="F117" s="3">
        <f>IF(D117&gt;Parameters!$B$4,E117*(Parameters!$B$5+(Parameters!$B$6-Parameters!$B$5)*1/(1+EXP(-Parameters!$B$2*(D117-Parameters!$B$3)))),0)</f>
        <v>10257.925435468083</v>
      </c>
    </row>
    <row r="118" spans="1:6" x14ac:dyDescent="0.25">
      <c r="A118">
        <f t="shared" si="7"/>
        <v>10</v>
      </c>
      <c r="B118">
        <f t="shared" si="10"/>
        <v>4</v>
      </c>
      <c r="C118">
        <f t="shared" si="10"/>
        <v>3</v>
      </c>
      <c r="D118" s="3">
        <f>VLOOKUP(A118,Growth!$C$1:$J$40,2,FALSE)*(1-EXP(-VLOOKUP(A118,Growth!$C$1:$J$40,3,FALSE)*((((B118-1)*12)+VLOOKUP(C118,Parameters!$A$13:$B$16,2,FALSE))-VLOOKUP(A118,Growth!$C$1:$J$40,4,FALSE))))</f>
        <v>771.2858862313858</v>
      </c>
      <c r="E118" s="3">
        <f>(D118^Parameters!$B$10)*Parameters!$B$9</f>
        <v>11376.790318685524</v>
      </c>
      <c r="F118" s="3">
        <f>IF(D118&gt;Parameters!$B$4,E118*(Parameters!$B$5+(Parameters!$B$6-Parameters!$B$5)*1/(1+EXP(-Parameters!$B$2*(D118-Parameters!$B$3)))),0)</f>
        <v>11329.641975959124</v>
      </c>
    </row>
    <row r="119" spans="1:6" x14ac:dyDescent="0.25">
      <c r="A119">
        <f t="shared" si="7"/>
        <v>10</v>
      </c>
      <c r="B119">
        <f t="shared" si="10"/>
        <v>5</v>
      </c>
      <c r="C119">
        <f t="shared" si="10"/>
        <v>1</v>
      </c>
      <c r="D119" s="3">
        <f>VLOOKUP(A119,Growth!$C$1:$J$40,2,FALSE)*(1-EXP(-VLOOKUP(A119,Growth!$C$1:$J$40,3,FALSE)*((((B119-1)*12)+VLOOKUP(C119,Parameters!$A$13:$B$16,2,FALSE))-VLOOKUP(A119,Growth!$C$1:$J$40,4,FALSE))))</f>
        <v>804.28422439359031</v>
      </c>
      <c r="E119" s="3">
        <f>(D119^Parameters!$B$10)*Parameters!$B$9</f>
        <v>12966.209766769023</v>
      </c>
      <c r="F119" s="3">
        <f>IF(D119&gt;Parameters!$B$4,E119*(Parameters!$B$5+(Parameters!$B$6-Parameters!$B$5)*1/(1+EXP(-Parameters!$B$2*(D119-Parameters!$B$3)))),0)</f>
        <v>12963.791882242718</v>
      </c>
    </row>
    <row r="120" spans="1:6" x14ac:dyDescent="0.25">
      <c r="A120">
        <f t="shared" si="7"/>
        <v>10</v>
      </c>
      <c r="B120">
        <f t="shared" si="10"/>
        <v>5</v>
      </c>
      <c r="C120">
        <f t="shared" si="10"/>
        <v>2</v>
      </c>
      <c r="D120" s="3">
        <f>VLOOKUP(A120,Growth!$C$1:$J$40,2,FALSE)*(1-EXP(-VLOOKUP(A120,Growth!$C$1:$J$40,3,FALSE)*((((B120-1)*12)+VLOOKUP(C120,Parameters!$A$13:$B$16,2,FALSE))-VLOOKUP(A120,Growth!$C$1:$J$40,4,FALSE))))</f>
        <v>828.79498307214112</v>
      </c>
      <c r="E120" s="3">
        <f>(D120^Parameters!$B$10)*Parameters!$B$9</f>
        <v>14239.998389215898</v>
      </c>
      <c r="F120" s="3">
        <f>IF(D120&gt;Parameters!$B$4,E120*(Parameters!$B$5+(Parameters!$B$6-Parameters!$B$5)*1/(1+EXP(-Parameters!$B$2*(D120-Parameters!$B$3)))),0)</f>
        <v>14239.733830857127</v>
      </c>
    </row>
    <row r="121" spans="1:6" x14ac:dyDescent="0.25">
      <c r="A121">
        <f t="shared" si="7"/>
        <v>10</v>
      </c>
      <c r="B121">
        <f t="shared" si="10"/>
        <v>5</v>
      </c>
      <c r="C121">
        <f t="shared" si="10"/>
        <v>3</v>
      </c>
      <c r="D121" s="3">
        <f>VLOOKUP(A121,Growth!$C$1:$J$40,2,FALSE)*(1-EXP(-VLOOKUP(A121,Growth!$C$1:$J$40,3,FALSE)*((((B121-1)*12)+VLOOKUP(C121,Parameters!$A$13:$B$16,2,FALSE))-VLOOKUP(A121,Growth!$C$1:$J$40,4,FALSE))))</f>
        <v>840.60739797911947</v>
      </c>
      <c r="E121" s="3">
        <f>(D121^Parameters!$B$10)*Parameters!$B$9</f>
        <v>14883.156248261226</v>
      </c>
      <c r="F121" s="3">
        <f>IF(D121&gt;Parameters!$B$4,E121*(Parameters!$B$5+(Parameters!$B$6-Parameters!$B$5)*1/(1+EXP(-Parameters!$B$2*(D121-Parameters!$B$3)))),0)</f>
        <v>14883.065262646403</v>
      </c>
    </row>
    <row r="122" spans="1:6" x14ac:dyDescent="0.25">
      <c r="A122">
        <f t="shared" si="7"/>
        <v>11</v>
      </c>
      <c r="B122">
        <f t="shared" si="10"/>
        <v>2</v>
      </c>
      <c r="C122">
        <f t="shared" si="10"/>
        <v>1</v>
      </c>
      <c r="D122" s="3">
        <f>VLOOKUP(A122,Growth!$C$1:$J$40,2,FALSE)*(1-EXP(-VLOOKUP(A122,Growth!$C$1:$J$40,3,FALSE)*((((B122-1)*12)+VLOOKUP(C122,Parameters!$A$13:$B$16,2,FALSE))-VLOOKUP(A122,Growth!$C$1:$J$40,4,FALSE))))</f>
        <v>320.95872777108025</v>
      </c>
      <c r="E122" s="3">
        <f>(D122^Parameters!$B$10)*Parameters!$B$9</f>
        <v>736.97692400575102</v>
      </c>
      <c r="F122" s="3">
        <f>IF(D122&gt;Parameters!$B$4,E122*(Parameters!$B$5+(Parameters!$B$6-Parameters!$B$5)*1/(1+EXP(-Parameters!$B$2*(D122-Parameters!$B$3)))),0)</f>
        <v>6.9925211178652883E-14</v>
      </c>
    </row>
    <row r="123" spans="1:6" x14ac:dyDescent="0.25">
      <c r="A123">
        <f t="shared" si="7"/>
        <v>11</v>
      </c>
      <c r="B123">
        <f t="shared" si="10"/>
        <v>2</v>
      </c>
      <c r="C123">
        <f t="shared" si="10"/>
        <v>2</v>
      </c>
      <c r="D123" s="3">
        <f>VLOOKUP(A123,Growth!$C$1:$J$40,2,FALSE)*(1-EXP(-VLOOKUP(A123,Growth!$C$1:$J$40,3,FALSE)*((((B123-1)*12)+VLOOKUP(C123,Parameters!$A$13:$B$16,2,FALSE))-VLOOKUP(A123,Growth!$C$1:$J$40,4,FALSE))))</f>
        <v>425.7229320061009</v>
      </c>
      <c r="E123" s="3">
        <f>(D123^Parameters!$B$10)*Parameters!$B$9</f>
        <v>1779.8940954589541</v>
      </c>
      <c r="F123" s="3">
        <f>IF(D123&gt;Parameters!$B$4,E123*(Parameters!$B$5+(Parameters!$B$6-Parameters!$B$5)*1/(1+EXP(-Parameters!$B$2*(D123-Parameters!$B$3)))),0)</f>
        <v>3.2283781271267572E-9</v>
      </c>
    </row>
    <row r="124" spans="1:6" x14ac:dyDescent="0.25">
      <c r="A124">
        <f t="shared" si="7"/>
        <v>11</v>
      </c>
      <c r="B124">
        <f t="shared" si="10"/>
        <v>2</v>
      </c>
      <c r="C124">
        <f t="shared" si="10"/>
        <v>3</v>
      </c>
      <c r="D124" s="3">
        <f>VLOOKUP(A124,Growth!$C$1:$J$40,2,FALSE)*(1-EXP(-VLOOKUP(A124,Growth!$C$1:$J$40,3,FALSE)*((((B124-1)*12)+VLOOKUP(C124,Parameters!$A$13:$B$16,2,FALSE))-VLOOKUP(A124,Growth!$C$1:$J$40,4,FALSE))))</f>
        <v>476.21170977316473</v>
      </c>
      <c r="E124" s="3">
        <f>(D124^Parameters!$B$10)*Parameters!$B$9</f>
        <v>2525.3847149858907</v>
      </c>
      <c r="F124" s="3">
        <f>IF(D124&gt;Parameters!$B$4,E124*(Parameters!$B$5+(Parameters!$B$6-Parameters!$B$5)*1/(1+EXP(-Parameters!$B$2*(D124-Parameters!$B$3)))),0)</f>
        <v>5.2996629960072365E-7</v>
      </c>
    </row>
    <row r="125" spans="1:6" x14ac:dyDescent="0.25">
      <c r="A125">
        <f t="shared" si="7"/>
        <v>11</v>
      </c>
      <c r="B125">
        <f t="shared" si="10"/>
        <v>3</v>
      </c>
      <c r="C125">
        <f t="shared" si="10"/>
        <v>1</v>
      </c>
      <c r="D125" s="3">
        <f>VLOOKUP(A125,Growth!$C$1:$J$40,2,FALSE)*(1-EXP(-VLOOKUP(A125,Growth!$C$1:$J$40,3,FALSE)*((((B125-1)*12)+VLOOKUP(C125,Parameters!$A$13:$B$16,2,FALSE))-VLOOKUP(A125,Growth!$C$1:$J$40,4,FALSE))))</f>
        <v>563.12032800449174</v>
      </c>
      <c r="E125" s="3">
        <f>(D125^Parameters!$B$10)*Parameters!$B$9</f>
        <v>4261.6432467874683</v>
      </c>
      <c r="F125" s="3">
        <f>IF(D125&gt;Parameters!$B$4,E125*(Parameters!$B$5+(Parameters!$B$6-Parameters!$B$5)*1/(1+EXP(-Parameters!$B$2*(D125-Parameters!$B$3)))),0)</f>
        <v>3.1856759644739094E-3</v>
      </c>
    </row>
    <row r="126" spans="1:6" x14ac:dyDescent="0.25">
      <c r="A126">
        <f t="shared" si="7"/>
        <v>11</v>
      </c>
      <c r="B126">
        <f t="shared" si="10"/>
        <v>3</v>
      </c>
      <c r="C126">
        <f t="shared" si="10"/>
        <v>2</v>
      </c>
      <c r="D126" s="3">
        <f>VLOOKUP(A126,Growth!$C$1:$J$40,2,FALSE)*(1-EXP(-VLOOKUP(A126,Growth!$C$1:$J$40,3,FALSE)*((((B126-1)*12)+VLOOKUP(C126,Parameters!$A$13:$B$16,2,FALSE))-VLOOKUP(A126,Growth!$C$1:$J$40,4,FALSE))))</f>
        <v>627.67497794120391</v>
      </c>
      <c r="E126" s="3">
        <f>(D126^Parameters!$B$10)*Parameters!$B$9</f>
        <v>5980.0549631989497</v>
      </c>
      <c r="F126" s="3">
        <f>IF(D126&gt;Parameters!$B$4,E126*(Parameters!$B$5+(Parameters!$B$6-Parameters!$B$5)*1/(1+EXP(-Parameters!$B$2*(D126-Parameters!$B$3)))),0)</f>
        <v>1.9424549035698764</v>
      </c>
    </row>
    <row r="127" spans="1:6" x14ac:dyDescent="0.25">
      <c r="A127">
        <f t="shared" si="7"/>
        <v>11</v>
      </c>
      <c r="B127">
        <f t="shared" ref="B127:C142" si="11">B115</f>
        <v>3</v>
      </c>
      <c r="C127">
        <f t="shared" si="11"/>
        <v>3</v>
      </c>
      <c r="D127" s="3">
        <f>VLOOKUP(A127,Growth!$C$1:$J$40,2,FALSE)*(1-EXP(-VLOOKUP(A127,Growth!$C$1:$J$40,3,FALSE)*((((B127-1)*12)+VLOOKUP(C127,Parameters!$A$13:$B$16,2,FALSE))-VLOOKUP(A127,Growth!$C$1:$J$40,4,FALSE))))</f>
        <v>658.78565546970049</v>
      </c>
      <c r="E127" s="3">
        <f>(D127^Parameters!$B$10)*Parameters!$B$9</f>
        <v>6954.8215877837647</v>
      </c>
      <c r="F127" s="3">
        <f>IF(D127&gt;Parameters!$B$4,E127*(Parameters!$B$5+(Parameters!$B$6-Parameters!$B$5)*1/(1+EXP(-Parameters!$B$2*(D127-Parameters!$B$3)))),0)</f>
        <v>41.961224109365936</v>
      </c>
    </row>
    <row r="128" spans="1:6" x14ac:dyDescent="0.25">
      <c r="A128">
        <f t="shared" si="7"/>
        <v>11</v>
      </c>
      <c r="B128">
        <f t="shared" si="11"/>
        <v>4</v>
      </c>
      <c r="C128">
        <f t="shared" si="11"/>
        <v>1</v>
      </c>
      <c r="D128" s="3">
        <f>VLOOKUP(A128,Growth!$C$1:$J$40,2,FALSE)*(1-EXP(-VLOOKUP(A128,Growth!$C$1:$J$40,3,FALSE)*((((B128-1)*12)+VLOOKUP(C128,Parameters!$A$13:$B$16,2,FALSE))-VLOOKUP(A128,Growth!$C$1:$J$40,4,FALSE))))</f>
        <v>712.3378727310544</v>
      </c>
      <c r="E128" s="3">
        <f>(D128^Parameters!$B$10)*Parameters!$B$9</f>
        <v>8876.3825359236034</v>
      </c>
      <c r="F128" s="3">
        <f>IF(D128&gt;Parameters!$B$4,E128*(Parameters!$B$5+(Parameters!$B$6-Parameters!$B$5)*1/(1+EXP(-Parameters!$B$2*(D128-Parameters!$B$3)))),0)</f>
        <v>4293.7144644852988</v>
      </c>
    </row>
    <row r="129" spans="1:6" x14ac:dyDescent="0.25">
      <c r="A129">
        <f t="shared" si="7"/>
        <v>11</v>
      </c>
      <c r="B129">
        <f t="shared" si="11"/>
        <v>4</v>
      </c>
      <c r="C129">
        <f t="shared" si="11"/>
        <v>2</v>
      </c>
      <c r="D129" s="3">
        <f>VLOOKUP(A129,Growth!$C$1:$J$40,2,FALSE)*(1-EXP(-VLOOKUP(A129,Growth!$C$1:$J$40,3,FALSE)*((((B129-1)*12)+VLOOKUP(C129,Parameters!$A$13:$B$16,2,FALSE))-VLOOKUP(A129,Growth!$C$1:$J$40,4,FALSE))))</f>
        <v>752.11579935094096</v>
      </c>
      <c r="E129" s="3">
        <f>(D129^Parameters!$B$10)*Parameters!$B$9</f>
        <v>10517.185632742247</v>
      </c>
      <c r="F129" s="3">
        <f>IF(D129&gt;Parameters!$B$4,E129*(Parameters!$B$5+(Parameters!$B$6-Parameters!$B$5)*1/(1+EXP(-Parameters!$B$2*(D129-Parameters!$B$3)))),0)</f>
        <v>10257.925435468083</v>
      </c>
    </row>
    <row r="130" spans="1:6" x14ac:dyDescent="0.25">
      <c r="A130">
        <f t="shared" si="7"/>
        <v>11</v>
      </c>
      <c r="B130">
        <f t="shared" si="11"/>
        <v>4</v>
      </c>
      <c r="C130">
        <f t="shared" si="11"/>
        <v>3</v>
      </c>
      <c r="D130" s="3">
        <f>VLOOKUP(A130,Growth!$C$1:$J$40,2,FALSE)*(1-EXP(-VLOOKUP(A130,Growth!$C$1:$J$40,3,FALSE)*((((B130-1)*12)+VLOOKUP(C130,Parameters!$A$13:$B$16,2,FALSE))-VLOOKUP(A130,Growth!$C$1:$J$40,4,FALSE))))</f>
        <v>771.2858862313858</v>
      </c>
      <c r="E130" s="3">
        <f>(D130^Parameters!$B$10)*Parameters!$B$9</f>
        <v>11376.790318685524</v>
      </c>
      <c r="F130" s="3">
        <f>IF(D130&gt;Parameters!$B$4,E130*(Parameters!$B$5+(Parameters!$B$6-Parameters!$B$5)*1/(1+EXP(-Parameters!$B$2*(D130-Parameters!$B$3)))),0)</f>
        <v>11329.641975959124</v>
      </c>
    </row>
    <row r="131" spans="1:6" x14ac:dyDescent="0.25">
      <c r="A131">
        <f t="shared" si="7"/>
        <v>11</v>
      </c>
      <c r="B131">
        <f t="shared" si="11"/>
        <v>5</v>
      </c>
      <c r="C131">
        <f t="shared" si="11"/>
        <v>1</v>
      </c>
      <c r="D131" s="3">
        <f>VLOOKUP(A131,Growth!$C$1:$J$40,2,FALSE)*(1-EXP(-VLOOKUP(A131,Growth!$C$1:$J$40,3,FALSE)*((((B131-1)*12)+VLOOKUP(C131,Parameters!$A$13:$B$16,2,FALSE))-VLOOKUP(A131,Growth!$C$1:$J$40,4,FALSE))))</f>
        <v>804.28422439359031</v>
      </c>
      <c r="E131" s="3">
        <f>(D131^Parameters!$B$10)*Parameters!$B$9</f>
        <v>12966.209766769023</v>
      </c>
      <c r="F131" s="3">
        <f>IF(D131&gt;Parameters!$B$4,E131*(Parameters!$B$5+(Parameters!$B$6-Parameters!$B$5)*1/(1+EXP(-Parameters!$B$2*(D131-Parameters!$B$3)))),0)</f>
        <v>12963.791882242718</v>
      </c>
    </row>
    <row r="132" spans="1:6" x14ac:dyDescent="0.25">
      <c r="A132">
        <f t="shared" si="7"/>
        <v>11</v>
      </c>
      <c r="B132">
        <f t="shared" si="11"/>
        <v>5</v>
      </c>
      <c r="C132">
        <f t="shared" si="11"/>
        <v>2</v>
      </c>
      <c r="D132" s="3">
        <f>VLOOKUP(A132,Growth!$C$1:$J$40,2,FALSE)*(1-EXP(-VLOOKUP(A132,Growth!$C$1:$J$40,3,FALSE)*((((B132-1)*12)+VLOOKUP(C132,Parameters!$A$13:$B$16,2,FALSE))-VLOOKUP(A132,Growth!$C$1:$J$40,4,FALSE))))</f>
        <v>828.79498307214112</v>
      </c>
      <c r="E132" s="3">
        <f>(D132^Parameters!$B$10)*Parameters!$B$9</f>
        <v>14239.998389215898</v>
      </c>
      <c r="F132" s="3">
        <f>IF(D132&gt;Parameters!$B$4,E132*(Parameters!$B$5+(Parameters!$B$6-Parameters!$B$5)*1/(1+EXP(-Parameters!$B$2*(D132-Parameters!$B$3)))),0)</f>
        <v>14239.733830857127</v>
      </c>
    </row>
    <row r="133" spans="1:6" x14ac:dyDescent="0.25">
      <c r="A133">
        <f t="shared" si="7"/>
        <v>11</v>
      </c>
      <c r="B133">
        <f t="shared" si="11"/>
        <v>5</v>
      </c>
      <c r="C133">
        <f t="shared" si="11"/>
        <v>3</v>
      </c>
      <c r="D133" s="3">
        <f>VLOOKUP(A133,Growth!$C$1:$J$40,2,FALSE)*(1-EXP(-VLOOKUP(A133,Growth!$C$1:$J$40,3,FALSE)*((((B133-1)*12)+VLOOKUP(C133,Parameters!$A$13:$B$16,2,FALSE))-VLOOKUP(A133,Growth!$C$1:$J$40,4,FALSE))))</f>
        <v>840.60739797911947</v>
      </c>
      <c r="E133" s="3">
        <f>(D133^Parameters!$B$10)*Parameters!$B$9</f>
        <v>14883.156248261226</v>
      </c>
      <c r="F133" s="3">
        <f>IF(D133&gt;Parameters!$B$4,E133*(Parameters!$B$5+(Parameters!$B$6-Parameters!$B$5)*1/(1+EXP(-Parameters!$B$2*(D133-Parameters!$B$3)))),0)</f>
        <v>14883.065262646403</v>
      </c>
    </row>
    <row r="134" spans="1:6" x14ac:dyDescent="0.25">
      <c r="A134">
        <f t="shared" si="7"/>
        <v>12</v>
      </c>
      <c r="B134">
        <f t="shared" si="11"/>
        <v>2</v>
      </c>
      <c r="C134">
        <f t="shared" si="11"/>
        <v>1</v>
      </c>
      <c r="D134" s="3">
        <f>VLOOKUP(A134,Growth!$C$1:$J$40,2,FALSE)*(1-EXP(-VLOOKUP(A134,Growth!$C$1:$J$40,3,FALSE)*((((B134-1)*12)+VLOOKUP(C134,Parameters!$A$13:$B$16,2,FALSE))-VLOOKUP(A134,Growth!$C$1:$J$40,4,FALSE))))</f>
        <v>247.85568411630206</v>
      </c>
      <c r="E134" s="3">
        <f>(D134^Parameters!$B$10)*Parameters!$B$9</f>
        <v>328.89958254350853</v>
      </c>
      <c r="F134" s="3">
        <f>IF(D134&gt;Parameters!$B$4,E134*(Parameters!$B$5+(Parameters!$B$6-Parameters!$B$5)*1/(1+EXP(-Parameters!$B$2*(D134-Parameters!$B$3)))),0)</f>
        <v>3.211685702233773E-17</v>
      </c>
    </row>
    <row r="135" spans="1:6" x14ac:dyDescent="0.25">
      <c r="A135">
        <f t="shared" si="7"/>
        <v>12</v>
      </c>
      <c r="B135">
        <f t="shared" si="11"/>
        <v>2</v>
      </c>
      <c r="C135">
        <f t="shared" si="11"/>
        <v>2</v>
      </c>
      <c r="D135" s="3">
        <f>VLOOKUP(A135,Growth!$C$1:$J$40,2,FALSE)*(1-EXP(-VLOOKUP(A135,Growth!$C$1:$J$40,3,FALSE)*((((B135-1)*12)+VLOOKUP(C135,Parameters!$A$13:$B$16,2,FALSE))-VLOOKUP(A135,Growth!$C$1:$J$40,4,FALSE))))</f>
        <v>358.53084003416819</v>
      </c>
      <c r="E135" s="3">
        <f>(D135^Parameters!$B$10)*Parameters!$B$9</f>
        <v>1041.1847543063052</v>
      </c>
      <c r="F135" s="3">
        <f>IF(D135&gt;Parameters!$B$4,E135*(Parameters!$B$5+(Parameters!$B$6-Parameters!$B$5)*1/(1+EXP(-Parameters!$B$2*(D135-Parameters!$B$3)))),0)</f>
        <v>3.3897788854402297E-12</v>
      </c>
    </row>
    <row r="136" spans="1:6" x14ac:dyDescent="0.25">
      <c r="A136">
        <f t="shared" si="7"/>
        <v>12</v>
      </c>
      <c r="B136">
        <f t="shared" si="11"/>
        <v>2</v>
      </c>
      <c r="C136">
        <f t="shared" si="11"/>
        <v>3</v>
      </c>
      <c r="D136" s="3">
        <f>VLOOKUP(A136,Growth!$C$1:$J$40,2,FALSE)*(1-EXP(-VLOOKUP(A136,Growth!$C$1:$J$40,3,FALSE)*((((B136-1)*12)+VLOOKUP(C136,Parameters!$A$13:$B$16,2,FALSE))-VLOOKUP(A136,Growth!$C$1:$J$40,4,FALSE))))</f>
        <v>412.94311188376685</v>
      </c>
      <c r="E136" s="3">
        <f>(D136^Parameters!$B$10)*Parameters!$B$9</f>
        <v>1618.3605692139902</v>
      </c>
      <c r="F136" s="3">
        <f>IF(D136&gt;Parameters!$B$4,E136*(Parameters!$B$5+(Parameters!$B$6-Parameters!$B$5)*1/(1+EXP(-Parameters!$B$2*(D136-Parameters!$B$3)))),0)</f>
        <v>8.8184285014455819E-10</v>
      </c>
    </row>
    <row r="137" spans="1:6" x14ac:dyDescent="0.25">
      <c r="A137">
        <f t="shared" si="7"/>
        <v>12</v>
      </c>
      <c r="B137">
        <f t="shared" si="11"/>
        <v>3</v>
      </c>
      <c r="C137">
        <f t="shared" si="11"/>
        <v>1</v>
      </c>
      <c r="D137" s="3">
        <f>VLOOKUP(A137,Growth!$C$1:$J$40,2,FALSE)*(1-EXP(-VLOOKUP(A137,Growth!$C$1:$J$40,3,FALSE)*((((B137-1)*12)+VLOOKUP(C137,Parameters!$A$13:$B$16,2,FALSE))-VLOOKUP(A137,Growth!$C$1:$J$40,4,FALSE))))</f>
        <v>508.57232777730144</v>
      </c>
      <c r="E137" s="3">
        <f>(D137^Parameters!$B$10)*Parameters!$B$9</f>
        <v>3100.6659211085303</v>
      </c>
      <c r="F137" s="3">
        <f>IF(D137&gt;Parameters!$B$4,E137*(Parameters!$B$5+(Parameters!$B$6-Parameters!$B$5)*1/(1+EXP(-Parameters!$B$2*(D137-Parameters!$B$3)))),0)</f>
        <v>1.3672900088154208E-5</v>
      </c>
    </row>
    <row r="138" spans="1:6" x14ac:dyDescent="0.25">
      <c r="A138">
        <f t="shared" si="7"/>
        <v>12</v>
      </c>
      <c r="B138">
        <f t="shared" si="11"/>
        <v>3</v>
      </c>
      <c r="C138">
        <f t="shared" si="11"/>
        <v>2</v>
      </c>
      <c r="D138" s="3">
        <f>VLOOKUP(A138,Growth!$C$1:$J$40,2,FALSE)*(1-EXP(-VLOOKUP(A138,Growth!$C$1:$J$40,3,FALSE)*((((B138-1)*12)+VLOOKUP(C138,Parameters!$A$13:$B$16,2,FALSE))-VLOOKUP(A138,Growth!$C$1:$J$40,4,FALSE))))</f>
        <v>581.53583297965747</v>
      </c>
      <c r="E138" s="3">
        <f>(D138^Parameters!$B$10)*Parameters!$B$9</f>
        <v>4711.9542563038085</v>
      </c>
      <c r="F138" s="3">
        <f>IF(D138&gt;Parameters!$B$4,E138*(Parameters!$B$5+(Parameters!$B$6-Parameters!$B$5)*1/(1+EXP(-Parameters!$B$2*(D138-Parameters!$B$3)))),0)</f>
        <v>1.9925652082337673E-2</v>
      </c>
    </row>
    <row r="139" spans="1:6" x14ac:dyDescent="0.25">
      <c r="A139">
        <f t="shared" si="7"/>
        <v>12</v>
      </c>
      <c r="B139">
        <f t="shared" si="11"/>
        <v>3</v>
      </c>
      <c r="C139">
        <f t="shared" si="11"/>
        <v>3</v>
      </c>
      <c r="D139" s="3">
        <f>VLOOKUP(A139,Growth!$C$1:$J$40,2,FALSE)*(1-EXP(-VLOOKUP(A139,Growth!$C$1:$J$40,3,FALSE)*((((B139-1)*12)+VLOOKUP(C139,Parameters!$A$13:$B$16,2,FALSE))-VLOOKUP(A139,Growth!$C$1:$J$40,4,FALSE))))</f>
        <v>617.40756993132254</v>
      </c>
      <c r="E139" s="3">
        <f>(D139^Parameters!$B$10)*Parameters!$B$9</f>
        <v>5679.9722070002617</v>
      </c>
      <c r="F139" s="3">
        <f>IF(D139&gt;Parameters!$B$4,E139*(Parameters!$B$5+(Parameters!$B$6-Parameters!$B$5)*1/(1+EXP(-Parameters!$B$2*(D139-Parameters!$B$3)))),0)</f>
        <v>0.70223112490870243</v>
      </c>
    </row>
    <row r="140" spans="1:6" x14ac:dyDescent="0.25">
      <c r="A140">
        <f t="shared" si="7"/>
        <v>12</v>
      </c>
      <c r="B140">
        <f t="shared" si="11"/>
        <v>4</v>
      </c>
      <c r="C140">
        <f t="shared" si="11"/>
        <v>1</v>
      </c>
      <c r="D140" s="3">
        <f>VLOOKUP(A140,Growth!$C$1:$J$40,2,FALSE)*(1-EXP(-VLOOKUP(A140,Growth!$C$1:$J$40,3,FALSE)*((((B140-1)*12)+VLOOKUP(C140,Parameters!$A$13:$B$16,2,FALSE))-VLOOKUP(A140,Growth!$C$1:$J$40,4,FALSE))))</f>
        <v>680.45191564268748</v>
      </c>
      <c r="E140" s="3">
        <f>(D140^Parameters!$B$10)*Parameters!$B$9</f>
        <v>7694.0241565010519</v>
      </c>
      <c r="F140" s="3">
        <f>IF(D140&gt;Parameters!$B$4,E140*(Parameters!$B$5+(Parameters!$B$6-Parameters!$B$5)*1/(1+EXP(-Parameters!$B$2*(D140-Parameters!$B$3)))),0)</f>
        <v>342.75978375005889</v>
      </c>
    </row>
    <row r="141" spans="1:6" x14ac:dyDescent="0.25">
      <c r="A141">
        <f t="shared" si="7"/>
        <v>12</v>
      </c>
      <c r="B141">
        <f t="shared" si="11"/>
        <v>4</v>
      </c>
      <c r="C141">
        <f t="shared" si="11"/>
        <v>2</v>
      </c>
      <c r="D141" s="3">
        <f>VLOOKUP(A141,Growth!$C$1:$J$40,2,FALSE)*(1-EXP(-VLOOKUP(A141,Growth!$C$1:$J$40,3,FALSE)*((((B141-1)*12)+VLOOKUP(C141,Parameters!$A$13:$B$16,2,FALSE))-VLOOKUP(A141,Growth!$C$1:$J$40,4,FALSE))))</f>
        <v>728.55370549121517</v>
      </c>
      <c r="E141" s="3">
        <f>(D141^Parameters!$B$10)*Parameters!$B$9</f>
        <v>9522.4884516876373</v>
      </c>
      <c r="F141" s="3">
        <f>IF(D141&gt;Parameters!$B$4,E141*(Parameters!$B$5+(Parameters!$B$6-Parameters!$B$5)*1/(1+EXP(-Parameters!$B$2*(D141-Parameters!$B$3)))),0)</f>
        <v>7728.9472704923128</v>
      </c>
    </row>
    <row r="142" spans="1:6" x14ac:dyDescent="0.25">
      <c r="A142">
        <f t="shared" si="7"/>
        <v>12</v>
      </c>
      <c r="B142">
        <f t="shared" si="11"/>
        <v>4</v>
      </c>
      <c r="C142">
        <f t="shared" si="11"/>
        <v>3</v>
      </c>
      <c r="D142" s="3">
        <f>VLOOKUP(A142,Growth!$C$1:$J$40,2,FALSE)*(1-EXP(-VLOOKUP(A142,Growth!$C$1:$J$40,3,FALSE)*((((B142-1)*12)+VLOOKUP(C142,Parameters!$A$13:$B$16,2,FALSE))-VLOOKUP(A142,Growth!$C$1:$J$40,4,FALSE))))</f>
        <v>752.20244259019648</v>
      </c>
      <c r="E142" s="3">
        <f>(D142^Parameters!$B$10)*Parameters!$B$9</f>
        <v>10520.968032673554</v>
      </c>
      <c r="F142" s="3">
        <f>IF(D142&gt;Parameters!$B$4,E142*(Parameters!$B$5+(Parameters!$B$6-Parameters!$B$5)*1/(1+EXP(-Parameters!$B$2*(D142-Parameters!$B$3)))),0)</f>
        <v>10263.669037739106</v>
      </c>
    </row>
    <row r="143" spans="1:6" x14ac:dyDescent="0.25">
      <c r="A143">
        <f t="shared" ref="A143:A206" si="12">A131+1</f>
        <v>12</v>
      </c>
      <c r="B143">
        <f t="shared" ref="B143:C158" si="13">B131</f>
        <v>5</v>
      </c>
      <c r="C143">
        <f t="shared" si="13"/>
        <v>1</v>
      </c>
      <c r="D143" s="3">
        <f>VLOOKUP(A143,Growth!$C$1:$J$40,2,FALSE)*(1-EXP(-VLOOKUP(A143,Growth!$C$1:$J$40,3,FALSE)*((((B143-1)*12)+VLOOKUP(C143,Parameters!$A$13:$B$16,2,FALSE))-VLOOKUP(A143,Growth!$C$1:$J$40,4,FALSE))))</f>
        <v>793.76494510615396</v>
      </c>
      <c r="E143" s="3">
        <f>(D143^Parameters!$B$10)*Parameters!$B$9</f>
        <v>12444.154165466225</v>
      </c>
      <c r="F143" s="3">
        <f>IF(D143&gt;Parameters!$B$4,E143*(Parameters!$B$5+(Parameters!$B$6-Parameters!$B$5)*1/(1+EXP(-Parameters!$B$2*(D143-Parameters!$B$3)))),0)</f>
        <v>12437.911881332233</v>
      </c>
    </row>
    <row r="144" spans="1:6" x14ac:dyDescent="0.25">
      <c r="A144">
        <f t="shared" si="12"/>
        <v>12</v>
      </c>
      <c r="B144">
        <f t="shared" si="13"/>
        <v>5</v>
      </c>
      <c r="C144">
        <f t="shared" si="13"/>
        <v>2</v>
      </c>
      <c r="D144" s="3">
        <f>VLOOKUP(A144,Growth!$C$1:$J$40,2,FALSE)*(1-EXP(-VLOOKUP(A144,Growth!$C$1:$J$40,3,FALSE)*((((B144-1)*12)+VLOOKUP(C144,Parameters!$A$13:$B$16,2,FALSE))-VLOOKUP(A144,Growth!$C$1:$J$40,4,FALSE))))</f>
        <v>825.47644498838861</v>
      </c>
      <c r="E144" s="3">
        <f>(D144^Parameters!$B$10)*Parameters!$B$9</f>
        <v>14062.771849207718</v>
      </c>
      <c r="F144" s="3">
        <f>IF(D144&gt;Parameters!$B$4,E144*(Parameters!$B$5+(Parameters!$B$6-Parameters!$B$5)*1/(1+EXP(-Parameters!$B$2*(D144-Parameters!$B$3)))),0)</f>
        <v>14062.414824243342</v>
      </c>
    </row>
    <row r="145" spans="1:6" x14ac:dyDescent="0.25">
      <c r="A145">
        <f t="shared" si="12"/>
        <v>12</v>
      </c>
      <c r="B145">
        <f t="shared" si="13"/>
        <v>5</v>
      </c>
      <c r="C145">
        <f t="shared" si="13"/>
        <v>3</v>
      </c>
      <c r="D145" s="3">
        <f>VLOOKUP(A145,Growth!$C$1:$J$40,2,FALSE)*(1-EXP(-VLOOKUP(A145,Growth!$C$1:$J$40,3,FALSE)*((((B145-1)*12)+VLOOKUP(C145,Parameters!$A$13:$B$16,2,FALSE))-VLOOKUP(A145,Growth!$C$1:$J$40,4,FALSE))))</f>
        <v>841.06706908139802</v>
      </c>
      <c r="E145" s="3">
        <f>(D145^Parameters!$B$10)*Parameters!$B$9</f>
        <v>14908.575677713343</v>
      </c>
      <c r="F145" s="3">
        <f>IF(D145&gt;Parameters!$B$4,E145*(Parameters!$B$5+(Parameters!$B$6-Parameters!$B$5)*1/(1+EXP(-Parameters!$B$2*(D145-Parameters!$B$3)))),0)</f>
        <v>14908.4883949415</v>
      </c>
    </row>
    <row r="146" spans="1:6" x14ac:dyDescent="0.25">
      <c r="A146">
        <f t="shared" si="12"/>
        <v>13</v>
      </c>
      <c r="B146">
        <f t="shared" si="13"/>
        <v>2</v>
      </c>
      <c r="C146">
        <f t="shared" si="13"/>
        <v>1</v>
      </c>
      <c r="D146" s="3">
        <f>VLOOKUP(A146,Growth!$C$1:$J$40,2,FALSE)*(1-EXP(-VLOOKUP(A146,Growth!$C$1:$J$40,3,FALSE)*((((B146-1)*12)+VLOOKUP(C146,Parameters!$A$13:$B$16,2,FALSE))-VLOOKUP(A146,Growth!$C$1:$J$40,4,FALSE))))</f>
        <v>320.95872777108025</v>
      </c>
      <c r="E146" s="3">
        <f>(D146^Parameters!$B$10)*Parameters!$B$9</f>
        <v>736.97692400575102</v>
      </c>
      <c r="F146" s="3">
        <f>IF(D146&gt;Parameters!$B$4,E146*(Parameters!$B$5+(Parameters!$B$6-Parameters!$B$5)*1/(1+EXP(-Parameters!$B$2*(D146-Parameters!$B$3)))),0)</f>
        <v>6.9925211178652883E-14</v>
      </c>
    </row>
    <row r="147" spans="1:6" x14ac:dyDescent="0.25">
      <c r="A147">
        <f t="shared" si="12"/>
        <v>13</v>
      </c>
      <c r="B147">
        <f t="shared" si="13"/>
        <v>2</v>
      </c>
      <c r="C147">
        <f t="shared" si="13"/>
        <v>2</v>
      </c>
      <c r="D147" s="3">
        <f>VLOOKUP(A147,Growth!$C$1:$J$40,2,FALSE)*(1-EXP(-VLOOKUP(A147,Growth!$C$1:$J$40,3,FALSE)*((((B147-1)*12)+VLOOKUP(C147,Parameters!$A$13:$B$16,2,FALSE))-VLOOKUP(A147,Growth!$C$1:$J$40,4,FALSE))))</f>
        <v>425.7229320061009</v>
      </c>
      <c r="E147" s="3">
        <f>(D147^Parameters!$B$10)*Parameters!$B$9</f>
        <v>1779.8940954589541</v>
      </c>
      <c r="F147" s="3">
        <f>IF(D147&gt;Parameters!$B$4,E147*(Parameters!$B$5+(Parameters!$B$6-Parameters!$B$5)*1/(1+EXP(-Parameters!$B$2*(D147-Parameters!$B$3)))),0)</f>
        <v>3.2283781271267572E-9</v>
      </c>
    </row>
    <row r="148" spans="1:6" x14ac:dyDescent="0.25">
      <c r="A148">
        <f t="shared" si="12"/>
        <v>13</v>
      </c>
      <c r="B148">
        <f t="shared" si="13"/>
        <v>2</v>
      </c>
      <c r="C148">
        <f t="shared" si="13"/>
        <v>3</v>
      </c>
      <c r="D148" s="3">
        <f>VLOOKUP(A148,Growth!$C$1:$J$40,2,FALSE)*(1-EXP(-VLOOKUP(A148,Growth!$C$1:$J$40,3,FALSE)*((((B148-1)*12)+VLOOKUP(C148,Parameters!$A$13:$B$16,2,FALSE))-VLOOKUP(A148,Growth!$C$1:$J$40,4,FALSE))))</f>
        <v>476.21170977316473</v>
      </c>
      <c r="E148" s="3">
        <f>(D148^Parameters!$B$10)*Parameters!$B$9</f>
        <v>2525.3847149858907</v>
      </c>
      <c r="F148" s="3">
        <f>IF(D148&gt;Parameters!$B$4,E148*(Parameters!$B$5+(Parameters!$B$6-Parameters!$B$5)*1/(1+EXP(-Parameters!$B$2*(D148-Parameters!$B$3)))),0)</f>
        <v>5.2996629960072365E-7</v>
      </c>
    </row>
    <row r="149" spans="1:6" x14ac:dyDescent="0.25">
      <c r="A149">
        <f t="shared" si="12"/>
        <v>13</v>
      </c>
      <c r="B149">
        <f t="shared" si="13"/>
        <v>3</v>
      </c>
      <c r="C149">
        <f t="shared" si="13"/>
        <v>1</v>
      </c>
      <c r="D149" s="3">
        <f>VLOOKUP(A149,Growth!$C$1:$J$40,2,FALSE)*(1-EXP(-VLOOKUP(A149,Growth!$C$1:$J$40,3,FALSE)*((((B149-1)*12)+VLOOKUP(C149,Parameters!$A$13:$B$16,2,FALSE))-VLOOKUP(A149,Growth!$C$1:$J$40,4,FALSE))))</f>
        <v>563.12032800449174</v>
      </c>
      <c r="E149" s="3">
        <f>(D149^Parameters!$B$10)*Parameters!$B$9</f>
        <v>4261.6432467874683</v>
      </c>
      <c r="F149" s="3">
        <f>IF(D149&gt;Parameters!$B$4,E149*(Parameters!$B$5+(Parameters!$B$6-Parameters!$B$5)*1/(1+EXP(-Parameters!$B$2*(D149-Parameters!$B$3)))),0)</f>
        <v>3.1856759644739094E-3</v>
      </c>
    </row>
    <row r="150" spans="1:6" x14ac:dyDescent="0.25">
      <c r="A150">
        <f t="shared" si="12"/>
        <v>13</v>
      </c>
      <c r="B150">
        <f t="shared" si="13"/>
        <v>3</v>
      </c>
      <c r="C150">
        <f t="shared" si="13"/>
        <v>2</v>
      </c>
      <c r="D150" s="3">
        <f>VLOOKUP(A150,Growth!$C$1:$J$40,2,FALSE)*(1-EXP(-VLOOKUP(A150,Growth!$C$1:$J$40,3,FALSE)*((((B150-1)*12)+VLOOKUP(C150,Parameters!$A$13:$B$16,2,FALSE))-VLOOKUP(A150,Growth!$C$1:$J$40,4,FALSE))))</f>
        <v>627.67497794120391</v>
      </c>
      <c r="E150" s="3">
        <f>(D150^Parameters!$B$10)*Parameters!$B$9</f>
        <v>5980.0549631989497</v>
      </c>
      <c r="F150" s="3">
        <f>IF(D150&gt;Parameters!$B$4,E150*(Parameters!$B$5+(Parameters!$B$6-Parameters!$B$5)*1/(1+EXP(-Parameters!$B$2*(D150-Parameters!$B$3)))),0)</f>
        <v>1.9424549035698764</v>
      </c>
    </row>
    <row r="151" spans="1:6" x14ac:dyDescent="0.25">
      <c r="A151">
        <f t="shared" si="12"/>
        <v>13</v>
      </c>
      <c r="B151">
        <f t="shared" si="13"/>
        <v>3</v>
      </c>
      <c r="C151">
        <f t="shared" si="13"/>
        <v>3</v>
      </c>
      <c r="D151" s="3">
        <f>VLOOKUP(A151,Growth!$C$1:$J$40,2,FALSE)*(1-EXP(-VLOOKUP(A151,Growth!$C$1:$J$40,3,FALSE)*((((B151-1)*12)+VLOOKUP(C151,Parameters!$A$13:$B$16,2,FALSE))-VLOOKUP(A151,Growth!$C$1:$J$40,4,FALSE))))</f>
        <v>658.78565546970049</v>
      </c>
      <c r="E151" s="3">
        <f>(D151^Parameters!$B$10)*Parameters!$B$9</f>
        <v>6954.8215877837647</v>
      </c>
      <c r="F151" s="3">
        <f>IF(D151&gt;Parameters!$B$4,E151*(Parameters!$B$5+(Parameters!$B$6-Parameters!$B$5)*1/(1+EXP(-Parameters!$B$2*(D151-Parameters!$B$3)))),0)</f>
        <v>41.961224109365936</v>
      </c>
    </row>
    <row r="152" spans="1:6" x14ac:dyDescent="0.25">
      <c r="A152">
        <f t="shared" si="12"/>
        <v>13</v>
      </c>
      <c r="B152">
        <f t="shared" si="13"/>
        <v>4</v>
      </c>
      <c r="C152">
        <f t="shared" si="13"/>
        <v>1</v>
      </c>
      <c r="D152" s="3">
        <f>VLOOKUP(A152,Growth!$C$1:$J$40,2,FALSE)*(1-EXP(-VLOOKUP(A152,Growth!$C$1:$J$40,3,FALSE)*((((B152-1)*12)+VLOOKUP(C152,Parameters!$A$13:$B$16,2,FALSE))-VLOOKUP(A152,Growth!$C$1:$J$40,4,FALSE))))</f>
        <v>712.3378727310544</v>
      </c>
      <c r="E152" s="3">
        <f>(D152^Parameters!$B$10)*Parameters!$B$9</f>
        <v>8876.3825359236034</v>
      </c>
      <c r="F152" s="3">
        <f>IF(D152&gt;Parameters!$B$4,E152*(Parameters!$B$5+(Parameters!$B$6-Parameters!$B$5)*1/(1+EXP(-Parameters!$B$2*(D152-Parameters!$B$3)))),0)</f>
        <v>4293.7144644852988</v>
      </c>
    </row>
    <row r="153" spans="1:6" x14ac:dyDescent="0.25">
      <c r="A153">
        <f t="shared" si="12"/>
        <v>13</v>
      </c>
      <c r="B153">
        <f t="shared" si="13"/>
        <v>4</v>
      </c>
      <c r="C153">
        <f t="shared" si="13"/>
        <v>2</v>
      </c>
      <c r="D153" s="3">
        <f>VLOOKUP(A153,Growth!$C$1:$J$40,2,FALSE)*(1-EXP(-VLOOKUP(A153,Growth!$C$1:$J$40,3,FALSE)*((((B153-1)*12)+VLOOKUP(C153,Parameters!$A$13:$B$16,2,FALSE))-VLOOKUP(A153,Growth!$C$1:$J$40,4,FALSE))))</f>
        <v>752.11579935094096</v>
      </c>
      <c r="E153" s="3">
        <f>(D153^Parameters!$B$10)*Parameters!$B$9</f>
        <v>10517.185632742247</v>
      </c>
      <c r="F153" s="3">
        <f>IF(D153&gt;Parameters!$B$4,E153*(Parameters!$B$5+(Parameters!$B$6-Parameters!$B$5)*1/(1+EXP(-Parameters!$B$2*(D153-Parameters!$B$3)))),0)</f>
        <v>10257.925435468083</v>
      </c>
    </row>
    <row r="154" spans="1:6" x14ac:dyDescent="0.25">
      <c r="A154">
        <f t="shared" si="12"/>
        <v>13</v>
      </c>
      <c r="B154">
        <f t="shared" si="13"/>
        <v>4</v>
      </c>
      <c r="C154">
        <f t="shared" si="13"/>
        <v>3</v>
      </c>
      <c r="D154" s="3">
        <f>VLOOKUP(A154,Growth!$C$1:$J$40,2,FALSE)*(1-EXP(-VLOOKUP(A154,Growth!$C$1:$J$40,3,FALSE)*((((B154-1)*12)+VLOOKUP(C154,Parameters!$A$13:$B$16,2,FALSE))-VLOOKUP(A154,Growth!$C$1:$J$40,4,FALSE))))</f>
        <v>771.2858862313858</v>
      </c>
      <c r="E154" s="3">
        <f>(D154^Parameters!$B$10)*Parameters!$B$9</f>
        <v>11376.790318685524</v>
      </c>
      <c r="F154" s="3">
        <f>IF(D154&gt;Parameters!$B$4,E154*(Parameters!$B$5+(Parameters!$B$6-Parameters!$B$5)*1/(1+EXP(-Parameters!$B$2*(D154-Parameters!$B$3)))),0)</f>
        <v>11329.641975959124</v>
      </c>
    </row>
    <row r="155" spans="1:6" x14ac:dyDescent="0.25">
      <c r="A155">
        <f t="shared" si="12"/>
        <v>13</v>
      </c>
      <c r="B155">
        <f t="shared" si="13"/>
        <v>5</v>
      </c>
      <c r="C155">
        <f t="shared" si="13"/>
        <v>1</v>
      </c>
      <c r="D155" s="3">
        <f>VLOOKUP(A155,Growth!$C$1:$J$40,2,FALSE)*(1-EXP(-VLOOKUP(A155,Growth!$C$1:$J$40,3,FALSE)*((((B155-1)*12)+VLOOKUP(C155,Parameters!$A$13:$B$16,2,FALSE))-VLOOKUP(A155,Growth!$C$1:$J$40,4,FALSE))))</f>
        <v>804.28422439359031</v>
      </c>
      <c r="E155" s="3">
        <f>(D155^Parameters!$B$10)*Parameters!$B$9</f>
        <v>12966.209766769023</v>
      </c>
      <c r="F155" s="3">
        <f>IF(D155&gt;Parameters!$B$4,E155*(Parameters!$B$5+(Parameters!$B$6-Parameters!$B$5)*1/(1+EXP(-Parameters!$B$2*(D155-Parameters!$B$3)))),0)</f>
        <v>12963.791882242718</v>
      </c>
    </row>
    <row r="156" spans="1:6" x14ac:dyDescent="0.25">
      <c r="A156">
        <f t="shared" si="12"/>
        <v>13</v>
      </c>
      <c r="B156">
        <f t="shared" si="13"/>
        <v>5</v>
      </c>
      <c r="C156">
        <f t="shared" si="13"/>
        <v>2</v>
      </c>
      <c r="D156" s="3">
        <f>VLOOKUP(A156,Growth!$C$1:$J$40,2,FALSE)*(1-EXP(-VLOOKUP(A156,Growth!$C$1:$J$40,3,FALSE)*((((B156-1)*12)+VLOOKUP(C156,Parameters!$A$13:$B$16,2,FALSE))-VLOOKUP(A156,Growth!$C$1:$J$40,4,FALSE))))</f>
        <v>828.79498307214112</v>
      </c>
      <c r="E156" s="3">
        <f>(D156^Parameters!$B$10)*Parameters!$B$9</f>
        <v>14239.998389215898</v>
      </c>
      <c r="F156" s="3">
        <f>IF(D156&gt;Parameters!$B$4,E156*(Parameters!$B$5+(Parameters!$B$6-Parameters!$B$5)*1/(1+EXP(-Parameters!$B$2*(D156-Parameters!$B$3)))),0)</f>
        <v>14239.733830857127</v>
      </c>
    </row>
    <row r="157" spans="1:6" x14ac:dyDescent="0.25">
      <c r="A157">
        <f t="shared" si="12"/>
        <v>13</v>
      </c>
      <c r="B157">
        <f t="shared" si="13"/>
        <v>5</v>
      </c>
      <c r="C157">
        <f t="shared" si="13"/>
        <v>3</v>
      </c>
      <c r="D157" s="3">
        <f>VLOOKUP(A157,Growth!$C$1:$J$40,2,FALSE)*(1-EXP(-VLOOKUP(A157,Growth!$C$1:$J$40,3,FALSE)*((((B157-1)*12)+VLOOKUP(C157,Parameters!$A$13:$B$16,2,FALSE))-VLOOKUP(A157,Growth!$C$1:$J$40,4,FALSE))))</f>
        <v>840.60739797911947</v>
      </c>
      <c r="E157" s="3">
        <f>(D157^Parameters!$B$10)*Parameters!$B$9</f>
        <v>14883.156248261226</v>
      </c>
      <c r="F157" s="3">
        <f>IF(D157&gt;Parameters!$B$4,E157*(Parameters!$B$5+(Parameters!$B$6-Parameters!$B$5)*1/(1+EXP(-Parameters!$B$2*(D157-Parameters!$B$3)))),0)</f>
        <v>14883.065262646403</v>
      </c>
    </row>
    <row r="158" spans="1:6" x14ac:dyDescent="0.25">
      <c r="A158">
        <f t="shared" si="12"/>
        <v>14</v>
      </c>
      <c r="B158">
        <f t="shared" si="13"/>
        <v>2</v>
      </c>
      <c r="C158">
        <f t="shared" si="13"/>
        <v>1</v>
      </c>
      <c r="D158" s="3">
        <f>VLOOKUP(A158,Growth!$C$1:$J$40,2,FALSE)*(1-EXP(-VLOOKUP(A158,Growth!$C$1:$J$40,3,FALSE)*((((B158-1)*12)+VLOOKUP(C158,Parameters!$A$13:$B$16,2,FALSE))-VLOOKUP(A158,Growth!$C$1:$J$40,4,FALSE))))</f>
        <v>247.85568411630206</v>
      </c>
      <c r="E158" s="3">
        <f>(D158^Parameters!$B$10)*Parameters!$B$9</f>
        <v>328.89958254350853</v>
      </c>
      <c r="F158" s="3">
        <f>IF(D158&gt;Parameters!$B$4,E158*(Parameters!$B$5+(Parameters!$B$6-Parameters!$B$5)*1/(1+EXP(-Parameters!$B$2*(D158-Parameters!$B$3)))),0)</f>
        <v>3.211685702233773E-17</v>
      </c>
    </row>
    <row r="159" spans="1:6" x14ac:dyDescent="0.25">
      <c r="A159">
        <f t="shared" si="12"/>
        <v>14</v>
      </c>
      <c r="B159">
        <f t="shared" ref="B159:C174" si="14">B147</f>
        <v>2</v>
      </c>
      <c r="C159">
        <f t="shared" si="14"/>
        <v>2</v>
      </c>
      <c r="D159" s="3">
        <f>VLOOKUP(A159,Growth!$C$1:$J$40,2,FALSE)*(1-EXP(-VLOOKUP(A159,Growth!$C$1:$J$40,3,FALSE)*((((B159-1)*12)+VLOOKUP(C159,Parameters!$A$13:$B$16,2,FALSE))-VLOOKUP(A159,Growth!$C$1:$J$40,4,FALSE))))</f>
        <v>358.53084003416819</v>
      </c>
      <c r="E159" s="3">
        <f>(D159^Parameters!$B$10)*Parameters!$B$9</f>
        <v>1041.1847543063052</v>
      </c>
      <c r="F159" s="3">
        <f>IF(D159&gt;Parameters!$B$4,E159*(Parameters!$B$5+(Parameters!$B$6-Parameters!$B$5)*1/(1+EXP(-Parameters!$B$2*(D159-Parameters!$B$3)))),0)</f>
        <v>3.3897788854402297E-12</v>
      </c>
    </row>
    <row r="160" spans="1:6" x14ac:dyDescent="0.25">
      <c r="A160">
        <f t="shared" si="12"/>
        <v>14</v>
      </c>
      <c r="B160">
        <f t="shared" si="14"/>
        <v>2</v>
      </c>
      <c r="C160">
        <f t="shared" si="14"/>
        <v>3</v>
      </c>
      <c r="D160" s="3">
        <f>VLOOKUP(A160,Growth!$C$1:$J$40,2,FALSE)*(1-EXP(-VLOOKUP(A160,Growth!$C$1:$J$40,3,FALSE)*((((B160-1)*12)+VLOOKUP(C160,Parameters!$A$13:$B$16,2,FALSE))-VLOOKUP(A160,Growth!$C$1:$J$40,4,FALSE))))</f>
        <v>412.94311188376685</v>
      </c>
      <c r="E160" s="3">
        <f>(D160^Parameters!$B$10)*Parameters!$B$9</f>
        <v>1618.3605692139902</v>
      </c>
      <c r="F160" s="3">
        <f>IF(D160&gt;Parameters!$B$4,E160*(Parameters!$B$5+(Parameters!$B$6-Parameters!$B$5)*1/(1+EXP(-Parameters!$B$2*(D160-Parameters!$B$3)))),0)</f>
        <v>8.8184285014455819E-10</v>
      </c>
    </row>
    <row r="161" spans="1:6" x14ac:dyDescent="0.25">
      <c r="A161">
        <f t="shared" si="12"/>
        <v>14</v>
      </c>
      <c r="B161">
        <f t="shared" si="14"/>
        <v>3</v>
      </c>
      <c r="C161">
        <f t="shared" si="14"/>
        <v>1</v>
      </c>
      <c r="D161" s="3">
        <f>VLOOKUP(A161,Growth!$C$1:$J$40,2,FALSE)*(1-EXP(-VLOOKUP(A161,Growth!$C$1:$J$40,3,FALSE)*((((B161-1)*12)+VLOOKUP(C161,Parameters!$A$13:$B$16,2,FALSE))-VLOOKUP(A161,Growth!$C$1:$J$40,4,FALSE))))</f>
        <v>508.57232777730144</v>
      </c>
      <c r="E161" s="3">
        <f>(D161^Parameters!$B$10)*Parameters!$B$9</f>
        <v>3100.6659211085303</v>
      </c>
      <c r="F161" s="3">
        <f>IF(D161&gt;Parameters!$B$4,E161*(Parameters!$B$5+(Parameters!$B$6-Parameters!$B$5)*1/(1+EXP(-Parameters!$B$2*(D161-Parameters!$B$3)))),0)</f>
        <v>1.3672900088154208E-5</v>
      </c>
    </row>
    <row r="162" spans="1:6" x14ac:dyDescent="0.25">
      <c r="A162">
        <f t="shared" si="12"/>
        <v>14</v>
      </c>
      <c r="B162">
        <f t="shared" si="14"/>
        <v>3</v>
      </c>
      <c r="C162">
        <f t="shared" si="14"/>
        <v>2</v>
      </c>
      <c r="D162" s="3">
        <f>VLOOKUP(A162,Growth!$C$1:$J$40,2,FALSE)*(1-EXP(-VLOOKUP(A162,Growth!$C$1:$J$40,3,FALSE)*((((B162-1)*12)+VLOOKUP(C162,Parameters!$A$13:$B$16,2,FALSE))-VLOOKUP(A162,Growth!$C$1:$J$40,4,FALSE))))</f>
        <v>581.53583297965747</v>
      </c>
      <c r="E162" s="3">
        <f>(D162^Parameters!$B$10)*Parameters!$B$9</f>
        <v>4711.9542563038085</v>
      </c>
      <c r="F162" s="3">
        <f>IF(D162&gt;Parameters!$B$4,E162*(Parameters!$B$5+(Parameters!$B$6-Parameters!$B$5)*1/(1+EXP(-Parameters!$B$2*(D162-Parameters!$B$3)))),0)</f>
        <v>1.9925652082337673E-2</v>
      </c>
    </row>
    <row r="163" spans="1:6" x14ac:dyDescent="0.25">
      <c r="A163">
        <f t="shared" si="12"/>
        <v>14</v>
      </c>
      <c r="B163">
        <f t="shared" si="14"/>
        <v>3</v>
      </c>
      <c r="C163">
        <f t="shared" si="14"/>
        <v>3</v>
      </c>
      <c r="D163" s="3">
        <f>VLOOKUP(A163,Growth!$C$1:$J$40,2,FALSE)*(1-EXP(-VLOOKUP(A163,Growth!$C$1:$J$40,3,FALSE)*((((B163-1)*12)+VLOOKUP(C163,Parameters!$A$13:$B$16,2,FALSE))-VLOOKUP(A163,Growth!$C$1:$J$40,4,FALSE))))</f>
        <v>617.40756993132254</v>
      </c>
      <c r="E163" s="3">
        <f>(D163^Parameters!$B$10)*Parameters!$B$9</f>
        <v>5679.9722070002617</v>
      </c>
      <c r="F163" s="3">
        <f>IF(D163&gt;Parameters!$B$4,E163*(Parameters!$B$5+(Parameters!$B$6-Parameters!$B$5)*1/(1+EXP(-Parameters!$B$2*(D163-Parameters!$B$3)))),0)</f>
        <v>0.70223112490870243</v>
      </c>
    </row>
    <row r="164" spans="1:6" x14ac:dyDescent="0.25">
      <c r="A164">
        <f t="shared" si="12"/>
        <v>14</v>
      </c>
      <c r="B164">
        <f t="shared" si="14"/>
        <v>4</v>
      </c>
      <c r="C164">
        <f t="shared" si="14"/>
        <v>1</v>
      </c>
      <c r="D164" s="3">
        <f>VLOOKUP(A164,Growth!$C$1:$J$40,2,FALSE)*(1-EXP(-VLOOKUP(A164,Growth!$C$1:$J$40,3,FALSE)*((((B164-1)*12)+VLOOKUP(C164,Parameters!$A$13:$B$16,2,FALSE))-VLOOKUP(A164,Growth!$C$1:$J$40,4,FALSE))))</f>
        <v>680.45191564268748</v>
      </c>
      <c r="E164" s="3">
        <f>(D164^Parameters!$B$10)*Parameters!$B$9</f>
        <v>7694.0241565010519</v>
      </c>
      <c r="F164" s="3">
        <f>IF(D164&gt;Parameters!$B$4,E164*(Parameters!$B$5+(Parameters!$B$6-Parameters!$B$5)*1/(1+EXP(-Parameters!$B$2*(D164-Parameters!$B$3)))),0)</f>
        <v>342.75978375005889</v>
      </c>
    </row>
    <row r="165" spans="1:6" x14ac:dyDescent="0.25">
      <c r="A165">
        <f t="shared" si="12"/>
        <v>14</v>
      </c>
      <c r="B165">
        <f t="shared" si="14"/>
        <v>4</v>
      </c>
      <c r="C165">
        <f t="shared" si="14"/>
        <v>2</v>
      </c>
      <c r="D165" s="3">
        <f>VLOOKUP(A165,Growth!$C$1:$J$40,2,FALSE)*(1-EXP(-VLOOKUP(A165,Growth!$C$1:$J$40,3,FALSE)*((((B165-1)*12)+VLOOKUP(C165,Parameters!$A$13:$B$16,2,FALSE))-VLOOKUP(A165,Growth!$C$1:$J$40,4,FALSE))))</f>
        <v>728.55370549121517</v>
      </c>
      <c r="E165" s="3">
        <f>(D165^Parameters!$B$10)*Parameters!$B$9</f>
        <v>9522.4884516876373</v>
      </c>
      <c r="F165" s="3">
        <f>IF(D165&gt;Parameters!$B$4,E165*(Parameters!$B$5+(Parameters!$B$6-Parameters!$B$5)*1/(1+EXP(-Parameters!$B$2*(D165-Parameters!$B$3)))),0)</f>
        <v>7728.9472704923128</v>
      </c>
    </row>
    <row r="166" spans="1:6" x14ac:dyDescent="0.25">
      <c r="A166">
        <f t="shared" si="12"/>
        <v>14</v>
      </c>
      <c r="B166">
        <f t="shared" si="14"/>
        <v>4</v>
      </c>
      <c r="C166">
        <f t="shared" si="14"/>
        <v>3</v>
      </c>
      <c r="D166" s="3">
        <f>VLOOKUP(A166,Growth!$C$1:$J$40,2,FALSE)*(1-EXP(-VLOOKUP(A166,Growth!$C$1:$J$40,3,FALSE)*((((B166-1)*12)+VLOOKUP(C166,Parameters!$A$13:$B$16,2,FALSE))-VLOOKUP(A166,Growth!$C$1:$J$40,4,FALSE))))</f>
        <v>752.20244259019648</v>
      </c>
      <c r="E166" s="3">
        <f>(D166^Parameters!$B$10)*Parameters!$B$9</f>
        <v>10520.968032673554</v>
      </c>
      <c r="F166" s="3">
        <f>IF(D166&gt;Parameters!$B$4,E166*(Parameters!$B$5+(Parameters!$B$6-Parameters!$B$5)*1/(1+EXP(-Parameters!$B$2*(D166-Parameters!$B$3)))),0)</f>
        <v>10263.669037739106</v>
      </c>
    </row>
    <row r="167" spans="1:6" x14ac:dyDescent="0.25">
      <c r="A167">
        <f t="shared" si="12"/>
        <v>14</v>
      </c>
      <c r="B167">
        <f t="shared" si="14"/>
        <v>5</v>
      </c>
      <c r="C167">
        <f t="shared" si="14"/>
        <v>1</v>
      </c>
      <c r="D167" s="3">
        <f>VLOOKUP(A167,Growth!$C$1:$J$40,2,FALSE)*(1-EXP(-VLOOKUP(A167,Growth!$C$1:$J$40,3,FALSE)*((((B167-1)*12)+VLOOKUP(C167,Parameters!$A$13:$B$16,2,FALSE))-VLOOKUP(A167,Growth!$C$1:$J$40,4,FALSE))))</f>
        <v>793.76494510615396</v>
      </c>
      <c r="E167" s="3">
        <f>(D167^Parameters!$B$10)*Parameters!$B$9</f>
        <v>12444.154165466225</v>
      </c>
      <c r="F167" s="3">
        <f>IF(D167&gt;Parameters!$B$4,E167*(Parameters!$B$5+(Parameters!$B$6-Parameters!$B$5)*1/(1+EXP(-Parameters!$B$2*(D167-Parameters!$B$3)))),0)</f>
        <v>12437.911881332233</v>
      </c>
    </row>
    <row r="168" spans="1:6" x14ac:dyDescent="0.25">
      <c r="A168">
        <f t="shared" si="12"/>
        <v>14</v>
      </c>
      <c r="B168">
        <f t="shared" si="14"/>
        <v>5</v>
      </c>
      <c r="C168">
        <f t="shared" si="14"/>
        <v>2</v>
      </c>
      <c r="D168" s="3">
        <f>VLOOKUP(A168,Growth!$C$1:$J$40,2,FALSE)*(1-EXP(-VLOOKUP(A168,Growth!$C$1:$J$40,3,FALSE)*((((B168-1)*12)+VLOOKUP(C168,Parameters!$A$13:$B$16,2,FALSE))-VLOOKUP(A168,Growth!$C$1:$J$40,4,FALSE))))</f>
        <v>825.47644498838861</v>
      </c>
      <c r="E168" s="3">
        <f>(D168^Parameters!$B$10)*Parameters!$B$9</f>
        <v>14062.771849207718</v>
      </c>
      <c r="F168" s="3">
        <f>IF(D168&gt;Parameters!$B$4,E168*(Parameters!$B$5+(Parameters!$B$6-Parameters!$B$5)*1/(1+EXP(-Parameters!$B$2*(D168-Parameters!$B$3)))),0)</f>
        <v>14062.414824243342</v>
      </c>
    </row>
    <row r="169" spans="1:6" x14ac:dyDescent="0.25">
      <c r="A169">
        <f t="shared" si="12"/>
        <v>14</v>
      </c>
      <c r="B169">
        <f t="shared" si="14"/>
        <v>5</v>
      </c>
      <c r="C169">
        <f t="shared" si="14"/>
        <v>3</v>
      </c>
      <c r="D169" s="3">
        <f>VLOOKUP(A169,Growth!$C$1:$J$40,2,FALSE)*(1-EXP(-VLOOKUP(A169,Growth!$C$1:$J$40,3,FALSE)*((((B169-1)*12)+VLOOKUP(C169,Parameters!$A$13:$B$16,2,FALSE))-VLOOKUP(A169,Growth!$C$1:$J$40,4,FALSE))))</f>
        <v>841.06706908139802</v>
      </c>
      <c r="E169" s="3">
        <f>(D169^Parameters!$B$10)*Parameters!$B$9</f>
        <v>14908.575677713343</v>
      </c>
      <c r="F169" s="3">
        <f>IF(D169&gt;Parameters!$B$4,E169*(Parameters!$B$5+(Parameters!$B$6-Parameters!$B$5)*1/(1+EXP(-Parameters!$B$2*(D169-Parameters!$B$3)))),0)</f>
        <v>14908.4883949415</v>
      </c>
    </row>
    <row r="170" spans="1:6" x14ac:dyDescent="0.25">
      <c r="A170">
        <f t="shared" si="12"/>
        <v>15</v>
      </c>
      <c r="B170">
        <f t="shared" si="14"/>
        <v>2</v>
      </c>
      <c r="C170">
        <f t="shared" si="14"/>
        <v>1</v>
      </c>
      <c r="D170" s="3">
        <f>VLOOKUP(A170,Growth!$C$1:$J$40,2,FALSE)*(1-EXP(-VLOOKUP(A170,Growth!$C$1:$J$40,3,FALSE)*((((B170-1)*12)+VLOOKUP(C170,Parameters!$A$13:$B$16,2,FALSE))-VLOOKUP(A170,Growth!$C$1:$J$40,4,FALSE))))</f>
        <v>320.95872777108025</v>
      </c>
      <c r="E170" s="3">
        <f>(D170^Parameters!$B$10)*Parameters!$B$9</f>
        <v>736.97692400575102</v>
      </c>
      <c r="F170" s="3">
        <f>IF(D170&gt;Parameters!$B$4,E170*(Parameters!$B$5+(Parameters!$B$6-Parameters!$B$5)*1/(1+EXP(-Parameters!$B$2*(D170-Parameters!$B$3)))),0)</f>
        <v>6.9925211178652883E-14</v>
      </c>
    </row>
    <row r="171" spans="1:6" x14ac:dyDescent="0.25">
      <c r="A171">
        <f t="shared" si="12"/>
        <v>15</v>
      </c>
      <c r="B171">
        <f t="shared" si="14"/>
        <v>2</v>
      </c>
      <c r="C171">
        <f t="shared" si="14"/>
        <v>2</v>
      </c>
      <c r="D171" s="3">
        <f>VLOOKUP(A171,Growth!$C$1:$J$40,2,FALSE)*(1-EXP(-VLOOKUP(A171,Growth!$C$1:$J$40,3,FALSE)*((((B171-1)*12)+VLOOKUP(C171,Parameters!$A$13:$B$16,2,FALSE))-VLOOKUP(A171,Growth!$C$1:$J$40,4,FALSE))))</f>
        <v>425.7229320061009</v>
      </c>
      <c r="E171" s="3">
        <f>(D171^Parameters!$B$10)*Parameters!$B$9</f>
        <v>1779.8940954589541</v>
      </c>
      <c r="F171" s="3">
        <f>IF(D171&gt;Parameters!$B$4,E171*(Parameters!$B$5+(Parameters!$B$6-Parameters!$B$5)*1/(1+EXP(-Parameters!$B$2*(D171-Parameters!$B$3)))),0)</f>
        <v>3.2283781271267572E-9</v>
      </c>
    </row>
    <row r="172" spans="1:6" x14ac:dyDescent="0.25">
      <c r="A172">
        <f t="shared" si="12"/>
        <v>15</v>
      </c>
      <c r="B172">
        <f t="shared" si="14"/>
        <v>2</v>
      </c>
      <c r="C172">
        <f t="shared" si="14"/>
        <v>3</v>
      </c>
      <c r="D172" s="3">
        <f>VLOOKUP(A172,Growth!$C$1:$J$40,2,FALSE)*(1-EXP(-VLOOKUP(A172,Growth!$C$1:$J$40,3,FALSE)*((((B172-1)*12)+VLOOKUP(C172,Parameters!$A$13:$B$16,2,FALSE))-VLOOKUP(A172,Growth!$C$1:$J$40,4,FALSE))))</f>
        <v>476.21170977316473</v>
      </c>
      <c r="E172" s="3">
        <f>(D172^Parameters!$B$10)*Parameters!$B$9</f>
        <v>2525.3847149858907</v>
      </c>
      <c r="F172" s="3">
        <f>IF(D172&gt;Parameters!$B$4,E172*(Parameters!$B$5+(Parameters!$B$6-Parameters!$B$5)*1/(1+EXP(-Parameters!$B$2*(D172-Parameters!$B$3)))),0)</f>
        <v>5.2996629960072365E-7</v>
      </c>
    </row>
    <row r="173" spans="1:6" x14ac:dyDescent="0.25">
      <c r="A173">
        <f t="shared" si="12"/>
        <v>15</v>
      </c>
      <c r="B173">
        <f t="shared" si="14"/>
        <v>3</v>
      </c>
      <c r="C173">
        <f t="shared" si="14"/>
        <v>1</v>
      </c>
      <c r="D173" s="3">
        <f>VLOOKUP(A173,Growth!$C$1:$J$40,2,FALSE)*(1-EXP(-VLOOKUP(A173,Growth!$C$1:$J$40,3,FALSE)*((((B173-1)*12)+VLOOKUP(C173,Parameters!$A$13:$B$16,2,FALSE))-VLOOKUP(A173,Growth!$C$1:$J$40,4,FALSE))))</f>
        <v>563.12032800449174</v>
      </c>
      <c r="E173" s="3">
        <f>(D173^Parameters!$B$10)*Parameters!$B$9</f>
        <v>4261.6432467874683</v>
      </c>
      <c r="F173" s="3">
        <f>IF(D173&gt;Parameters!$B$4,E173*(Parameters!$B$5+(Parameters!$B$6-Parameters!$B$5)*1/(1+EXP(-Parameters!$B$2*(D173-Parameters!$B$3)))),0)</f>
        <v>3.1856759644739094E-3</v>
      </c>
    </row>
    <row r="174" spans="1:6" x14ac:dyDescent="0.25">
      <c r="A174">
        <f t="shared" si="12"/>
        <v>15</v>
      </c>
      <c r="B174">
        <f t="shared" si="14"/>
        <v>3</v>
      </c>
      <c r="C174">
        <f t="shared" si="14"/>
        <v>2</v>
      </c>
      <c r="D174" s="3">
        <f>VLOOKUP(A174,Growth!$C$1:$J$40,2,FALSE)*(1-EXP(-VLOOKUP(A174,Growth!$C$1:$J$40,3,FALSE)*((((B174-1)*12)+VLOOKUP(C174,Parameters!$A$13:$B$16,2,FALSE))-VLOOKUP(A174,Growth!$C$1:$J$40,4,FALSE))))</f>
        <v>627.67497794120391</v>
      </c>
      <c r="E174" s="3">
        <f>(D174^Parameters!$B$10)*Parameters!$B$9</f>
        <v>5980.0549631989497</v>
      </c>
      <c r="F174" s="3">
        <f>IF(D174&gt;Parameters!$B$4,E174*(Parameters!$B$5+(Parameters!$B$6-Parameters!$B$5)*1/(1+EXP(-Parameters!$B$2*(D174-Parameters!$B$3)))),0)</f>
        <v>1.9424549035698764</v>
      </c>
    </row>
    <row r="175" spans="1:6" x14ac:dyDescent="0.25">
      <c r="A175">
        <f t="shared" si="12"/>
        <v>15</v>
      </c>
      <c r="B175">
        <f t="shared" ref="B175:C190" si="15">B163</f>
        <v>3</v>
      </c>
      <c r="C175">
        <f t="shared" si="15"/>
        <v>3</v>
      </c>
      <c r="D175" s="3">
        <f>VLOOKUP(A175,Growth!$C$1:$J$40,2,FALSE)*(1-EXP(-VLOOKUP(A175,Growth!$C$1:$J$40,3,FALSE)*((((B175-1)*12)+VLOOKUP(C175,Parameters!$A$13:$B$16,2,FALSE))-VLOOKUP(A175,Growth!$C$1:$J$40,4,FALSE))))</f>
        <v>658.78565546970049</v>
      </c>
      <c r="E175" s="3">
        <f>(D175^Parameters!$B$10)*Parameters!$B$9</f>
        <v>6954.8215877837647</v>
      </c>
      <c r="F175" s="3">
        <f>IF(D175&gt;Parameters!$B$4,E175*(Parameters!$B$5+(Parameters!$B$6-Parameters!$B$5)*1/(1+EXP(-Parameters!$B$2*(D175-Parameters!$B$3)))),0)</f>
        <v>41.961224109365936</v>
      </c>
    </row>
    <row r="176" spans="1:6" x14ac:dyDescent="0.25">
      <c r="A176">
        <f t="shared" si="12"/>
        <v>15</v>
      </c>
      <c r="B176">
        <f t="shared" si="15"/>
        <v>4</v>
      </c>
      <c r="C176">
        <f t="shared" si="15"/>
        <v>1</v>
      </c>
      <c r="D176" s="3">
        <f>VLOOKUP(A176,Growth!$C$1:$J$40,2,FALSE)*(1-EXP(-VLOOKUP(A176,Growth!$C$1:$J$40,3,FALSE)*((((B176-1)*12)+VLOOKUP(C176,Parameters!$A$13:$B$16,2,FALSE))-VLOOKUP(A176,Growth!$C$1:$J$40,4,FALSE))))</f>
        <v>712.3378727310544</v>
      </c>
      <c r="E176" s="3">
        <f>(D176^Parameters!$B$10)*Parameters!$B$9</f>
        <v>8876.3825359236034</v>
      </c>
      <c r="F176" s="3">
        <f>IF(D176&gt;Parameters!$B$4,E176*(Parameters!$B$5+(Parameters!$B$6-Parameters!$B$5)*1/(1+EXP(-Parameters!$B$2*(D176-Parameters!$B$3)))),0)</f>
        <v>4293.7144644852988</v>
      </c>
    </row>
    <row r="177" spans="1:6" x14ac:dyDescent="0.25">
      <c r="A177">
        <f t="shared" si="12"/>
        <v>15</v>
      </c>
      <c r="B177">
        <f t="shared" si="15"/>
        <v>4</v>
      </c>
      <c r="C177">
        <f t="shared" si="15"/>
        <v>2</v>
      </c>
      <c r="D177" s="3">
        <f>VLOOKUP(A177,Growth!$C$1:$J$40,2,FALSE)*(1-EXP(-VLOOKUP(A177,Growth!$C$1:$J$40,3,FALSE)*((((B177-1)*12)+VLOOKUP(C177,Parameters!$A$13:$B$16,2,FALSE))-VLOOKUP(A177,Growth!$C$1:$J$40,4,FALSE))))</f>
        <v>752.11579935094096</v>
      </c>
      <c r="E177" s="3">
        <f>(D177^Parameters!$B$10)*Parameters!$B$9</f>
        <v>10517.185632742247</v>
      </c>
      <c r="F177" s="3">
        <f>IF(D177&gt;Parameters!$B$4,E177*(Parameters!$B$5+(Parameters!$B$6-Parameters!$B$5)*1/(1+EXP(-Parameters!$B$2*(D177-Parameters!$B$3)))),0)</f>
        <v>10257.925435468083</v>
      </c>
    </row>
    <row r="178" spans="1:6" x14ac:dyDescent="0.25">
      <c r="A178">
        <f t="shared" si="12"/>
        <v>15</v>
      </c>
      <c r="B178">
        <f t="shared" si="15"/>
        <v>4</v>
      </c>
      <c r="C178">
        <f t="shared" si="15"/>
        <v>3</v>
      </c>
      <c r="D178" s="3">
        <f>VLOOKUP(A178,Growth!$C$1:$J$40,2,FALSE)*(1-EXP(-VLOOKUP(A178,Growth!$C$1:$J$40,3,FALSE)*((((B178-1)*12)+VLOOKUP(C178,Parameters!$A$13:$B$16,2,FALSE))-VLOOKUP(A178,Growth!$C$1:$J$40,4,FALSE))))</f>
        <v>771.2858862313858</v>
      </c>
      <c r="E178" s="3">
        <f>(D178^Parameters!$B$10)*Parameters!$B$9</f>
        <v>11376.790318685524</v>
      </c>
      <c r="F178" s="3">
        <f>IF(D178&gt;Parameters!$B$4,E178*(Parameters!$B$5+(Parameters!$B$6-Parameters!$B$5)*1/(1+EXP(-Parameters!$B$2*(D178-Parameters!$B$3)))),0)</f>
        <v>11329.641975959124</v>
      </c>
    </row>
    <row r="179" spans="1:6" x14ac:dyDescent="0.25">
      <c r="A179">
        <f t="shared" si="12"/>
        <v>15</v>
      </c>
      <c r="B179">
        <f t="shared" si="15"/>
        <v>5</v>
      </c>
      <c r="C179">
        <f t="shared" si="15"/>
        <v>1</v>
      </c>
      <c r="D179" s="3">
        <f>VLOOKUP(A179,Growth!$C$1:$J$40,2,FALSE)*(1-EXP(-VLOOKUP(A179,Growth!$C$1:$J$40,3,FALSE)*((((B179-1)*12)+VLOOKUP(C179,Parameters!$A$13:$B$16,2,FALSE))-VLOOKUP(A179,Growth!$C$1:$J$40,4,FALSE))))</f>
        <v>804.28422439359031</v>
      </c>
      <c r="E179" s="3">
        <f>(D179^Parameters!$B$10)*Parameters!$B$9</f>
        <v>12966.209766769023</v>
      </c>
      <c r="F179" s="3">
        <f>IF(D179&gt;Parameters!$B$4,E179*(Parameters!$B$5+(Parameters!$B$6-Parameters!$B$5)*1/(1+EXP(-Parameters!$B$2*(D179-Parameters!$B$3)))),0)</f>
        <v>12963.791882242718</v>
      </c>
    </row>
    <row r="180" spans="1:6" x14ac:dyDescent="0.25">
      <c r="A180">
        <f t="shared" si="12"/>
        <v>15</v>
      </c>
      <c r="B180">
        <f t="shared" si="15"/>
        <v>5</v>
      </c>
      <c r="C180">
        <f t="shared" si="15"/>
        <v>2</v>
      </c>
      <c r="D180" s="3">
        <f>VLOOKUP(A180,Growth!$C$1:$J$40,2,FALSE)*(1-EXP(-VLOOKUP(A180,Growth!$C$1:$J$40,3,FALSE)*((((B180-1)*12)+VLOOKUP(C180,Parameters!$A$13:$B$16,2,FALSE))-VLOOKUP(A180,Growth!$C$1:$J$40,4,FALSE))))</f>
        <v>828.79498307214112</v>
      </c>
      <c r="E180" s="3">
        <f>(D180^Parameters!$B$10)*Parameters!$B$9</f>
        <v>14239.998389215898</v>
      </c>
      <c r="F180" s="3">
        <f>IF(D180&gt;Parameters!$B$4,E180*(Parameters!$B$5+(Parameters!$B$6-Parameters!$B$5)*1/(1+EXP(-Parameters!$B$2*(D180-Parameters!$B$3)))),0)</f>
        <v>14239.733830857127</v>
      </c>
    </row>
    <row r="181" spans="1:6" x14ac:dyDescent="0.25">
      <c r="A181">
        <f t="shared" si="12"/>
        <v>15</v>
      </c>
      <c r="B181">
        <f t="shared" si="15"/>
        <v>5</v>
      </c>
      <c r="C181">
        <f t="shared" si="15"/>
        <v>3</v>
      </c>
      <c r="D181" s="3">
        <f>VLOOKUP(A181,Growth!$C$1:$J$40,2,FALSE)*(1-EXP(-VLOOKUP(A181,Growth!$C$1:$J$40,3,FALSE)*((((B181-1)*12)+VLOOKUP(C181,Parameters!$A$13:$B$16,2,FALSE))-VLOOKUP(A181,Growth!$C$1:$J$40,4,FALSE))))</f>
        <v>840.60739797911947</v>
      </c>
      <c r="E181" s="3">
        <f>(D181^Parameters!$B$10)*Parameters!$B$9</f>
        <v>14883.156248261226</v>
      </c>
      <c r="F181" s="3">
        <f>IF(D181&gt;Parameters!$B$4,E181*(Parameters!$B$5+(Parameters!$B$6-Parameters!$B$5)*1/(1+EXP(-Parameters!$B$2*(D181-Parameters!$B$3)))),0)</f>
        <v>14883.065262646403</v>
      </c>
    </row>
    <row r="182" spans="1:6" x14ac:dyDescent="0.25">
      <c r="A182">
        <f t="shared" si="12"/>
        <v>16</v>
      </c>
      <c r="B182">
        <f t="shared" si="15"/>
        <v>2</v>
      </c>
      <c r="C182">
        <f t="shared" si="15"/>
        <v>1</v>
      </c>
      <c r="D182" s="3">
        <f>VLOOKUP(A182,Growth!$C$1:$J$40,2,FALSE)*(1-EXP(-VLOOKUP(A182,Growth!$C$1:$J$40,3,FALSE)*((((B182-1)*12)+VLOOKUP(C182,Parameters!$A$13:$B$16,2,FALSE))-VLOOKUP(A182,Growth!$C$1:$J$40,4,FALSE))))</f>
        <v>320.95872777108025</v>
      </c>
      <c r="E182" s="3">
        <f>(D182^Parameters!$B$10)*Parameters!$B$9</f>
        <v>736.97692400575102</v>
      </c>
      <c r="F182" s="3">
        <f>IF(D182&gt;Parameters!$B$4,E182*(Parameters!$B$5+(Parameters!$B$6-Parameters!$B$5)*1/(1+EXP(-Parameters!$B$2*(D182-Parameters!$B$3)))),0)</f>
        <v>6.9925211178652883E-14</v>
      </c>
    </row>
    <row r="183" spans="1:6" x14ac:dyDescent="0.25">
      <c r="A183">
        <f t="shared" si="12"/>
        <v>16</v>
      </c>
      <c r="B183">
        <f t="shared" si="15"/>
        <v>2</v>
      </c>
      <c r="C183">
        <f t="shared" si="15"/>
        <v>2</v>
      </c>
      <c r="D183" s="3">
        <f>VLOOKUP(A183,Growth!$C$1:$J$40,2,FALSE)*(1-EXP(-VLOOKUP(A183,Growth!$C$1:$J$40,3,FALSE)*((((B183-1)*12)+VLOOKUP(C183,Parameters!$A$13:$B$16,2,FALSE))-VLOOKUP(A183,Growth!$C$1:$J$40,4,FALSE))))</f>
        <v>425.7229320061009</v>
      </c>
      <c r="E183" s="3">
        <f>(D183^Parameters!$B$10)*Parameters!$B$9</f>
        <v>1779.8940954589541</v>
      </c>
      <c r="F183" s="3">
        <f>IF(D183&gt;Parameters!$B$4,E183*(Parameters!$B$5+(Parameters!$B$6-Parameters!$B$5)*1/(1+EXP(-Parameters!$B$2*(D183-Parameters!$B$3)))),0)</f>
        <v>3.2283781271267572E-9</v>
      </c>
    </row>
    <row r="184" spans="1:6" x14ac:dyDescent="0.25">
      <c r="A184">
        <f t="shared" si="12"/>
        <v>16</v>
      </c>
      <c r="B184">
        <f t="shared" si="15"/>
        <v>2</v>
      </c>
      <c r="C184">
        <f t="shared" si="15"/>
        <v>3</v>
      </c>
      <c r="D184" s="3">
        <f>VLOOKUP(A184,Growth!$C$1:$J$40,2,FALSE)*(1-EXP(-VLOOKUP(A184,Growth!$C$1:$J$40,3,FALSE)*((((B184-1)*12)+VLOOKUP(C184,Parameters!$A$13:$B$16,2,FALSE))-VLOOKUP(A184,Growth!$C$1:$J$40,4,FALSE))))</f>
        <v>476.21170977316473</v>
      </c>
      <c r="E184" s="3">
        <f>(D184^Parameters!$B$10)*Parameters!$B$9</f>
        <v>2525.3847149858907</v>
      </c>
      <c r="F184" s="3">
        <f>IF(D184&gt;Parameters!$B$4,E184*(Parameters!$B$5+(Parameters!$B$6-Parameters!$B$5)*1/(1+EXP(-Parameters!$B$2*(D184-Parameters!$B$3)))),0)</f>
        <v>5.2996629960072365E-7</v>
      </c>
    </row>
    <row r="185" spans="1:6" x14ac:dyDescent="0.25">
      <c r="A185">
        <f t="shared" si="12"/>
        <v>16</v>
      </c>
      <c r="B185">
        <f t="shared" si="15"/>
        <v>3</v>
      </c>
      <c r="C185">
        <f t="shared" si="15"/>
        <v>1</v>
      </c>
      <c r="D185" s="3">
        <f>VLOOKUP(A185,Growth!$C$1:$J$40,2,FALSE)*(1-EXP(-VLOOKUP(A185,Growth!$C$1:$J$40,3,FALSE)*((((B185-1)*12)+VLOOKUP(C185,Parameters!$A$13:$B$16,2,FALSE))-VLOOKUP(A185,Growth!$C$1:$J$40,4,FALSE))))</f>
        <v>563.12032800449174</v>
      </c>
      <c r="E185" s="3">
        <f>(D185^Parameters!$B$10)*Parameters!$B$9</f>
        <v>4261.6432467874683</v>
      </c>
      <c r="F185" s="3">
        <f>IF(D185&gt;Parameters!$B$4,E185*(Parameters!$B$5+(Parameters!$B$6-Parameters!$B$5)*1/(1+EXP(-Parameters!$B$2*(D185-Parameters!$B$3)))),0)</f>
        <v>3.1856759644739094E-3</v>
      </c>
    </row>
    <row r="186" spans="1:6" x14ac:dyDescent="0.25">
      <c r="A186">
        <f t="shared" si="12"/>
        <v>16</v>
      </c>
      <c r="B186">
        <f t="shared" si="15"/>
        <v>3</v>
      </c>
      <c r="C186">
        <f t="shared" si="15"/>
        <v>2</v>
      </c>
      <c r="D186" s="3">
        <f>VLOOKUP(A186,Growth!$C$1:$J$40,2,FALSE)*(1-EXP(-VLOOKUP(A186,Growth!$C$1:$J$40,3,FALSE)*((((B186-1)*12)+VLOOKUP(C186,Parameters!$A$13:$B$16,2,FALSE))-VLOOKUP(A186,Growth!$C$1:$J$40,4,FALSE))))</f>
        <v>627.67497794120391</v>
      </c>
      <c r="E186" s="3">
        <f>(D186^Parameters!$B$10)*Parameters!$B$9</f>
        <v>5980.0549631989497</v>
      </c>
      <c r="F186" s="3">
        <f>IF(D186&gt;Parameters!$B$4,E186*(Parameters!$B$5+(Parameters!$B$6-Parameters!$B$5)*1/(1+EXP(-Parameters!$B$2*(D186-Parameters!$B$3)))),0)</f>
        <v>1.9424549035698764</v>
      </c>
    </row>
    <row r="187" spans="1:6" x14ac:dyDescent="0.25">
      <c r="A187">
        <f t="shared" si="12"/>
        <v>16</v>
      </c>
      <c r="B187">
        <f t="shared" si="15"/>
        <v>3</v>
      </c>
      <c r="C187">
        <f t="shared" si="15"/>
        <v>3</v>
      </c>
      <c r="D187" s="3">
        <f>VLOOKUP(A187,Growth!$C$1:$J$40,2,FALSE)*(1-EXP(-VLOOKUP(A187,Growth!$C$1:$J$40,3,FALSE)*((((B187-1)*12)+VLOOKUP(C187,Parameters!$A$13:$B$16,2,FALSE))-VLOOKUP(A187,Growth!$C$1:$J$40,4,FALSE))))</f>
        <v>658.78565546970049</v>
      </c>
      <c r="E187" s="3">
        <f>(D187^Parameters!$B$10)*Parameters!$B$9</f>
        <v>6954.8215877837647</v>
      </c>
      <c r="F187" s="3">
        <f>IF(D187&gt;Parameters!$B$4,E187*(Parameters!$B$5+(Parameters!$B$6-Parameters!$B$5)*1/(1+EXP(-Parameters!$B$2*(D187-Parameters!$B$3)))),0)</f>
        <v>41.961224109365936</v>
      </c>
    </row>
    <row r="188" spans="1:6" x14ac:dyDescent="0.25">
      <c r="A188">
        <f t="shared" si="12"/>
        <v>16</v>
      </c>
      <c r="B188">
        <f t="shared" si="15"/>
        <v>4</v>
      </c>
      <c r="C188">
        <f t="shared" si="15"/>
        <v>1</v>
      </c>
      <c r="D188" s="3">
        <f>VLOOKUP(A188,Growth!$C$1:$J$40,2,FALSE)*(1-EXP(-VLOOKUP(A188,Growth!$C$1:$J$40,3,FALSE)*((((B188-1)*12)+VLOOKUP(C188,Parameters!$A$13:$B$16,2,FALSE))-VLOOKUP(A188,Growth!$C$1:$J$40,4,FALSE))))</f>
        <v>712.3378727310544</v>
      </c>
      <c r="E188" s="3">
        <f>(D188^Parameters!$B$10)*Parameters!$B$9</f>
        <v>8876.3825359236034</v>
      </c>
      <c r="F188" s="3">
        <f>IF(D188&gt;Parameters!$B$4,E188*(Parameters!$B$5+(Parameters!$B$6-Parameters!$B$5)*1/(1+EXP(-Parameters!$B$2*(D188-Parameters!$B$3)))),0)</f>
        <v>4293.7144644852988</v>
      </c>
    </row>
    <row r="189" spans="1:6" x14ac:dyDescent="0.25">
      <c r="A189">
        <f t="shared" si="12"/>
        <v>16</v>
      </c>
      <c r="B189">
        <f t="shared" si="15"/>
        <v>4</v>
      </c>
      <c r="C189">
        <f t="shared" si="15"/>
        <v>2</v>
      </c>
      <c r="D189" s="3">
        <f>VLOOKUP(A189,Growth!$C$1:$J$40,2,FALSE)*(1-EXP(-VLOOKUP(A189,Growth!$C$1:$J$40,3,FALSE)*((((B189-1)*12)+VLOOKUP(C189,Parameters!$A$13:$B$16,2,FALSE))-VLOOKUP(A189,Growth!$C$1:$J$40,4,FALSE))))</f>
        <v>752.11579935094096</v>
      </c>
      <c r="E189" s="3">
        <f>(D189^Parameters!$B$10)*Parameters!$B$9</f>
        <v>10517.185632742247</v>
      </c>
      <c r="F189" s="3">
        <f>IF(D189&gt;Parameters!$B$4,E189*(Parameters!$B$5+(Parameters!$B$6-Parameters!$B$5)*1/(1+EXP(-Parameters!$B$2*(D189-Parameters!$B$3)))),0)</f>
        <v>10257.925435468083</v>
      </c>
    </row>
    <row r="190" spans="1:6" x14ac:dyDescent="0.25">
      <c r="A190">
        <f t="shared" si="12"/>
        <v>16</v>
      </c>
      <c r="B190">
        <f t="shared" si="15"/>
        <v>4</v>
      </c>
      <c r="C190">
        <f t="shared" si="15"/>
        <v>3</v>
      </c>
      <c r="D190" s="3">
        <f>VLOOKUP(A190,Growth!$C$1:$J$40,2,FALSE)*(1-EXP(-VLOOKUP(A190,Growth!$C$1:$J$40,3,FALSE)*((((B190-1)*12)+VLOOKUP(C190,Parameters!$A$13:$B$16,2,FALSE))-VLOOKUP(A190,Growth!$C$1:$J$40,4,FALSE))))</f>
        <v>771.2858862313858</v>
      </c>
      <c r="E190" s="3">
        <f>(D190^Parameters!$B$10)*Parameters!$B$9</f>
        <v>11376.790318685524</v>
      </c>
      <c r="F190" s="3">
        <f>IF(D190&gt;Parameters!$B$4,E190*(Parameters!$B$5+(Parameters!$B$6-Parameters!$B$5)*1/(1+EXP(-Parameters!$B$2*(D190-Parameters!$B$3)))),0)</f>
        <v>11329.641975959124</v>
      </c>
    </row>
    <row r="191" spans="1:6" x14ac:dyDescent="0.25">
      <c r="A191">
        <f t="shared" si="12"/>
        <v>16</v>
      </c>
      <c r="B191">
        <f t="shared" ref="B191:C206" si="16">B179</f>
        <v>5</v>
      </c>
      <c r="C191">
        <f t="shared" si="16"/>
        <v>1</v>
      </c>
      <c r="D191" s="3">
        <f>VLOOKUP(A191,Growth!$C$1:$J$40,2,FALSE)*(1-EXP(-VLOOKUP(A191,Growth!$C$1:$J$40,3,FALSE)*((((B191-1)*12)+VLOOKUP(C191,Parameters!$A$13:$B$16,2,FALSE))-VLOOKUP(A191,Growth!$C$1:$J$40,4,FALSE))))</f>
        <v>804.28422439359031</v>
      </c>
      <c r="E191" s="3">
        <f>(D191^Parameters!$B$10)*Parameters!$B$9</f>
        <v>12966.209766769023</v>
      </c>
      <c r="F191" s="3">
        <f>IF(D191&gt;Parameters!$B$4,E191*(Parameters!$B$5+(Parameters!$B$6-Parameters!$B$5)*1/(1+EXP(-Parameters!$B$2*(D191-Parameters!$B$3)))),0)</f>
        <v>12963.791882242718</v>
      </c>
    </row>
    <row r="192" spans="1:6" x14ac:dyDescent="0.25">
      <c r="A192">
        <f t="shared" si="12"/>
        <v>16</v>
      </c>
      <c r="B192">
        <f t="shared" si="16"/>
        <v>5</v>
      </c>
      <c r="C192">
        <f t="shared" si="16"/>
        <v>2</v>
      </c>
      <c r="D192" s="3">
        <f>VLOOKUP(A192,Growth!$C$1:$J$40,2,FALSE)*(1-EXP(-VLOOKUP(A192,Growth!$C$1:$J$40,3,FALSE)*((((B192-1)*12)+VLOOKUP(C192,Parameters!$A$13:$B$16,2,FALSE))-VLOOKUP(A192,Growth!$C$1:$J$40,4,FALSE))))</f>
        <v>828.79498307214112</v>
      </c>
      <c r="E192" s="3">
        <f>(D192^Parameters!$B$10)*Parameters!$B$9</f>
        <v>14239.998389215898</v>
      </c>
      <c r="F192" s="3">
        <f>IF(D192&gt;Parameters!$B$4,E192*(Parameters!$B$5+(Parameters!$B$6-Parameters!$B$5)*1/(1+EXP(-Parameters!$B$2*(D192-Parameters!$B$3)))),0)</f>
        <v>14239.733830857127</v>
      </c>
    </row>
    <row r="193" spans="1:6" x14ac:dyDescent="0.25">
      <c r="A193">
        <f t="shared" si="12"/>
        <v>16</v>
      </c>
      <c r="B193">
        <f t="shared" si="16"/>
        <v>5</v>
      </c>
      <c r="C193">
        <f t="shared" si="16"/>
        <v>3</v>
      </c>
      <c r="D193" s="3">
        <f>VLOOKUP(A193,Growth!$C$1:$J$40,2,FALSE)*(1-EXP(-VLOOKUP(A193,Growth!$C$1:$J$40,3,FALSE)*((((B193-1)*12)+VLOOKUP(C193,Parameters!$A$13:$B$16,2,FALSE))-VLOOKUP(A193,Growth!$C$1:$J$40,4,FALSE))))</f>
        <v>840.60739797911947</v>
      </c>
      <c r="E193" s="3">
        <f>(D193^Parameters!$B$10)*Parameters!$B$9</f>
        <v>14883.156248261226</v>
      </c>
      <c r="F193" s="3">
        <f>IF(D193&gt;Parameters!$B$4,E193*(Parameters!$B$5+(Parameters!$B$6-Parameters!$B$5)*1/(1+EXP(-Parameters!$B$2*(D193-Parameters!$B$3)))),0)</f>
        <v>14883.065262646403</v>
      </c>
    </row>
    <row r="194" spans="1:6" x14ac:dyDescent="0.25">
      <c r="A194">
        <f t="shared" si="12"/>
        <v>17</v>
      </c>
      <c r="B194">
        <f t="shared" si="16"/>
        <v>2</v>
      </c>
      <c r="C194">
        <f t="shared" si="16"/>
        <v>1</v>
      </c>
      <c r="D194" s="3">
        <f>VLOOKUP(A194,Growth!$C$1:$J$40,2,FALSE)*(1-EXP(-VLOOKUP(A194,Growth!$C$1:$J$40,3,FALSE)*((((B194-1)*12)+VLOOKUP(C194,Parameters!$A$13:$B$16,2,FALSE))-VLOOKUP(A194,Growth!$C$1:$J$40,4,FALSE))))</f>
        <v>247.85568411630206</v>
      </c>
      <c r="E194" s="3">
        <f>(D194^Parameters!$B$10)*Parameters!$B$9</f>
        <v>328.89958254350853</v>
      </c>
      <c r="F194" s="3">
        <f>IF(D194&gt;Parameters!$B$4,E194*(Parameters!$B$5+(Parameters!$B$6-Parameters!$B$5)*1/(1+EXP(-Parameters!$B$2*(D194-Parameters!$B$3)))),0)</f>
        <v>3.211685702233773E-17</v>
      </c>
    </row>
    <row r="195" spans="1:6" x14ac:dyDescent="0.25">
      <c r="A195">
        <f t="shared" si="12"/>
        <v>17</v>
      </c>
      <c r="B195">
        <f t="shared" si="16"/>
        <v>2</v>
      </c>
      <c r="C195">
        <f t="shared" si="16"/>
        <v>2</v>
      </c>
      <c r="D195" s="3">
        <f>VLOOKUP(A195,Growth!$C$1:$J$40,2,FALSE)*(1-EXP(-VLOOKUP(A195,Growth!$C$1:$J$40,3,FALSE)*((((B195-1)*12)+VLOOKUP(C195,Parameters!$A$13:$B$16,2,FALSE))-VLOOKUP(A195,Growth!$C$1:$J$40,4,FALSE))))</f>
        <v>358.53084003416819</v>
      </c>
      <c r="E195" s="3">
        <f>(D195^Parameters!$B$10)*Parameters!$B$9</f>
        <v>1041.1847543063052</v>
      </c>
      <c r="F195" s="3">
        <f>IF(D195&gt;Parameters!$B$4,E195*(Parameters!$B$5+(Parameters!$B$6-Parameters!$B$5)*1/(1+EXP(-Parameters!$B$2*(D195-Parameters!$B$3)))),0)</f>
        <v>3.3897788854402297E-12</v>
      </c>
    </row>
    <row r="196" spans="1:6" x14ac:dyDescent="0.25">
      <c r="A196">
        <f t="shared" si="12"/>
        <v>17</v>
      </c>
      <c r="B196">
        <f t="shared" si="16"/>
        <v>2</v>
      </c>
      <c r="C196">
        <f t="shared" si="16"/>
        <v>3</v>
      </c>
      <c r="D196" s="3">
        <f>VLOOKUP(A196,Growth!$C$1:$J$40,2,FALSE)*(1-EXP(-VLOOKUP(A196,Growth!$C$1:$J$40,3,FALSE)*((((B196-1)*12)+VLOOKUP(C196,Parameters!$A$13:$B$16,2,FALSE))-VLOOKUP(A196,Growth!$C$1:$J$40,4,FALSE))))</f>
        <v>412.94311188376685</v>
      </c>
      <c r="E196" s="3">
        <f>(D196^Parameters!$B$10)*Parameters!$B$9</f>
        <v>1618.3605692139902</v>
      </c>
      <c r="F196" s="3">
        <f>IF(D196&gt;Parameters!$B$4,E196*(Parameters!$B$5+(Parameters!$B$6-Parameters!$B$5)*1/(1+EXP(-Parameters!$B$2*(D196-Parameters!$B$3)))),0)</f>
        <v>8.8184285014455819E-10</v>
      </c>
    </row>
    <row r="197" spans="1:6" x14ac:dyDescent="0.25">
      <c r="A197">
        <f t="shared" si="12"/>
        <v>17</v>
      </c>
      <c r="B197">
        <f t="shared" si="16"/>
        <v>3</v>
      </c>
      <c r="C197">
        <f t="shared" si="16"/>
        <v>1</v>
      </c>
      <c r="D197" s="3">
        <f>VLOOKUP(A197,Growth!$C$1:$J$40,2,FALSE)*(1-EXP(-VLOOKUP(A197,Growth!$C$1:$J$40,3,FALSE)*((((B197-1)*12)+VLOOKUP(C197,Parameters!$A$13:$B$16,2,FALSE))-VLOOKUP(A197,Growth!$C$1:$J$40,4,FALSE))))</f>
        <v>508.57232777730144</v>
      </c>
      <c r="E197" s="3">
        <f>(D197^Parameters!$B$10)*Parameters!$B$9</f>
        <v>3100.6659211085303</v>
      </c>
      <c r="F197" s="3">
        <f>IF(D197&gt;Parameters!$B$4,E197*(Parameters!$B$5+(Parameters!$B$6-Parameters!$B$5)*1/(1+EXP(-Parameters!$B$2*(D197-Parameters!$B$3)))),0)</f>
        <v>1.3672900088154208E-5</v>
      </c>
    </row>
    <row r="198" spans="1:6" x14ac:dyDescent="0.25">
      <c r="A198">
        <f t="shared" si="12"/>
        <v>17</v>
      </c>
      <c r="B198">
        <f t="shared" si="16"/>
        <v>3</v>
      </c>
      <c r="C198">
        <f t="shared" si="16"/>
        <v>2</v>
      </c>
      <c r="D198" s="3">
        <f>VLOOKUP(A198,Growth!$C$1:$J$40,2,FALSE)*(1-EXP(-VLOOKUP(A198,Growth!$C$1:$J$40,3,FALSE)*((((B198-1)*12)+VLOOKUP(C198,Parameters!$A$13:$B$16,2,FALSE))-VLOOKUP(A198,Growth!$C$1:$J$40,4,FALSE))))</f>
        <v>581.53583297965747</v>
      </c>
      <c r="E198" s="3">
        <f>(D198^Parameters!$B$10)*Parameters!$B$9</f>
        <v>4711.9542563038085</v>
      </c>
      <c r="F198" s="3">
        <f>IF(D198&gt;Parameters!$B$4,E198*(Parameters!$B$5+(Parameters!$B$6-Parameters!$B$5)*1/(1+EXP(-Parameters!$B$2*(D198-Parameters!$B$3)))),0)</f>
        <v>1.9925652082337673E-2</v>
      </c>
    </row>
    <row r="199" spans="1:6" x14ac:dyDescent="0.25">
      <c r="A199">
        <f t="shared" si="12"/>
        <v>17</v>
      </c>
      <c r="B199">
        <f t="shared" si="16"/>
        <v>3</v>
      </c>
      <c r="C199">
        <f t="shared" si="16"/>
        <v>3</v>
      </c>
      <c r="D199" s="3">
        <f>VLOOKUP(A199,Growth!$C$1:$J$40,2,FALSE)*(1-EXP(-VLOOKUP(A199,Growth!$C$1:$J$40,3,FALSE)*((((B199-1)*12)+VLOOKUP(C199,Parameters!$A$13:$B$16,2,FALSE))-VLOOKUP(A199,Growth!$C$1:$J$40,4,FALSE))))</f>
        <v>617.40756993132254</v>
      </c>
      <c r="E199" s="3">
        <f>(D199^Parameters!$B$10)*Parameters!$B$9</f>
        <v>5679.9722070002617</v>
      </c>
      <c r="F199" s="3">
        <f>IF(D199&gt;Parameters!$B$4,E199*(Parameters!$B$5+(Parameters!$B$6-Parameters!$B$5)*1/(1+EXP(-Parameters!$B$2*(D199-Parameters!$B$3)))),0)</f>
        <v>0.70223112490870243</v>
      </c>
    </row>
    <row r="200" spans="1:6" x14ac:dyDescent="0.25">
      <c r="A200">
        <f t="shared" si="12"/>
        <v>17</v>
      </c>
      <c r="B200">
        <f t="shared" si="16"/>
        <v>4</v>
      </c>
      <c r="C200">
        <f t="shared" si="16"/>
        <v>1</v>
      </c>
      <c r="D200" s="3">
        <f>VLOOKUP(A200,Growth!$C$1:$J$40,2,FALSE)*(1-EXP(-VLOOKUP(A200,Growth!$C$1:$J$40,3,FALSE)*((((B200-1)*12)+VLOOKUP(C200,Parameters!$A$13:$B$16,2,FALSE))-VLOOKUP(A200,Growth!$C$1:$J$40,4,FALSE))))</f>
        <v>680.45191564268748</v>
      </c>
      <c r="E200" s="3">
        <f>(D200^Parameters!$B$10)*Parameters!$B$9</f>
        <v>7694.0241565010519</v>
      </c>
      <c r="F200" s="3">
        <f>IF(D200&gt;Parameters!$B$4,E200*(Parameters!$B$5+(Parameters!$B$6-Parameters!$B$5)*1/(1+EXP(-Parameters!$B$2*(D200-Parameters!$B$3)))),0)</f>
        <v>342.75978375005889</v>
      </c>
    </row>
    <row r="201" spans="1:6" x14ac:dyDescent="0.25">
      <c r="A201">
        <f t="shared" si="12"/>
        <v>17</v>
      </c>
      <c r="B201">
        <f t="shared" si="16"/>
        <v>4</v>
      </c>
      <c r="C201">
        <f t="shared" si="16"/>
        <v>2</v>
      </c>
      <c r="D201" s="3">
        <f>VLOOKUP(A201,Growth!$C$1:$J$40,2,FALSE)*(1-EXP(-VLOOKUP(A201,Growth!$C$1:$J$40,3,FALSE)*((((B201-1)*12)+VLOOKUP(C201,Parameters!$A$13:$B$16,2,FALSE))-VLOOKUP(A201,Growth!$C$1:$J$40,4,FALSE))))</f>
        <v>728.55370549121517</v>
      </c>
      <c r="E201" s="3">
        <f>(D201^Parameters!$B$10)*Parameters!$B$9</f>
        <v>9522.4884516876373</v>
      </c>
      <c r="F201" s="3">
        <f>IF(D201&gt;Parameters!$B$4,E201*(Parameters!$B$5+(Parameters!$B$6-Parameters!$B$5)*1/(1+EXP(-Parameters!$B$2*(D201-Parameters!$B$3)))),0)</f>
        <v>7728.9472704923128</v>
      </c>
    </row>
    <row r="202" spans="1:6" x14ac:dyDescent="0.25">
      <c r="A202">
        <f t="shared" si="12"/>
        <v>17</v>
      </c>
      <c r="B202">
        <f t="shared" si="16"/>
        <v>4</v>
      </c>
      <c r="C202">
        <f t="shared" si="16"/>
        <v>3</v>
      </c>
      <c r="D202" s="3">
        <f>VLOOKUP(A202,Growth!$C$1:$J$40,2,FALSE)*(1-EXP(-VLOOKUP(A202,Growth!$C$1:$J$40,3,FALSE)*((((B202-1)*12)+VLOOKUP(C202,Parameters!$A$13:$B$16,2,FALSE))-VLOOKUP(A202,Growth!$C$1:$J$40,4,FALSE))))</f>
        <v>752.20244259019648</v>
      </c>
      <c r="E202" s="3">
        <f>(D202^Parameters!$B$10)*Parameters!$B$9</f>
        <v>10520.968032673554</v>
      </c>
      <c r="F202" s="3">
        <f>IF(D202&gt;Parameters!$B$4,E202*(Parameters!$B$5+(Parameters!$B$6-Parameters!$B$5)*1/(1+EXP(-Parameters!$B$2*(D202-Parameters!$B$3)))),0)</f>
        <v>10263.669037739106</v>
      </c>
    </row>
    <row r="203" spans="1:6" x14ac:dyDescent="0.25">
      <c r="A203">
        <f t="shared" si="12"/>
        <v>17</v>
      </c>
      <c r="B203">
        <f t="shared" si="16"/>
        <v>5</v>
      </c>
      <c r="C203">
        <f t="shared" si="16"/>
        <v>1</v>
      </c>
      <c r="D203" s="3">
        <f>VLOOKUP(A203,Growth!$C$1:$J$40,2,FALSE)*(1-EXP(-VLOOKUP(A203,Growth!$C$1:$J$40,3,FALSE)*((((B203-1)*12)+VLOOKUP(C203,Parameters!$A$13:$B$16,2,FALSE))-VLOOKUP(A203,Growth!$C$1:$J$40,4,FALSE))))</f>
        <v>793.76494510615396</v>
      </c>
      <c r="E203" s="3">
        <f>(D203^Parameters!$B$10)*Parameters!$B$9</f>
        <v>12444.154165466225</v>
      </c>
      <c r="F203" s="3">
        <f>IF(D203&gt;Parameters!$B$4,E203*(Parameters!$B$5+(Parameters!$B$6-Parameters!$B$5)*1/(1+EXP(-Parameters!$B$2*(D203-Parameters!$B$3)))),0)</f>
        <v>12437.911881332233</v>
      </c>
    </row>
    <row r="204" spans="1:6" x14ac:dyDescent="0.25">
      <c r="A204">
        <f t="shared" si="12"/>
        <v>17</v>
      </c>
      <c r="B204">
        <f t="shared" si="16"/>
        <v>5</v>
      </c>
      <c r="C204">
        <f t="shared" si="16"/>
        <v>2</v>
      </c>
      <c r="D204" s="3">
        <f>VLOOKUP(A204,Growth!$C$1:$J$40,2,FALSE)*(1-EXP(-VLOOKUP(A204,Growth!$C$1:$J$40,3,FALSE)*((((B204-1)*12)+VLOOKUP(C204,Parameters!$A$13:$B$16,2,FALSE))-VLOOKUP(A204,Growth!$C$1:$J$40,4,FALSE))))</f>
        <v>825.47644498838861</v>
      </c>
      <c r="E204" s="3">
        <f>(D204^Parameters!$B$10)*Parameters!$B$9</f>
        <v>14062.771849207718</v>
      </c>
      <c r="F204" s="3">
        <f>IF(D204&gt;Parameters!$B$4,E204*(Parameters!$B$5+(Parameters!$B$6-Parameters!$B$5)*1/(1+EXP(-Parameters!$B$2*(D204-Parameters!$B$3)))),0)</f>
        <v>14062.414824243342</v>
      </c>
    </row>
    <row r="205" spans="1:6" x14ac:dyDescent="0.25">
      <c r="A205">
        <f t="shared" si="12"/>
        <v>17</v>
      </c>
      <c r="B205">
        <f t="shared" si="16"/>
        <v>5</v>
      </c>
      <c r="C205">
        <f t="shared" si="16"/>
        <v>3</v>
      </c>
      <c r="D205" s="3">
        <f>VLOOKUP(A205,Growth!$C$1:$J$40,2,FALSE)*(1-EXP(-VLOOKUP(A205,Growth!$C$1:$J$40,3,FALSE)*((((B205-1)*12)+VLOOKUP(C205,Parameters!$A$13:$B$16,2,FALSE))-VLOOKUP(A205,Growth!$C$1:$J$40,4,FALSE))))</f>
        <v>841.06706908139802</v>
      </c>
      <c r="E205" s="3">
        <f>(D205^Parameters!$B$10)*Parameters!$B$9</f>
        <v>14908.575677713343</v>
      </c>
      <c r="F205" s="3">
        <f>IF(D205&gt;Parameters!$B$4,E205*(Parameters!$B$5+(Parameters!$B$6-Parameters!$B$5)*1/(1+EXP(-Parameters!$B$2*(D205-Parameters!$B$3)))),0)</f>
        <v>14908.4883949415</v>
      </c>
    </row>
    <row r="206" spans="1:6" x14ac:dyDescent="0.25">
      <c r="A206">
        <f t="shared" si="12"/>
        <v>18</v>
      </c>
      <c r="B206">
        <f t="shared" si="16"/>
        <v>2</v>
      </c>
      <c r="C206">
        <f t="shared" si="16"/>
        <v>1</v>
      </c>
      <c r="D206" s="3">
        <f>VLOOKUP(A206,Growth!$C$1:$J$40,2,FALSE)*(1-EXP(-VLOOKUP(A206,Growth!$C$1:$J$40,3,FALSE)*((((B206-1)*12)+VLOOKUP(C206,Parameters!$A$13:$B$16,2,FALSE))-VLOOKUP(A206,Growth!$C$1:$J$40,4,FALSE))))</f>
        <v>320.95872777108025</v>
      </c>
      <c r="E206" s="3">
        <f>(D206^Parameters!$B$10)*Parameters!$B$9</f>
        <v>736.97692400575102</v>
      </c>
      <c r="F206" s="3">
        <f>IF(D206&gt;Parameters!$B$4,E206*(Parameters!$B$5+(Parameters!$B$6-Parameters!$B$5)*1/(1+EXP(-Parameters!$B$2*(D206-Parameters!$B$3)))),0)</f>
        <v>6.9925211178652883E-14</v>
      </c>
    </row>
    <row r="207" spans="1:6" x14ac:dyDescent="0.25">
      <c r="A207">
        <f t="shared" ref="A207:A270" si="17">A195+1</f>
        <v>18</v>
      </c>
      <c r="B207">
        <f t="shared" ref="B207:C222" si="18">B195</f>
        <v>2</v>
      </c>
      <c r="C207">
        <f t="shared" si="18"/>
        <v>2</v>
      </c>
      <c r="D207" s="3">
        <f>VLOOKUP(A207,Growth!$C$1:$J$40,2,FALSE)*(1-EXP(-VLOOKUP(A207,Growth!$C$1:$J$40,3,FALSE)*((((B207-1)*12)+VLOOKUP(C207,Parameters!$A$13:$B$16,2,FALSE))-VLOOKUP(A207,Growth!$C$1:$J$40,4,FALSE))))</f>
        <v>425.7229320061009</v>
      </c>
      <c r="E207" s="3">
        <f>(D207^Parameters!$B$10)*Parameters!$B$9</f>
        <v>1779.8940954589541</v>
      </c>
      <c r="F207" s="3">
        <f>IF(D207&gt;Parameters!$B$4,E207*(Parameters!$B$5+(Parameters!$B$6-Parameters!$B$5)*1/(1+EXP(-Parameters!$B$2*(D207-Parameters!$B$3)))),0)</f>
        <v>3.2283781271267572E-9</v>
      </c>
    </row>
    <row r="208" spans="1:6" x14ac:dyDescent="0.25">
      <c r="A208">
        <f t="shared" si="17"/>
        <v>18</v>
      </c>
      <c r="B208">
        <f t="shared" si="18"/>
        <v>2</v>
      </c>
      <c r="C208">
        <f t="shared" si="18"/>
        <v>3</v>
      </c>
      <c r="D208" s="3">
        <f>VLOOKUP(A208,Growth!$C$1:$J$40,2,FALSE)*(1-EXP(-VLOOKUP(A208,Growth!$C$1:$J$40,3,FALSE)*((((B208-1)*12)+VLOOKUP(C208,Parameters!$A$13:$B$16,2,FALSE))-VLOOKUP(A208,Growth!$C$1:$J$40,4,FALSE))))</f>
        <v>476.21170977316473</v>
      </c>
      <c r="E208" s="3">
        <f>(D208^Parameters!$B$10)*Parameters!$B$9</f>
        <v>2525.3847149858907</v>
      </c>
      <c r="F208" s="3">
        <f>IF(D208&gt;Parameters!$B$4,E208*(Parameters!$B$5+(Parameters!$B$6-Parameters!$B$5)*1/(1+EXP(-Parameters!$B$2*(D208-Parameters!$B$3)))),0)</f>
        <v>5.2996629960072365E-7</v>
      </c>
    </row>
    <row r="209" spans="1:6" x14ac:dyDescent="0.25">
      <c r="A209">
        <f t="shared" si="17"/>
        <v>18</v>
      </c>
      <c r="B209">
        <f t="shared" si="18"/>
        <v>3</v>
      </c>
      <c r="C209">
        <f t="shared" si="18"/>
        <v>1</v>
      </c>
      <c r="D209" s="3">
        <f>VLOOKUP(A209,Growth!$C$1:$J$40,2,FALSE)*(1-EXP(-VLOOKUP(A209,Growth!$C$1:$J$40,3,FALSE)*((((B209-1)*12)+VLOOKUP(C209,Parameters!$A$13:$B$16,2,FALSE))-VLOOKUP(A209,Growth!$C$1:$J$40,4,FALSE))))</f>
        <v>563.12032800449174</v>
      </c>
      <c r="E209" s="3">
        <f>(D209^Parameters!$B$10)*Parameters!$B$9</f>
        <v>4261.6432467874683</v>
      </c>
      <c r="F209" s="3">
        <f>IF(D209&gt;Parameters!$B$4,E209*(Parameters!$B$5+(Parameters!$B$6-Parameters!$B$5)*1/(1+EXP(-Parameters!$B$2*(D209-Parameters!$B$3)))),0)</f>
        <v>3.1856759644739094E-3</v>
      </c>
    </row>
    <row r="210" spans="1:6" x14ac:dyDescent="0.25">
      <c r="A210">
        <f t="shared" si="17"/>
        <v>18</v>
      </c>
      <c r="B210">
        <f t="shared" si="18"/>
        <v>3</v>
      </c>
      <c r="C210">
        <f t="shared" si="18"/>
        <v>2</v>
      </c>
      <c r="D210" s="3">
        <f>VLOOKUP(A210,Growth!$C$1:$J$40,2,FALSE)*(1-EXP(-VLOOKUP(A210,Growth!$C$1:$J$40,3,FALSE)*((((B210-1)*12)+VLOOKUP(C210,Parameters!$A$13:$B$16,2,FALSE))-VLOOKUP(A210,Growth!$C$1:$J$40,4,FALSE))))</f>
        <v>627.67497794120391</v>
      </c>
      <c r="E210" s="3">
        <f>(D210^Parameters!$B$10)*Parameters!$B$9</f>
        <v>5980.0549631989497</v>
      </c>
      <c r="F210" s="3">
        <f>IF(D210&gt;Parameters!$B$4,E210*(Parameters!$B$5+(Parameters!$B$6-Parameters!$B$5)*1/(1+EXP(-Parameters!$B$2*(D210-Parameters!$B$3)))),0)</f>
        <v>1.9424549035698764</v>
      </c>
    </row>
    <row r="211" spans="1:6" x14ac:dyDescent="0.25">
      <c r="A211">
        <f t="shared" si="17"/>
        <v>18</v>
      </c>
      <c r="B211">
        <f t="shared" si="18"/>
        <v>3</v>
      </c>
      <c r="C211">
        <f t="shared" si="18"/>
        <v>3</v>
      </c>
      <c r="D211" s="3">
        <f>VLOOKUP(A211,Growth!$C$1:$J$40,2,FALSE)*(1-EXP(-VLOOKUP(A211,Growth!$C$1:$J$40,3,FALSE)*((((B211-1)*12)+VLOOKUP(C211,Parameters!$A$13:$B$16,2,FALSE))-VLOOKUP(A211,Growth!$C$1:$J$40,4,FALSE))))</f>
        <v>658.78565546970049</v>
      </c>
      <c r="E211" s="3">
        <f>(D211^Parameters!$B$10)*Parameters!$B$9</f>
        <v>6954.8215877837647</v>
      </c>
      <c r="F211" s="3">
        <f>IF(D211&gt;Parameters!$B$4,E211*(Parameters!$B$5+(Parameters!$B$6-Parameters!$B$5)*1/(1+EXP(-Parameters!$B$2*(D211-Parameters!$B$3)))),0)</f>
        <v>41.961224109365936</v>
      </c>
    </row>
    <row r="212" spans="1:6" x14ac:dyDescent="0.25">
      <c r="A212">
        <f t="shared" si="17"/>
        <v>18</v>
      </c>
      <c r="B212">
        <f t="shared" si="18"/>
        <v>4</v>
      </c>
      <c r="C212">
        <f t="shared" si="18"/>
        <v>1</v>
      </c>
      <c r="D212" s="3">
        <f>VLOOKUP(A212,Growth!$C$1:$J$40,2,FALSE)*(1-EXP(-VLOOKUP(A212,Growth!$C$1:$J$40,3,FALSE)*((((B212-1)*12)+VLOOKUP(C212,Parameters!$A$13:$B$16,2,FALSE))-VLOOKUP(A212,Growth!$C$1:$J$40,4,FALSE))))</f>
        <v>712.3378727310544</v>
      </c>
      <c r="E212" s="3">
        <f>(D212^Parameters!$B$10)*Parameters!$B$9</f>
        <v>8876.3825359236034</v>
      </c>
      <c r="F212" s="3">
        <f>IF(D212&gt;Parameters!$B$4,E212*(Parameters!$B$5+(Parameters!$B$6-Parameters!$B$5)*1/(1+EXP(-Parameters!$B$2*(D212-Parameters!$B$3)))),0)</f>
        <v>4293.7144644852988</v>
      </c>
    </row>
    <row r="213" spans="1:6" x14ac:dyDescent="0.25">
      <c r="A213">
        <f t="shared" si="17"/>
        <v>18</v>
      </c>
      <c r="B213">
        <f t="shared" si="18"/>
        <v>4</v>
      </c>
      <c r="C213">
        <f t="shared" si="18"/>
        <v>2</v>
      </c>
      <c r="D213" s="3">
        <f>VLOOKUP(A213,Growth!$C$1:$J$40,2,FALSE)*(1-EXP(-VLOOKUP(A213,Growth!$C$1:$J$40,3,FALSE)*((((B213-1)*12)+VLOOKUP(C213,Parameters!$A$13:$B$16,2,FALSE))-VLOOKUP(A213,Growth!$C$1:$J$40,4,FALSE))))</f>
        <v>752.11579935094096</v>
      </c>
      <c r="E213" s="3">
        <f>(D213^Parameters!$B$10)*Parameters!$B$9</f>
        <v>10517.185632742247</v>
      </c>
      <c r="F213" s="3">
        <f>IF(D213&gt;Parameters!$B$4,E213*(Parameters!$B$5+(Parameters!$B$6-Parameters!$B$5)*1/(1+EXP(-Parameters!$B$2*(D213-Parameters!$B$3)))),0)</f>
        <v>10257.925435468083</v>
      </c>
    </row>
    <row r="214" spans="1:6" x14ac:dyDescent="0.25">
      <c r="A214">
        <f t="shared" si="17"/>
        <v>18</v>
      </c>
      <c r="B214">
        <f t="shared" si="18"/>
        <v>4</v>
      </c>
      <c r="C214">
        <f t="shared" si="18"/>
        <v>3</v>
      </c>
      <c r="D214" s="3">
        <f>VLOOKUP(A214,Growth!$C$1:$J$40,2,FALSE)*(1-EXP(-VLOOKUP(A214,Growth!$C$1:$J$40,3,FALSE)*((((B214-1)*12)+VLOOKUP(C214,Parameters!$A$13:$B$16,2,FALSE))-VLOOKUP(A214,Growth!$C$1:$J$40,4,FALSE))))</f>
        <v>771.2858862313858</v>
      </c>
      <c r="E214" s="3">
        <f>(D214^Parameters!$B$10)*Parameters!$B$9</f>
        <v>11376.790318685524</v>
      </c>
      <c r="F214" s="3">
        <f>IF(D214&gt;Parameters!$B$4,E214*(Parameters!$B$5+(Parameters!$B$6-Parameters!$B$5)*1/(1+EXP(-Parameters!$B$2*(D214-Parameters!$B$3)))),0)</f>
        <v>11329.641975959124</v>
      </c>
    </row>
    <row r="215" spans="1:6" x14ac:dyDescent="0.25">
      <c r="A215">
        <f t="shared" si="17"/>
        <v>18</v>
      </c>
      <c r="B215">
        <f t="shared" si="18"/>
        <v>5</v>
      </c>
      <c r="C215">
        <f t="shared" si="18"/>
        <v>1</v>
      </c>
      <c r="D215" s="3">
        <f>VLOOKUP(A215,Growth!$C$1:$J$40,2,FALSE)*(1-EXP(-VLOOKUP(A215,Growth!$C$1:$J$40,3,FALSE)*((((B215-1)*12)+VLOOKUP(C215,Parameters!$A$13:$B$16,2,FALSE))-VLOOKUP(A215,Growth!$C$1:$J$40,4,FALSE))))</f>
        <v>804.28422439359031</v>
      </c>
      <c r="E215" s="3">
        <f>(D215^Parameters!$B$10)*Parameters!$B$9</f>
        <v>12966.209766769023</v>
      </c>
      <c r="F215" s="3">
        <f>IF(D215&gt;Parameters!$B$4,E215*(Parameters!$B$5+(Parameters!$B$6-Parameters!$B$5)*1/(1+EXP(-Parameters!$B$2*(D215-Parameters!$B$3)))),0)</f>
        <v>12963.791882242718</v>
      </c>
    </row>
    <row r="216" spans="1:6" x14ac:dyDescent="0.25">
      <c r="A216">
        <f t="shared" si="17"/>
        <v>18</v>
      </c>
      <c r="B216">
        <f t="shared" si="18"/>
        <v>5</v>
      </c>
      <c r="C216">
        <f t="shared" si="18"/>
        <v>2</v>
      </c>
      <c r="D216" s="3">
        <f>VLOOKUP(A216,Growth!$C$1:$J$40,2,FALSE)*(1-EXP(-VLOOKUP(A216,Growth!$C$1:$J$40,3,FALSE)*((((B216-1)*12)+VLOOKUP(C216,Parameters!$A$13:$B$16,2,FALSE))-VLOOKUP(A216,Growth!$C$1:$J$40,4,FALSE))))</f>
        <v>828.79498307214112</v>
      </c>
      <c r="E216" s="3">
        <f>(D216^Parameters!$B$10)*Parameters!$B$9</f>
        <v>14239.998389215898</v>
      </c>
      <c r="F216" s="3">
        <f>IF(D216&gt;Parameters!$B$4,E216*(Parameters!$B$5+(Parameters!$B$6-Parameters!$B$5)*1/(1+EXP(-Parameters!$B$2*(D216-Parameters!$B$3)))),0)</f>
        <v>14239.733830857127</v>
      </c>
    </row>
    <row r="217" spans="1:6" x14ac:dyDescent="0.25">
      <c r="A217">
        <f t="shared" si="17"/>
        <v>18</v>
      </c>
      <c r="B217">
        <f t="shared" si="18"/>
        <v>5</v>
      </c>
      <c r="C217">
        <f t="shared" si="18"/>
        <v>3</v>
      </c>
      <c r="D217" s="3">
        <f>VLOOKUP(A217,Growth!$C$1:$J$40,2,FALSE)*(1-EXP(-VLOOKUP(A217,Growth!$C$1:$J$40,3,FALSE)*((((B217-1)*12)+VLOOKUP(C217,Parameters!$A$13:$B$16,2,FALSE))-VLOOKUP(A217,Growth!$C$1:$J$40,4,FALSE))))</f>
        <v>840.60739797911947</v>
      </c>
      <c r="E217" s="3">
        <f>(D217^Parameters!$B$10)*Parameters!$B$9</f>
        <v>14883.156248261226</v>
      </c>
      <c r="F217" s="3">
        <f>IF(D217&gt;Parameters!$B$4,E217*(Parameters!$B$5+(Parameters!$B$6-Parameters!$B$5)*1/(1+EXP(-Parameters!$B$2*(D217-Parameters!$B$3)))),0)</f>
        <v>14883.065262646403</v>
      </c>
    </row>
    <row r="218" spans="1:6" x14ac:dyDescent="0.25">
      <c r="A218">
        <f t="shared" si="17"/>
        <v>19</v>
      </c>
      <c r="B218">
        <f t="shared" si="18"/>
        <v>2</v>
      </c>
      <c r="C218">
        <f t="shared" si="18"/>
        <v>1</v>
      </c>
      <c r="D218" s="3">
        <f>VLOOKUP(A218,Growth!$C$1:$J$40,2,FALSE)*(1-EXP(-VLOOKUP(A218,Growth!$C$1:$J$40,3,FALSE)*((((B218-1)*12)+VLOOKUP(C218,Parameters!$A$13:$B$16,2,FALSE))-VLOOKUP(A218,Growth!$C$1:$J$40,4,FALSE))))</f>
        <v>335.61747229780195</v>
      </c>
      <c r="E218" s="3">
        <f>(D218^Parameters!$B$10)*Parameters!$B$9</f>
        <v>847.22108885216596</v>
      </c>
      <c r="F218" s="3">
        <f>IF(D218&gt;Parameters!$B$4,E218*(Parameters!$B$5+(Parameters!$B$6-Parameters!$B$5)*1/(1+EXP(-Parameters!$B$2*(D218-Parameters!$B$3)))),0)</f>
        <v>3.1932813948958561E-13</v>
      </c>
    </row>
    <row r="219" spans="1:6" x14ac:dyDescent="0.25">
      <c r="A219">
        <f t="shared" si="17"/>
        <v>19</v>
      </c>
      <c r="B219">
        <f t="shared" si="18"/>
        <v>2</v>
      </c>
      <c r="C219">
        <f t="shared" si="18"/>
        <v>2</v>
      </c>
      <c r="D219" s="3">
        <f>VLOOKUP(A219,Growth!$C$1:$J$40,2,FALSE)*(1-EXP(-VLOOKUP(A219,Growth!$C$1:$J$40,3,FALSE)*((((B219-1)*12)+VLOOKUP(C219,Parameters!$A$13:$B$16,2,FALSE))-VLOOKUP(A219,Growth!$C$1:$J$40,4,FALSE))))</f>
        <v>456.0831078390118</v>
      </c>
      <c r="E219" s="3">
        <f>(D219^Parameters!$B$10)*Parameters!$B$9</f>
        <v>2206.8876714036724</v>
      </c>
      <c r="F219" s="3">
        <f>IF(D219&gt;Parameters!$B$4,E219*(Parameters!$B$5+(Parameters!$B$6-Parameters!$B$5)*1/(1+EXP(-Parameters!$B$2*(D219-Parameters!$B$3)))),0)</f>
        <v>6.96791959304419E-8</v>
      </c>
    </row>
    <row r="220" spans="1:6" x14ac:dyDescent="0.25">
      <c r="A220">
        <f t="shared" si="17"/>
        <v>19</v>
      </c>
      <c r="B220">
        <f t="shared" si="18"/>
        <v>2</v>
      </c>
      <c r="C220">
        <f t="shared" si="18"/>
        <v>3</v>
      </c>
      <c r="D220" s="3">
        <f>VLOOKUP(A220,Growth!$C$1:$J$40,2,FALSE)*(1-EXP(-VLOOKUP(A220,Growth!$C$1:$J$40,3,FALSE)*((((B220-1)*12)+VLOOKUP(C220,Parameters!$A$13:$B$16,2,FALSE))-VLOOKUP(A220,Growth!$C$1:$J$40,4,FALSE))))</f>
        <v>512.34614161716797</v>
      </c>
      <c r="E220" s="3">
        <f>(D220^Parameters!$B$10)*Parameters!$B$9</f>
        <v>3173.0531673064097</v>
      </c>
      <c r="F220" s="3">
        <f>IF(D220&gt;Parameters!$B$4,E220*(Parameters!$B$5+(Parameters!$B$6-Parameters!$B$5)*1/(1+EXP(-Parameters!$B$2*(D220-Parameters!$B$3)))),0)</f>
        <v>1.9957580087980708E-5</v>
      </c>
    </row>
    <row r="221" spans="1:6" x14ac:dyDescent="0.25">
      <c r="A221">
        <f t="shared" si="17"/>
        <v>19</v>
      </c>
      <c r="B221">
        <f t="shared" si="18"/>
        <v>3</v>
      </c>
      <c r="C221">
        <f t="shared" si="18"/>
        <v>1</v>
      </c>
      <c r="D221" s="3">
        <f>VLOOKUP(A221,Growth!$C$1:$J$40,2,FALSE)*(1-EXP(-VLOOKUP(A221,Growth!$C$1:$J$40,3,FALSE)*((((B221-1)*12)+VLOOKUP(C221,Parameters!$A$13:$B$16,2,FALSE))-VLOOKUP(A221,Growth!$C$1:$J$40,4,FALSE))))</f>
        <v>606.09770166713213</v>
      </c>
      <c r="E221" s="3">
        <f>(D221^Parameters!$B$10)*Parameters!$B$9</f>
        <v>5361.4544706782162</v>
      </c>
      <c r="F221" s="3">
        <f>IF(D221&gt;Parameters!$B$4,E221*(Parameters!$B$5+(Parameters!$B$6-Parameters!$B$5)*1/(1+EXP(-Parameters!$B$2*(D221-Parameters!$B$3)))),0)</f>
        <v>0.2286914977542206</v>
      </c>
    </row>
    <row r="222" spans="1:6" x14ac:dyDescent="0.25">
      <c r="A222">
        <f t="shared" si="17"/>
        <v>19</v>
      </c>
      <c r="B222">
        <f t="shared" si="18"/>
        <v>3</v>
      </c>
      <c r="C222">
        <f t="shared" si="18"/>
        <v>2</v>
      </c>
      <c r="D222" s="3">
        <f>VLOOKUP(A222,Growth!$C$1:$J$40,2,FALSE)*(1-EXP(-VLOOKUP(A222,Growth!$C$1:$J$40,3,FALSE)*((((B222-1)*12)+VLOOKUP(C222,Parameters!$A$13:$B$16,2,FALSE))-VLOOKUP(A222,Growth!$C$1:$J$40,4,FALSE))))</f>
        <v>672.86440679302802</v>
      </c>
      <c r="E222" s="3">
        <f>(D222^Parameters!$B$10)*Parameters!$B$9</f>
        <v>7429.3726797334994</v>
      </c>
      <c r="F222" s="3">
        <f>IF(D222&gt;Parameters!$B$4,E222*(Parameters!$B$5+(Parameters!$B$6-Parameters!$B$5)*1/(1+EXP(-Parameters!$B$2*(D222-Parameters!$B$3)))),0)</f>
        <v>165.84256108294429</v>
      </c>
    </row>
    <row r="223" spans="1:6" x14ac:dyDescent="0.25">
      <c r="A223">
        <f t="shared" si="17"/>
        <v>19</v>
      </c>
      <c r="B223">
        <f t="shared" ref="B223:C238" si="19">B211</f>
        <v>3</v>
      </c>
      <c r="C223">
        <f t="shared" si="19"/>
        <v>3</v>
      </c>
      <c r="D223" s="3">
        <f>VLOOKUP(A223,Growth!$C$1:$J$40,2,FALSE)*(1-EXP(-VLOOKUP(A223,Growth!$C$1:$J$40,3,FALSE)*((((B223-1)*12)+VLOOKUP(C223,Parameters!$A$13:$B$16,2,FALSE))-VLOOKUP(A223,Growth!$C$1:$J$40,4,FALSE))))</f>
        <v>704.04755183582688</v>
      </c>
      <c r="E223" s="3">
        <f>(D223^Parameters!$B$10)*Parameters!$B$9</f>
        <v>8557.8784974894315</v>
      </c>
      <c r="F223" s="3">
        <f>IF(D223&gt;Parameters!$B$4,E223*(Parameters!$B$5+(Parameters!$B$6-Parameters!$B$5)*1/(1+EXP(-Parameters!$B$2*(D223-Parameters!$B$3)))),0)</f>
        <v>2571.0483051287429</v>
      </c>
    </row>
    <row r="224" spans="1:6" x14ac:dyDescent="0.25">
      <c r="A224">
        <f t="shared" si="17"/>
        <v>19</v>
      </c>
      <c r="B224">
        <f t="shared" si="19"/>
        <v>4</v>
      </c>
      <c r="C224">
        <f t="shared" si="19"/>
        <v>1</v>
      </c>
      <c r="D224" s="3">
        <f>VLOOKUP(A224,Growth!$C$1:$J$40,2,FALSE)*(1-EXP(-VLOOKUP(A224,Growth!$C$1:$J$40,3,FALSE)*((((B224-1)*12)+VLOOKUP(C224,Parameters!$A$13:$B$16,2,FALSE))-VLOOKUP(A224,Growth!$C$1:$J$40,4,FALSE))))</f>
        <v>756.0082851754803</v>
      </c>
      <c r="E224" s="3">
        <f>(D224^Parameters!$B$10)*Parameters!$B$9</f>
        <v>10688.02541163471</v>
      </c>
      <c r="F224" s="3">
        <f>IF(D224&gt;Parameters!$B$4,E224*(Parameters!$B$5+(Parameters!$B$6-Parameters!$B$5)*1/(1+EXP(-Parameters!$B$2*(D224-Parameters!$B$3)))),0)</f>
        <v>10503.967275396169</v>
      </c>
    </row>
    <row r="225" spans="1:6" x14ac:dyDescent="0.25">
      <c r="A225">
        <f t="shared" si="17"/>
        <v>19</v>
      </c>
      <c r="B225">
        <f t="shared" si="19"/>
        <v>4</v>
      </c>
      <c r="C225">
        <f t="shared" si="19"/>
        <v>2</v>
      </c>
      <c r="D225" s="3">
        <f>VLOOKUP(A225,Growth!$C$1:$J$40,2,FALSE)*(1-EXP(-VLOOKUP(A225,Growth!$C$1:$J$40,3,FALSE)*((((B225-1)*12)+VLOOKUP(C225,Parameters!$A$13:$B$16,2,FALSE))-VLOOKUP(A225,Growth!$C$1:$J$40,4,FALSE))))</f>
        <v>793.01297031528009</v>
      </c>
      <c r="E225" s="3">
        <f>(D225^Parameters!$B$10)*Parameters!$B$9</f>
        <v>12407.39165783645</v>
      </c>
      <c r="F225" s="3">
        <f>IF(D225&gt;Parameters!$B$4,E225*(Parameters!$B$5+(Parameters!$B$6-Parameters!$B$5)*1/(1+EXP(-Parameters!$B$2*(D225-Parameters!$B$3)))),0)</f>
        <v>12400.711700248228</v>
      </c>
    </row>
    <row r="226" spans="1:6" x14ac:dyDescent="0.25">
      <c r="A226">
        <f t="shared" si="17"/>
        <v>19</v>
      </c>
      <c r="B226">
        <f t="shared" si="19"/>
        <v>4</v>
      </c>
      <c r="C226">
        <f t="shared" si="19"/>
        <v>3</v>
      </c>
      <c r="D226" s="3">
        <f>VLOOKUP(A226,Growth!$C$1:$J$40,2,FALSE)*(1-EXP(-VLOOKUP(A226,Growth!$C$1:$J$40,3,FALSE)*((((B226-1)*12)+VLOOKUP(C226,Parameters!$A$13:$B$16,2,FALSE))-VLOOKUP(A226,Growth!$C$1:$J$40,4,FALSE))))</f>
        <v>810.29587295068256</v>
      </c>
      <c r="E226" s="3">
        <f>(D226^Parameters!$B$10)*Parameters!$B$9</f>
        <v>13271.140561066813</v>
      </c>
      <c r="F226" s="3">
        <f>IF(D226&gt;Parameters!$B$4,E226*(Parameters!$B$5+(Parameters!$B$6-Parameters!$B$5)*1/(1+EXP(-Parameters!$B$2*(D226-Parameters!$B$3)))),0)</f>
        <v>13269.734879194391</v>
      </c>
    </row>
    <row r="227" spans="1:6" x14ac:dyDescent="0.25">
      <c r="A227">
        <f t="shared" si="17"/>
        <v>19</v>
      </c>
      <c r="B227">
        <f t="shared" si="19"/>
        <v>5</v>
      </c>
      <c r="C227">
        <f t="shared" si="19"/>
        <v>1</v>
      </c>
      <c r="D227" s="3">
        <f>VLOOKUP(A227,Growth!$C$1:$J$40,2,FALSE)*(1-EXP(-VLOOKUP(A227,Growth!$C$1:$J$40,3,FALSE)*((((B227-1)*12)+VLOOKUP(C227,Parameters!$A$13:$B$16,2,FALSE))-VLOOKUP(A227,Growth!$C$1:$J$40,4,FALSE))))</f>
        <v>839.09451702397223</v>
      </c>
      <c r="E227" s="3">
        <f>(D227^Parameters!$B$10)*Parameters!$B$9</f>
        <v>14799.703216801065</v>
      </c>
      <c r="F227" s="3">
        <f>IF(D227&gt;Parameters!$B$4,E227*(Parameters!$B$5+(Parameters!$B$6-Parameters!$B$5)*1/(1+EXP(-Parameters!$B$2*(D227-Parameters!$B$3)))),0)</f>
        <v>14799.598899253931</v>
      </c>
    </row>
    <row r="228" spans="1:6" x14ac:dyDescent="0.25">
      <c r="A228">
        <f t="shared" si="17"/>
        <v>19</v>
      </c>
      <c r="B228">
        <f t="shared" si="19"/>
        <v>5</v>
      </c>
      <c r="C228">
        <f t="shared" si="19"/>
        <v>2</v>
      </c>
      <c r="D228" s="3">
        <f>VLOOKUP(A228,Growth!$C$1:$J$40,2,FALSE)*(1-EXP(-VLOOKUP(A228,Growth!$C$1:$J$40,3,FALSE)*((((B228-1)*12)+VLOOKUP(C228,Parameters!$A$13:$B$16,2,FALSE))-VLOOKUP(A228,Growth!$C$1:$J$40,4,FALSE))))</f>
        <v>859.60394188945975</v>
      </c>
      <c r="E228" s="3">
        <f>(D228^Parameters!$B$10)*Parameters!$B$9</f>
        <v>15958.420346502944</v>
      </c>
      <c r="F228" s="3">
        <f>IF(D228&gt;Parameters!$B$4,E228*(Parameters!$B$5+(Parameters!$B$6-Parameters!$B$5)*1/(1+EXP(-Parameters!$B$2*(D228-Parameters!$B$3)))),0)</f>
        <v>15958.404018392095</v>
      </c>
    </row>
    <row r="229" spans="1:6" x14ac:dyDescent="0.25">
      <c r="A229">
        <f t="shared" si="17"/>
        <v>19</v>
      </c>
      <c r="B229">
        <f t="shared" si="19"/>
        <v>5</v>
      </c>
      <c r="C229">
        <f t="shared" si="19"/>
        <v>3</v>
      </c>
      <c r="D229" s="3">
        <f>VLOOKUP(A229,Growth!$C$1:$J$40,2,FALSE)*(1-EXP(-VLOOKUP(A229,Growth!$C$1:$J$40,3,FALSE)*((((B229-1)*12)+VLOOKUP(C229,Parameters!$A$13:$B$16,2,FALSE))-VLOOKUP(A229,Growth!$C$1:$J$40,4,FALSE))))</f>
        <v>869.18279364077716</v>
      </c>
      <c r="E229" s="3">
        <f>(D229^Parameters!$B$10)*Parameters!$B$9</f>
        <v>16520.107350218655</v>
      </c>
      <c r="F229" s="3">
        <f>IF(D229&gt;Parameters!$B$4,E229*(Parameters!$B$5+(Parameters!$B$6-Parameters!$B$5)*1/(1+EXP(-Parameters!$B$2*(D229-Parameters!$B$3)))),0)</f>
        <v>16520.100487452932</v>
      </c>
    </row>
    <row r="230" spans="1:6" x14ac:dyDescent="0.25">
      <c r="A230">
        <f t="shared" si="17"/>
        <v>20</v>
      </c>
      <c r="B230">
        <f t="shared" si="19"/>
        <v>2</v>
      </c>
      <c r="C230">
        <f t="shared" si="19"/>
        <v>1</v>
      </c>
      <c r="D230" s="3">
        <f>VLOOKUP(A230,Growth!$C$1:$J$40,2,FALSE)*(1-EXP(-VLOOKUP(A230,Growth!$C$1:$J$40,3,FALSE)*((((B230-1)*12)+VLOOKUP(C230,Parameters!$A$13:$B$16,2,FALSE))-VLOOKUP(A230,Growth!$C$1:$J$40,4,FALSE))))</f>
        <v>335.61747229780195</v>
      </c>
      <c r="E230" s="3">
        <f>(D230^Parameters!$B$10)*Parameters!$B$9</f>
        <v>847.22108885216596</v>
      </c>
      <c r="F230" s="3">
        <f>IF(D230&gt;Parameters!$B$4,E230*(Parameters!$B$5+(Parameters!$B$6-Parameters!$B$5)*1/(1+EXP(-Parameters!$B$2*(D230-Parameters!$B$3)))),0)</f>
        <v>3.1932813948958561E-13</v>
      </c>
    </row>
    <row r="231" spans="1:6" x14ac:dyDescent="0.25">
      <c r="A231">
        <f t="shared" si="17"/>
        <v>20</v>
      </c>
      <c r="B231">
        <f t="shared" si="19"/>
        <v>2</v>
      </c>
      <c r="C231">
        <f t="shared" si="19"/>
        <v>2</v>
      </c>
      <c r="D231" s="3">
        <f>VLOOKUP(A231,Growth!$C$1:$J$40,2,FALSE)*(1-EXP(-VLOOKUP(A231,Growth!$C$1:$J$40,3,FALSE)*((((B231-1)*12)+VLOOKUP(C231,Parameters!$A$13:$B$16,2,FALSE))-VLOOKUP(A231,Growth!$C$1:$J$40,4,FALSE))))</f>
        <v>456.0831078390118</v>
      </c>
      <c r="E231" s="3">
        <f>(D231^Parameters!$B$10)*Parameters!$B$9</f>
        <v>2206.8876714036724</v>
      </c>
      <c r="F231" s="3">
        <f>IF(D231&gt;Parameters!$B$4,E231*(Parameters!$B$5+(Parameters!$B$6-Parameters!$B$5)*1/(1+EXP(-Parameters!$B$2*(D231-Parameters!$B$3)))),0)</f>
        <v>6.96791959304419E-8</v>
      </c>
    </row>
    <row r="232" spans="1:6" x14ac:dyDescent="0.25">
      <c r="A232">
        <f t="shared" si="17"/>
        <v>20</v>
      </c>
      <c r="B232">
        <f t="shared" si="19"/>
        <v>2</v>
      </c>
      <c r="C232">
        <f t="shared" si="19"/>
        <v>3</v>
      </c>
      <c r="D232" s="3">
        <f>VLOOKUP(A232,Growth!$C$1:$J$40,2,FALSE)*(1-EXP(-VLOOKUP(A232,Growth!$C$1:$J$40,3,FALSE)*((((B232-1)*12)+VLOOKUP(C232,Parameters!$A$13:$B$16,2,FALSE))-VLOOKUP(A232,Growth!$C$1:$J$40,4,FALSE))))</f>
        <v>512.34614161716797</v>
      </c>
      <c r="E232" s="3">
        <f>(D232^Parameters!$B$10)*Parameters!$B$9</f>
        <v>3173.0531673064097</v>
      </c>
      <c r="F232" s="3">
        <f>IF(D232&gt;Parameters!$B$4,E232*(Parameters!$B$5+(Parameters!$B$6-Parameters!$B$5)*1/(1+EXP(-Parameters!$B$2*(D232-Parameters!$B$3)))),0)</f>
        <v>1.9957580087980708E-5</v>
      </c>
    </row>
    <row r="233" spans="1:6" x14ac:dyDescent="0.25">
      <c r="A233">
        <f t="shared" si="17"/>
        <v>20</v>
      </c>
      <c r="B233">
        <f t="shared" si="19"/>
        <v>3</v>
      </c>
      <c r="C233">
        <f t="shared" si="19"/>
        <v>1</v>
      </c>
      <c r="D233" s="3">
        <f>VLOOKUP(A233,Growth!$C$1:$J$40,2,FALSE)*(1-EXP(-VLOOKUP(A233,Growth!$C$1:$J$40,3,FALSE)*((((B233-1)*12)+VLOOKUP(C233,Parameters!$A$13:$B$16,2,FALSE))-VLOOKUP(A233,Growth!$C$1:$J$40,4,FALSE))))</f>
        <v>606.09770166713213</v>
      </c>
      <c r="E233" s="3">
        <f>(D233^Parameters!$B$10)*Parameters!$B$9</f>
        <v>5361.4544706782162</v>
      </c>
      <c r="F233" s="3">
        <f>IF(D233&gt;Parameters!$B$4,E233*(Parameters!$B$5+(Parameters!$B$6-Parameters!$B$5)*1/(1+EXP(-Parameters!$B$2*(D233-Parameters!$B$3)))),0)</f>
        <v>0.2286914977542206</v>
      </c>
    </row>
    <row r="234" spans="1:6" x14ac:dyDescent="0.25">
      <c r="A234">
        <f t="shared" si="17"/>
        <v>20</v>
      </c>
      <c r="B234">
        <f t="shared" si="19"/>
        <v>3</v>
      </c>
      <c r="C234">
        <f t="shared" si="19"/>
        <v>2</v>
      </c>
      <c r="D234" s="3">
        <f>VLOOKUP(A234,Growth!$C$1:$J$40,2,FALSE)*(1-EXP(-VLOOKUP(A234,Growth!$C$1:$J$40,3,FALSE)*((((B234-1)*12)+VLOOKUP(C234,Parameters!$A$13:$B$16,2,FALSE))-VLOOKUP(A234,Growth!$C$1:$J$40,4,FALSE))))</f>
        <v>672.86440679302802</v>
      </c>
      <c r="E234" s="3">
        <f>(D234^Parameters!$B$10)*Parameters!$B$9</f>
        <v>7429.3726797334994</v>
      </c>
      <c r="F234" s="3">
        <f>IF(D234&gt;Parameters!$B$4,E234*(Parameters!$B$5+(Parameters!$B$6-Parameters!$B$5)*1/(1+EXP(-Parameters!$B$2*(D234-Parameters!$B$3)))),0)</f>
        <v>165.84256108294429</v>
      </c>
    </row>
    <row r="235" spans="1:6" x14ac:dyDescent="0.25">
      <c r="A235">
        <f t="shared" si="17"/>
        <v>20</v>
      </c>
      <c r="B235">
        <f t="shared" si="19"/>
        <v>3</v>
      </c>
      <c r="C235">
        <f t="shared" si="19"/>
        <v>3</v>
      </c>
      <c r="D235" s="3">
        <f>VLOOKUP(A235,Growth!$C$1:$J$40,2,FALSE)*(1-EXP(-VLOOKUP(A235,Growth!$C$1:$J$40,3,FALSE)*((((B235-1)*12)+VLOOKUP(C235,Parameters!$A$13:$B$16,2,FALSE))-VLOOKUP(A235,Growth!$C$1:$J$40,4,FALSE))))</f>
        <v>704.04755183582688</v>
      </c>
      <c r="E235" s="3">
        <f>(D235^Parameters!$B$10)*Parameters!$B$9</f>
        <v>8557.8784974894315</v>
      </c>
      <c r="F235" s="3">
        <f>IF(D235&gt;Parameters!$B$4,E235*(Parameters!$B$5+(Parameters!$B$6-Parameters!$B$5)*1/(1+EXP(-Parameters!$B$2*(D235-Parameters!$B$3)))),0)</f>
        <v>2571.0483051287429</v>
      </c>
    </row>
    <row r="236" spans="1:6" x14ac:dyDescent="0.25">
      <c r="A236">
        <f t="shared" si="17"/>
        <v>20</v>
      </c>
      <c r="B236">
        <f t="shared" si="19"/>
        <v>4</v>
      </c>
      <c r="C236">
        <f t="shared" si="19"/>
        <v>1</v>
      </c>
      <c r="D236" s="3">
        <f>VLOOKUP(A236,Growth!$C$1:$J$40,2,FALSE)*(1-EXP(-VLOOKUP(A236,Growth!$C$1:$J$40,3,FALSE)*((((B236-1)*12)+VLOOKUP(C236,Parameters!$A$13:$B$16,2,FALSE))-VLOOKUP(A236,Growth!$C$1:$J$40,4,FALSE))))</f>
        <v>756.0082851754803</v>
      </c>
      <c r="E236" s="3">
        <f>(D236^Parameters!$B$10)*Parameters!$B$9</f>
        <v>10688.02541163471</v>
      </c>
      <c r="F236" s="3">
        <f>IF(D236&gt;Parameters!$B$4,E236*(Parameters!$B$5+(Parameters!$B$6-Parameters!$B$5)*1/(1+EXP(-Parameters!$B$2*(D236-Parameters!$B$3)))),0)</f>
        <v>10503.967275396169</v>
      </c>
    </row>
    <row r="237" spans="1:6" x14ac:dyDescent="0.25">
      <c r="A237">
        <f t="shared" si="17"/>
        <v>20</v>
      </c>
      <c r="B237">
        <f t="shared" si="19"/>
        <v>4</v>
      </c>
      <c r="C237">
        <f t="shared" si="19"/>
        <v>2</v>
      </c>
      <c r="D237" s="3">
        <f>VLOOKUP(A237,Growth!$C$1:$J$40,2,FALSE)*(1-EXP(-VLOOKUP(A237,Growth!$C$1:$J$40,3,FALSE)*((((B237-1)*12)+VLOOKUP(C237,Parameters!$A$13:$B$16,2,FALSE))-VLOOKUP(A237,Growth!$C$1:$J$40,4,FALSE))))</f>
        <v>793.01297031528009</v>
      </c>
      <c r="E237" s="3">
        <f>(D237^Parameters!$B$10)*Parameters!$B$9</f>
        <v>12407.39165783645</v>
      </c>
      <c r="F237" s="3">
        <f>IF(D237&gt;Parameters!$B$4,E237*(Parameters!$B$5+(Parameters!$B$6-Parameters!$B$5)*1/(1+EXP(-Parameters!$B$2*(D237-Parameters!$B$3)))),0)</f>
        <v>12400.711700248228</v>
      </c>
    </row>
    <row r="238" spans="1:6" x14ac:dyDescent="0.25">
      <c r="A238">
        <f t="shared" si="17"/>
        <v>20</v>
      </c>
      <c r="B238">
        <f t="shared" si="19"/>
        <v>4</v>
      </c>
      <c r="C238">
        <f t="shared" si="19"/>
        <v>3</v>
      </c>
      <c r="D238" s="3">
        <f>VLOOKUP(A238,Growth!$C$1:$J$40,2,FALSE)*(1-EXP(-VLOOKUP(A238,Growth!$C$1:$J$40,3,FALSE)*((((B238-1)*12)+VLOOKUP(C238,Parameters!$A$13:$B$16,2,FALSE))-VLOOKUP(A238,Growth!$C$1:$J$40,4,FALSE))))</f>
        <v>810.29587295068256</v>
      </c>
      <c r="E238" s="3">
        <f>(D238^Parameters!$B$10)*Parameters!$B$9</f>
        <v>13271.140561066813</v>
      </c>
      <c r="F238" s="3">
        <f>IF(D238&gt;Parameters!$B$4,E238*(Parameters!$B$5+(Parameters!$B$6-Parameters!$B$5)*1/(1+EXP(-Parameters!$B$2*(D238-Parameters!$B$3)))),0)</f>
        <v>13269.734879194391</v>
      </c>
    </row>
    <row r="239" spans="1:6" x14ac:dyDescent="0.25">
      <c r="A239">
        <f t="shared" si="17"/>
        <v>20</v>
      </c>
      <c r="B239">
        <f t="shared" ref="B239:C254" si="20">B227</f>
        <v>5</v>
      </c>
      <c r="C239">
        <f t="shared" si="20"/>
        <v>1</v>
      </c>
      <c r="D239" s="3">
        <f>VLOOKUP(A239,Growth!$C$1:$J$40,2,FALSE)*(1-EXP(-VLOOKUP(A239,Growth!$C$1:$J$40,3,FALSE)*((((B239-1)*12)+VLOOKUP(C239,Parameters!$A$13:$B$16,2,FALSE))-VLOOKUP(A239,Growth!$C$1:$J$40,4,FALSE))))</f>
        <v>839.09451702397223</v>
      </c>
      <c r="E239" s="3">
        <f>(D239^Parameters!$B$10)*Parameters!$B$9</f>
        <v>14799.703216801065</v>
      </c>
      <c r="F239" s="3">
        <f>IF(D239&gt;Parameters!$B$4,E239*(Parameters!$B$5+(Parameters!$B$6-Parameters!$B$5)*1/(1+EXP(-Parameters!$B$2*(D239-Parameters!$B$3)))),0)</f>
        <v>14799.598899253931</v>
      </c>
    </row>
    <row r="240" spans="1:6" x14ac:dyDescent="0.25">
      <c r="A240">
        <f t="shared" si="17"/>
        <v>20</v>
      </c>
      <c r="B240">
        <f t="shared" si="20"/>
        <v>5</v>
      </c>
      <c r="C240">
        <f t="shared" si="20"/>
        <v>2</v>
      </c>
      <c r="D240" s="3">
        <f>VLOOKUP(A240,Growth!$C$1:$J$40,2,FALSE)*(1-EXP(-VLOOKUP(A240,Growth!$C$1:$J$40,3,FALSE)*((((B240-1)*12)+VLOOKUP(C240,Parameters!$A$13:$B$16,2,FALSE))-VLOOKUP(A240,Growth!$C$1:$J$40,4,FALSE))))</f>
        <v>859.60394188945975</v>
      </c>
      <c r="E240" s="3">
        <f>(D240^Parameters!$B$10)*Parameters!$B$9</f>
        <v>15958.420346502944</v>
      </c>
      <c r="F240" s="3">
        <f>IF(D240&gt;Parameters!$B$4,E240*(Parameters!$B$5+(Parameters!$B$6-Parameters!$B$5)*1/(1+EXP(-Parameters!$B$2*(D240-Parameters!$B$3)))),0)</f>
        <v>15958.404018392095</v>
      </c>
    </row>
    <row r="241" spans="1:6" x14ac:dyDescent="0.25">
      <c r="A241">
        <f t="shared" si="17"/>
        <v>20</v>
      </c>
      <c r="B241">
        <f t="shared" si="20"/>
        <v>5</v>
      </c>
      <c r="C241">
        <f t="shared" si="20"/>
        <v>3</v>
      </c>
      <c r="D241" s="3">
        <f>VLOOKUP(A241,Growth!$C$1:$J$40,2,FALSE)*(1-EXP(-VLOOKUP(A241,Growth!$C$1:$J$40,3,FALSE)*((((B241-1)*12)+VLOOKUP(C241,Parameters!$A$13:$B$16,2,FALSE))-VLOOKUP(A241,Growth!$C$1:$J$40,4,FALSE))))</f>
        <v>869.18279364077716</v>
      </c>
      <c r="E241" s="3">
        <f>(D241^Parameters!$B$10)*Parameters!$B$9</f>
        <v>16520.107350218655</v>
      </c>
      <c r="F241" s="3">
        <f>IF(D241&gt;Parameters!$B$4,E241*(Parameters!$B$5+(Parameters!$B$6-Parameters!$B$5)*1/(1+EXP(-Parameters!$B$2*(D241-Parameters!$B$3)))),0)</f>
        <v>16520.100487452932</v>
      </c>
    </row>
    <row r="242" spans="1:6" x14ac:dyDescent="0.25">
      <c r="A242">
        <f t="shared" si="17"/>
        <v>21</v>
      </c>
      <c r="B242">
        <f t="shared" si="20"/>
        <v>2</v>
      </c>
      <c r="C242">
        <f t="shared" si="20"/>
        <v>1</v>
      </c>
      <c r="D242" s="3">
        <f>VLOOKUP(A242,Growth!$C$1:$J$40,2,FALSE)*(1-EXP(-VLOOKUP(A242,Growth!$C$1:$J$40,3,FALSE)*((((B242-1)*12)+VLOOKUP(C242,Parameters!$A$13:$B$16,2,FALSE))-VLOOKUP(A242,Growth!$C$1:$J$40,4,FALSE))))</f>
        <v>256.09153117225208</v>
      </c>
      <c r="E242" s="3">
        <f>(D242^Parameters!$B$10)*Parameters!$B$9</f>
        <v>364.23135880103001</v>
      </c>
      <c r="F242" s="3">
        <f>IF(D242&gt;Parameters!$B$4,E242*(Parameters!$B$5+(Parameters!$B$6-Parameters!$B$5)*1/(1+EXP(-Parameters!$B$2*(D242-Parameters!$B$3)))),0)</f>
        <v>7.7200892977615134E-17</v>
      </c>
    </row>
    <row r="243" spans="1:6" x14ac:dyDescent="0.25">
      <c r="A243">
        <f t="shared" si="17"/>
        <v>21</v>
      </c>
      <c r="B243">
        <f t="shared" si="20"/>
        <v>2</v>
      </c>
      <c r="C243">
        <f t="shared" si="20"/>
        <v>2</v>
      </c>
      <c r="D243" s="3">
        <f>VLOOKUP(A243,Growth!$C$1:$J$40,2,FALSE)*(1-EXP(-VLOOKUP(A243,Growth!$C$1:$J$40,3,FALSE)*((((B243-1)*12)+VLOOKUP(C243,Parameters!$A$13:$B$16,2,FALSE))-VLOOKUP(A243,Growth!$C$1:$J$40,4,FALSE))))</f>
        <v>361.76561811474897</v>
      </c>
      <c r="E243" s="3">
        <f>(D243^Parameters!$B$10)*Parameters!$B$9</f>
        <v>1070.7894888687881</v>
      </c>
      <c r="F243" s="3">
        <f>IF(D243&gt;Parameters!$B$4,E243*(Parameters!$B$5+(Parameters!$B$6-Parameters!$B$5)*1/(1+EXP(-Parameters!$B$2*(D243-Parameters!$B$3)))),0)</f>
        <v>4.7265439807276397E-12</v>
      </c>
    </row>
    <row r="244" spans="1:6" x14ac:dyDescent="0.25">
      <c r="A244">
        <f t="shared" si="17"/>
        <v>21</v>
      </c>
      <c r="B244">
        <f t="shared" si="20"/>
        <v>2</v>
      </c>
      <c r="C244">
        <f t="shared" si="20"/>
        <v>3</v>
      </c>
      <c r="D244" s="3">
        <f>VLOOKUP(A244,Growth!$C$1:$J$40,2,FALSE)*(1-EXP(-VLOOKUP(A244,Growth!$C$1:$J$40,3,FALSE)*((((B244-1)*12)+VLOOKUP(C244,Parameters!$A$13:$B$16,2,FALSE))-VLOOKUP(A244,Growth!$C$1:$J$40,4,FALSE))))</f>
        <v>413.52085533995154</v>
      </c>
      <c r="E244" s="3">
        <f>(D244^Parameters!$B$10)*Parameters!$B$9</f>
        <v>1625.4388756087094</v>
      </c>
      <c r="F244" s="3">
        <f>IF(D244&gt;Parameters!$B$4,E244*(Parameters!$B$5+(Parameters!$B$6-Parameters!$B$5)*1/(1+EXP(-Parameters!$B$2*(D244-Parameters!$B$3)))),0)</f>
        <v>9.3518440927679379E-10</v>
      </c>
    </row>
    <row r="245" spans="1:6" x14ac:dyDescent="0.25">
      <c r="A245">
        <f t="shared" si="17"/>
        <v>21</v>
      </c>
      <c r="B245">
        <f t="shared" si="20"/>
        <v>3</v>
      </c>
      <c r="C245">
        <f t="shared" si="20"/>
        <v>1</v>
      </c>
      <c r="D245" s="3">
        <f>VLOOKUP(A245,Growth!$C$1:$J$40,2,FALSE)*(1-EXP(-VLOOKUP(A245,Growth!$C$1:$J$40,3,FALSE)*((((B245-1)*12)+VLOOKUP(C245,Parameters!$A$13:$B$16,2,FALSE))-VLOOKUP(A245,Growth!$C$1:$J$40,4,FALSE))))</f>
        <v>504.11809608608621</v>
      </c>
      <c r="E245" s="3">
        <f>(D245^Parameters!$B$10)*Parameters!$B$9</f>
        <v>3016.6813291545204</v>
      </c>
      <c r="F245" s="3">
        <f>IF(D245&gt;Parameters!$B$4,E245*(Parameters!$B$5+(Parameters!$B$6-Parameters!$B$5)*1/(1+EXP(-Parameters!$B$2*(D245-Parameters!$B$3)))),0)</f>
        <v>8.7478941713417344E-6</v>
      </c>
    </row>
    <row r="246" spans="1:6" x14ac:dyDescent="0.25">
      <c r="A246">
        <f t="shared" si="17"/>
        <v>21</v>
      </c>
      <c r="B246">
        <f t="shared" si="20"/>
        <v>3</v>
      </c>
      <c r="C246">
        <f t="shared" si="20"/>
        <v>2</v>
      </c>
      <c r="D246" s="3">
        <f>VLOOKUP(A246,Growth!$C$1:$J$40,2,FALSE)*(1-EXP(-VLOOKUP(A246,Growth!$C$1:$J$40,3,FALSE)*((((B246-1)*12)+VLOOKUP(C246,Parameters!$A$13:$B$16,2,FALSE))-VLOOKUP(A246,Growth!$C$1:$J$40,4,FALSE))))</f>
        <v>572.88755300070568</v>
      </c>
      <c r="E246" s="3">
        <f>(D246^Parameters!$B$10)*Parameters!$B$9</f>
        <v>4496.6501659203141</v>
      </c>
      <c r="F246" s="3">
        <f>IF(D246&gt;Parameters!$B$4,E246*(Parameters!$B$5+(Parameters!$B$6-Parameters!$B$5)*1/(1+EXP(-Parameters!$B$2*(D246-Parameters!$B$3)))),0)</f>
        <v>8.4269687904781482E-3</v>
      </c>
    </row>
    <row r="247" spans="1:6" x14ac:dyDescent="0.25">
      <c r="A247">
        <f t="shared" si="17"/>
        <v>21</v>
      </c>
      <c r="B247">
        <f t="shared" si="20"/>
        <v>3</v>
      </c>
      <c r="C247">
        <f t="shared" si="20"/>
        <v>3</v>
      </c>
      <c r="D247" s="3">
        <f>VLOOKUP(A247,Growth!$C$1:$J$40,2,FALSE)*(1-EXP(-VLOOKUP(A247,Growth!$C$1:$J$40,3,FALSE)*((((B247-1)*12)+VLOOKUP(C247,Parameters!$A$13:$B$16,2,FALSE))-VLOOKUP(A247,Growth!$C$1:$J$40,4,FALSE))))</f>
        <v>606.56827511000779</v>
      </c>
      <c r="E247" s="3">
        <f>(D247^Parameters!$B$10)*Parameters!$B$9</f>
        <v>5374.4588580222198</v>
      </c>
      <c r="F247" s="3">
        <f>IF(D247&gt;Parameters!$B$4,E247*(Parameters!$B$5+(Parameters!$B$6-Parameters!$B$5)*1/(1+EXP(-Parameters!$B$2*(D247-Parameters!$B$3)))),0)</f>
        <v>0.23962508361108451</v>
      </c>
    </row>
    <row r="248" spans="1:6" x14ac:dyDescent="0.25">
      <c r="A248">
        <f t="shared" si="17"/>
        <v>21</v>
      </c>
      <c r="B248">
        <f t="shared" si="20"/>
        <v>4</v>
      </c>
      <c r="C248">
        <f t="shared" si="20"/>
        <v>1</v>
      </c>
      <c r="D248" s="3">
        <f>VLOOKUP(A248,Growth!$C$1:$J$40,2,FALSE)*(1-EXP(-VLOOKUP(A248,Growth!$C$1:$J$40,3,FALSE)*((((B248-1)*12)+VLOOKUP(C248,Parameters!$A$13:$B$16,2,FALSE))-VLOOKUP(A248,Growth!$C$1:$J$40,4,FALSE))))</f>
        <v>665.52618261920611</v>
      </c>
      <c r="E248" s="3">
        <f>(D248^Parameters!$B$10)*Parameters!$B$9</f>
        <v>7179.3682480052903</v>
      </c>
      <c r="F248" s="3">
        <f>IF(D248&gt;Parameters!$B$4,E248*(Parameters!$B$5+(Parameters!$B$6-Parameters!$B$5)*1/(1+EXP(-Parameters!$B$2*(D248-Parameters!$B$3)))),0)</f>
        <v>81.24557838113229</v>
      </c>
    </row>
    <row r="249" spans="1:6" x14ac:dyDescent="0.25">
      <c r="A249">
        <f t="shared" si="17"/>
        <v>21</v>
      </c>
      <c r="B249">
        <f t="shared" si="20"/>
        <v>4</v>
      </c>
      <c r="C249">
        <f t="shared" si="20"/>
        <v>2</v>
      </c>
      <c r="D249" s="3">
        <f>VLOOKUP(A249,Growth!$C$1:$J$40,2,FALSE)*(1-EXP(-VLOOKUP(A249,Growth!$C$1:$J$40,3,FALSE)*((((B249-1)*12)+VLOOKUP(C249,Parameters!$A$13:$B$16,2,FALSE))-VLOOKUP(A249,Growth!$C$1:$J$40,4,FALSE))))</f>
        <v>710.27923742350413</v>
      </c>
      <c r="E249" s="3">
        <f>(D249^Parameters!$B$10)*Parameters!$B$9</f>
        <v>8796.5532384074013</v>
      </c>
      <c r="F249" s="3">
        <f>IF(D249&gt;Parameters!$B$4,E249*(Parameters!$B$5+(Parameters!$B$6-Parameters!$B$5)*1/(1+EXP(-Parameters!$B$2*(D249-Parameters!$B$3)))),0)</f>
        <v>3832.1939781134802</v>
      </c>
    </row>
    <row r="250" spans="1:6" x14ac:dyDescent="0.25">
      <c r="A250">
        <f t="shared" si="17"/>
        <v>21</v>
      </c>
      <c r="B250">
        <f t="shared" si="20"/>
        <v>4</v>
      </c>
      <c r="C250">
        <f t="shared" si="20"/>
        <v>3</v>
      </c>
      <c r="D250" s="3">
        <f>VLOOKUP(A250,Growth!$C$1:$J$40,2,FALSE)*(1-EXP(-VLOOKUP(A250,Growth!$C$1:$J$40,3,FALSE)*((((B250-1)*12)+VLOOKUP(C250,Parameters!$A$13:$B$16,2,FALSE))-VLOOKUP(A250,Growth!$C$1:$J$40,4,FALSE))))</f>
        <v>732.19761907187649</v>
      </c>
      <c r="E250" s="3">
        <f>(D250^Parameters!$B$10)*Parameters!$B$9</f>
        <v>9671.9481641353341</v>
      </c>
      <c r="F250" s="3">
        <f>IF(D250&gt;Parameters!$B$4,E250*(Parameters!$B$5+(Parameters!$B$6-Parameters!$B$5)*1/(1+EXP(-Parameters!$B$2*(D250-Parameters!$B$3)))),0)</f>
        <v>8304.2907208555644</v>
      </c>
    </row>
    <row r="251" spans="1:6" x14ac:dyDescent="0.25">
      <c r="A251">
        <f t="shared" si="17"/>
        <v>21</v>
      </c>
      <c r="B251">
        <f t="shared" si="20"/>
        <v>5</v>
      </c>
      <c r="C251">
        <f t="shared" si="20"/>
        <v>1</v>
      </c>
      <c r="D251" s="3">
        <f>VLOOKUP(A251,Growth!$C$1:$J$40,2,FALSE)*(1-EXP(-VLOOKUP(A251,Growth!$C$1:$J$40,3,FALSE)*((((B251-1)*12)+VLOOKUP(C251,Parameters!$A$13:$B$16,2,FALSE))-VLOOKUP(A251,Growth!$C$1:$J$40,4,FALSE))))</f>
        <v>770.56561824310381</v>
      </c>
      <c r="E251" s="3">
        <f>(D251^Parameters!$B$10)*Parameters!$B$9</f>
        <v>11343.659430263675</v>
      </c>
      <c r="F251" s="3">
        <f>IF(D251&gt;Parameters!$B$4,E251*(Parameters!$B$5+(Parameters!$B$6-Parameters!$B$5)*1/(1+EXP(-Parameters!$B$2*(D251-Parameters!$B$3)))),0)</f>
        <v>11293.36626945518</v>
      </c>
    </row>
    <row r="252" spans="1:6" x14ac:dyDescent="0.25">
      <c r="A252">
        <f t="shared" si="17"/>
        <v>21</v>
      </c>
      <c r="B252">
        <f t="shared" si="20"/>
        <v>5</v>
      </c>
      <c r="C252">
        <f t="shared" si="20"/>
        <v>2</v>
      </c>
      <c r="D252" s="3">
        <f>VLOOKUP(A252,Growth!$C$1:$J$40,2,FALSE)*(1-EXP(-VLOOKUP(A252,Growth!$C$1:$J$40,3,FALSE)*((((B252-1)*12)+VLOOKUP(C252,Parameters!$A$13:$B$16,2,FALSE))-VLOOKUP(A252,Growth!$C$1:$J$40,4,FALSE))))</f>
        <v>799.68953464690946</v>
      </c>
      <c r="E252" s="3">
        <f>(D252^Parameters!$B$10)*Parameters!$B$9</f>
        <v>12736.388379665976</v>
      </c>
      <c r="F252" s="3">
        <f>IF(D252&gt;Parameters!$B$4,E252*(Parameters!$B$5+(Parameters!$B$6-Parameters!$B$5)*1/(1+EXP(-Parameters!$B$2*(D252-Parameters!$B$3)))),0)</f>
        <v>12732.72909075865</v>
      </c>
    </row>
    <row r="253" spans="1:6" x14ac:dyDescent="0.25">
      <c r="A253">
        <f t="shared" si="17"/>
        <v>21</v>
      </c>
      <c r="B253">
        <f t="shared" si="20"/>
        <v>5</v>
      </c>
      <c r="C253">
        <f t="shared" si="20"/>
        <v>3</v>
      </c>
      <c r="D253" s="3">
        <f>VLOOKUP(A253,Growth!$C$1:$J$40,2,FALSE)*(1-EXP(-VLOOKUP(A253,Growth!$C$1:$J$40,3,FALSE)*((((B253-1)*12)+VLOOKUP(C253,Parameters!$A$13:$B$16,2,FALSE))-VLOOKUP(A253,Growth!$C$1:$J$40,4,FALSE))))</f>
        <v>813.95334563423444</v>
      </c>
      <c r="E253" s="3">
        <f>(D253^Parameters!$B$10)*Parameters!$B$9</f>
        <v>13459.024003429449</v>
      </c>
      <c r="F253" s="3">
        <f>IF(D253&gt;Parameters!$B$4,E253*(Parameters!$B$5+(Parameters!$B$6-Parameters!$B$5)*1/(1+EXP(-Parameters!$B$2*(D253-Parameters!$B$3)))),0)</f>
        <v>13458.013505525996</v>
      </c>
    </row>
    <row r="254" spans="1:6" x14ac:dyDescent="0.25">
      <c r="A254">
        <f t="shared" si="17"/>
        <v>22</v>
      </c>
      <c r="B254">
        <f t="shared" si="20"/>
        <v>2</v>
      </c>
      <c r="C254">
        <f t="shared" si="20"/>
        <v>1</v>
      </c>
      <c r="D254" s="3">
        <f>VLOOKUP(A254,Growth!$C$1:$J$40,2,FALSE)*(1-EXP(-VLOOKUP(A254,Growth!$C$1:$J$40,3,FALSE)*((((B254-1)*12)+VLOOKUP(C254,Parameters!$A$13:$B$16,2,FALSE))-VLOOKUP(A254,Growth!$C$1:$J$40,4,FALSE))))</f>
        <v>335.61747229780195</v>
      </c>
      <c r="E254" s="3">
        <f>(D254^Parameters!$B$10)*Parameters!$B$9</f>
        <v>847.22108885216596</v>
      </c>
      <c r="F254" s="3">
        <f>IF(D254&gt;Parameters!$B$4,E254*(Parameters!$B$5+(Parameters!$B$6-Parameters!$B$5)*1/(1+EXP(-Parameters!$B$2*(D254-Parameters!$B$3)))),0)</f>
        <v>3.1932813948958561E-13</v>
      </c>
    </row>
    <row r="255" spans="1:6" x14ac:dyDescent="0.25">
      <c r="A255">
        <f t="shared" si="17"/>
        <v>22</v>
      </c>
      <c r="B255">
        <f t="shared" ref="B255:C270" si="21">B243</f>
        <v>2</v>
      </c>
      <c r="C255">
        <f t="shared" si="21"/>
        <v>2</v>
      </c>
      <c r="D255" s="3">
        <f>VLOOKUP(A255,Growth!$C$1:$J$40,2,FALSE)*(1-EXP(-VLOOKUP(A255,Growth!$C$1:$J$40,3,FALSE)*((((B255-1)*12)+VLOOKUP(C255,Parameters!$A$13:$B$16,2,FALSE))-VLOOKUP(A255,Growth!$C$1:$J$40,4,FALSE))))</f>
        <v>456.0831078390118</v>
      </c>
      <c r="E255" s="3">
        <f>(D255^Parameters!$B$10)*Parameters!$B$9</f>
        <v>2206.8876714036724</v>
      </c>
      <c r="F255" s="3">
        <f>IF(D255&gt;Parameters!$B$4,E255*(Parameters!$B$5+(Parameters!$B$6-Parameters!$B$5)*1/(1+EXP(-Parameters!$B$2*(D255-Parameters!$B$3)))),0)</f>
        <v>6.96791959304419E-8</v>
      </c>
    </row>
    <row r="256" spans="1:6" x14ac:dyDescent="0.25">
      <c r="A256">
        <f t="shared" si="17"/>
        <v>22</v>
      </c>
      <c r="B256">
        <f t="shared" si="21"/>
        <v>2</v>
      </c>
      <c r="C256">
        <f t="shared" si="21"/>
        <v>3</v>
      </c>
      <c r="D256" s="3">
        <f>VLOOKUP(A256,Growth!$C$1:$J$40,2,FALSE)*(1-EXP(-VLOOKUP(A256,Growth!$C$1:$J$40,3,FALSE)*((((B256-1)*12)+VLOOKUP(C256,Parameters!$A$13:$B$16,2,FALSE))-VLOOKUP(A256,Growth!$C$1:$J$40,4,FALSE))))</f>
        <v>512.34614161716797</v>
      </c>
      <c r="E256" s="3">
        <f>(D256^Parameters!$B$10)*Parameters!$B$9</f>
        <v>3173.0531673064097</v>
      </c>
      <c r="F256" s="3">
        <f>IF(D256&gt;Parameters!$B$4,E256*(Parameters!$B$5+(Parameters!$B$6-Parameters!$B$5)*1/(1+EXP(-Parameters!$B$2*(D256-Parameters!$B$3)))),0)</f>
        <v>1.9957580087980708E-5</v>
      </c>
    </row>
    <row r="257" spans="1:6" x14ac:dyDescent="0.25">
      <c r="A257">
        <f t="shared" si="17"/>
        <v>22</v>
      </c>
      <c r="B257">
        <f t="shared" si="21"/>
        <v>3</v>
      </c>
      <c r="C257">
        <f t="shared" si="21"/>
        <v>1</v>
      </c>
      <c r="D257" s="3">
        <f>VLOOKUP(A257,Growth!$C$1:$J$40,2,FALSE)*(1-EXP(-VLOOKUP(A257,Growth!$C$1:$J$40,3,FALSE)*((((B257-1)*12)+VLOOKUP(C257,Parameters!$A$13:$B$16,2,FALSE))-VLOOKUP(A257,Growth!$C$1:$J$40,4,FALSE))))</f>
        <v>606.09770166713213</v>
      </c>
      <c r="E257" s="3">
        <f>(D257^Parameters!$B$10)*Parameters!$B$9</f>
        <v>5361.4544706782162</v>
      </c>
      <c r="F257" s="3">
        <f>IF(D257&gt;Parameters!$B$4,E257*(Parameters!$B$5+(Parameters!$B$6-Parameters!$B$5)*1/(1+EXP(-Parameters!$B$2*(D257-Parameters!$B$3)))),0)</f>
        <v>0.2286914977542206</v>
      </c>
    </row>
    <row r="258" spans="1:6" x14ac:dyDescent="0.25">
      <c r="A258">
        <f t="shared" si="17"/>
        <v>22</v>
      </c>
      <c r="B258">
        <f t="shared" si="21"/>
        <v>3</v>
      </c>
      <c r="C258">
        <f t="shared" si="21"/>
        <v>2</v>
      </c>
      <c r="D258" s="3">
        <f>VLOOKUP(A258,Growth!$C$1:$J$40,2,FALSE)*(1-EXP(-VLOOKUP(A258,Growth!$C$1:$J$40,3,FALSE)*((((B258-1)*12)+VLOOKUP(C258,Parameters!$A$13:$B$16,2,FALSE))-VLOOKUP(A258,Growth!$C$1:$J$40,4,FALSE))))</f>
        <v>672.86440679302802</v>
      </c>
      <c r="E258" s="3">
        <f>(D258^Parameters!$B$10)*Parameters!$B$9</f>
        <v>7429.3726797334994</v>
      </c>
      <c r="F258" s="3">
        <f>IF(D258&gt;Parameters!$B$4,E258*(Parameters!$B$5+(Parameters!$B$6-Parameters!$B$5)*1/(1+EXP(-Parameters!$B$2*(D258-Parameters!$B$3)))),0)</f>
        <v>165.84256108294429</v>
      </c>
    </row>
    <row r="259" spans="1:6" x14ac:dyDescent="0.25">
      <c r="A259">
        <f t="shared" si="17"/>
        <v>22</v>
      </c>
      <c r="B259">
        <f t="shared" si="21"/>
        <v>3</v>
      </c>
      <c r="C259">
        <f t="shared" si="21"/>
        <v>3</v>
      </c>
      <c r="D259" s="3">
        <f>VLOOKUP(A259,Growth!$C$1:$J$40,2,FALSE)*(1-EXP(-VLOOKUP(A259,Growth!$C$1:$J$40,3,FALSE)*((((B259-1)*12)+VLOOKUP(C259,Parameters!$A$13:$B$16,2,FALSE))-VLOOKUP(A259,Growth!$C$1:$J$40,4,FALSE))))</f>
        <v>704.04755183582688</v>
      </c>
      <c r="E259" s="3">
        <f>(D259^Parameters!$B$10)*Parameters!$B$9</f>
        <v>8557.8784974894315</v>
      </c>
      <c r="F259" s="3">
        <f>IF(D259&gt;Parameters!$B$4,E259*(Parameters!$B$5+(Parameters!$B$6-Parameters!$B$5)*1/(1+EXP(-Parameters!$B$2*(D259-Parameters!$B$3)))),0)</f>
        <v>2571.0483051287429</v>
      </c>
    </row>
    <row r="260" spans="1:6" x14ac:dyDescent="0.25">
      <c r="A260">
        <f t="shared" si="17"/>
        <v>22</v>
      </c>
      <c r="B260">
        <f t="shared" si="21"/>
        <v>4</v>
      </c>
      <c r="C260">
        <f t="shared" si="21"/>
        <v>1</v>
      </c>
      <c r="D260" s="3">
        <f>VLOOKUP(A260,Growth!$C$1:$J$40,2,FALSE)*(1-EXP(-VLOOKUP(A260,Growth!$C$1:$J$40,3,FALSE)*((((B260-1)*12)+VLOOKUP(C260,Parameters!$A$13:$B$16,2,FALSE))-VLOOKUP(A260,Growth!$C$1:$J$40,4,FALSE))))</f>
        <v>756.0082851754803</v>
      </c>
      <c r="E260" s="3">
        <f>(D260^Parameters!$B$10)*Parameters!$B$9</f>
        <v>10688.02541163471</v>
      </c>
      <c r="F260" s="3">
        <f>IF(D260&gt;Parameters!$B$4,E260*(Parameters!$B$5+(Parameters!$B$6-Parameters!$B$5)*1/(1+EXP(-Parameters!$B$2*(D260-Parameters!$B$3)))),0)</f>
        <v>10503.967275396169</v>
      </c>
    </row>
    <row r="261" spans="1:6" x14ac:dyDescent="0.25">
      <c r="A261">
        <f t="shared" si="17"/>
        <v>22</v>
      </c>
      <c r="B261">
        <f t="shared" si="21"/>
        <v>4</v>
      </c>
      <c r="C261">
        <f t="shared" si="21"/>
        <v>2</v>
      </c>
      <c r="D261" s="3">
        <f>VLOOKUP(A261,Growth!$C$1:$J$40,2,FALSE)*(1-EXP(-VLOOKUP(A261,Growth!$C$1:$J$40,3,FALSE)*((((B261-1)*12)+VLOOKUP(C261,Parameters!$A$13:$B$16,2,FALSE))-VLOOKUP(A261,Growth!$C$1:$J$40,4,FALSE))))</f>
        <v>793.01297031528009</v>
      </c>
      <c r="E261" s="3">
        <f>(D261^Parameters!$B$10)*Parameters!$B$9</f>
        <v>12407.39165783645</v>
      </c>
      <c r="F261" s="3">
        <f>IF(D261&gt;Parameters!$B$4,E261*(Parameters!$B$5+(Parameters!$B$6-Parameters!$B$5)*1/(1+EXP(-Parameters!$B$2*(D261-Parameters!$B$3)))),0)</f>
        <v>12400.711700248228</v>
      </c>
    </row>
    <row r="262" spans="1:6" x14ac:dyDescent="0.25">
      <c r="A262">
        <f t="shared" si="17"/>
        <v>22</v>
      </c>
      <c r="B262">
        <f t="shared" si="21"/>
        <v>4</v>
      </c>
      <c r="C262">
        <f t="shared" si="21"/>
        <v>3</v>
      </c>
      <c r="D262" s="3">
        <f>VLOOKUP(A262,Growth!$C$1:$J$40,2,FALSE)*(1-EXP(-VLOOKUP(A262,Growth!$C$1:$J$40,3,FALSE)*((((B262-1)*12)+VLOOKUP(C262,Parameters!$A$13:$B$16,2,FALSE))-VLOOKUP(A262,Growth!$C$1:$J$40,4,FALSE))))</f>
        <v>810.29587295068256</v>
      </c>
      <c r="E262" s="3">
        <f>(D262^Parameters!$B$10)*Parameters!$B$9</f>
        <v>13271.140561066813</v>
      </c>
      <c r="F262" s="3">
        <f>IF(D262&gt;Parameters!$B$4,E262*(Parameters!$B$5+(Parameters!$B$6-Parameters!$B$5)*1/(1+EXP(-Parameters!$B$2*(D262-Parameters!$B$3)))),0)</f>
        <v>13269.734879194391</v>
      </c>
    </row>
    <row r="263" spans="1:6" x14ac:dyDescent="0.25">
      <c r="A263">
        <f t="shared" si="17"/>
        <v>22</v>
      </c>
      <c r="B263">
        <f t="shared" si="21"/>
        <v>5</v>
      </c>
      <c r="C263">
        <f t="shared" si="21"/>
        <v>1</v>
      </c>
      <c r="D263" s="3">
        <f>VLOOKUP(A263,Growth!$C$1:$J$40,2,FALSE)*(1-EXP(-VLOOKUP(A263,Growth!$C$1:$J$40,3,FALSE)*((((B263-1)*12)+VLOOKUP(C263,Parameters!$A$13:$B$16,2,FALSE))-VLOOKUP(A263,Growth!$C$1:$J$40,4,FALSE))))</f>
        <v>839.09451702397223</v>
      </c>
      <c r="E263" s="3">
        <f>(D263^Parameters!$B$10)*Parameters!$B$9</f>
        <v>14799.703216801065</v>
      </c>
      <c r="F263" s="3">
        <f>IF(D263&gt;Parameters!$B$4,E263*(Parameters!$B$5+(Parameters!$B$6-Parameters!$B$5)*1/(1+EXP(-Parameters!$B$2*(D263-Parameters!$B$3)))),0)</f>
        <v>14799.598899253931</v>
      </c>
    </row>
    <row r="264" spans="1:6" x14ac:dyDescent="0.25">
      <c r="A264">
        <f t="shared" si="17"/>
        <v>22</v>
      </c>
      <c r="B264">
        <f t="shared" si="21"/>
        <v>5</v>
      </c>
      <c r="C264">
        <f t="shared" si="21"/>
        <v>2</v>
      </c>
      <c r="D264" s="3">
        <f>VLOOKUP(A264,Growth!$C$1:$J$40,2,FALSE)*(1-EXP(-VLOOKUP(A264,Growth!$C$1:$J$40,3,FALSE)*((((B264-1)*12)+VLOOKUP(C264,Parameters!$A$13:$B$16,2,FALSE))-VLOOKUP(A264,Growth!$C$1:$J$40,4,FALSE))))</f>
        <v>859.60394188945975</v>
      </c>
      <c r="E264" s="3">
        <f>(D264^Parameters!$B$10)*Parameters!$B$9</f>
        <v>15958.420346502944</v>
      </c>
      <c r="F264" s="3">
        <f>IF(D264&gt;Parameters!$B$4,E264*(Parameters!$B$5+(Parameters!$B$6-Parameters!$B$5)*1/(1+EXP(-Parameters!$B$2*(D264-Parameters!$B$3)))),0)</f>
        <v>15958.404018392095</v>
      </c>
    </row>
    <row r="265" spans="1:6" x14ac:dyDescent="0.25">
      <c r="A265">
        <f t="shared" si="17"/>
        <v>22</v>
      </c>
      <c r="B265">
        <f t="shared" si="21"/>
        <v>5</v>
      </c>
      <c r="C265">
        <f t="shared" si="21"/>
        <v>3</v>
      </c>
      <c r="D265" s="3">
        <f>VLOOKUP(A265,Growth!$C$1:$J$40,2,FALSE)*(1-EXP(-VLOOKUP(A265,Growth!$C$1:$J$40,3,FALSE)*((((B265-1)*12)+VLOOKUP(C265,Parameters!$A$13:$B$16,2,FALSE))-VLOOKUP(A265,Growth!$C$1:$J$40,4,FALSE))))</f>
        <v>869.18279364077716</v>
      </c>
      <c r="E265" s="3">
        <f>(D265^Parameters!$B$10)*Parameters!$B$9</f>
        <v>16520.107350218655</v>
      </c>
      <c r="F265" s="3">
        <f>IF(D265&gt;Parameters!$B$4,E265*(Parameters!$B$5+(Parameters!$B$6-Parameters!$B$5)*1/(1+EXP(-Parameters!$B$2*(D265-Parameters!$B$3)))),0)</f>
        <v>16520.100487452932</v>
      </c>
    </row>
    <row r="266" spans="1:6" x14ac:dyDescent="0.25">
      <c r="A266">
        <f t="shared" si="17"/>
        <v>23</v>
      </c>
      <c r="B266">
        <f t="shared" si="21"/>
        <v>2</v>
      </c>
      <c r="C266">
        <f t="shared" si="21"/>
        <v>1</v>
      </c>
      <c r="D266" s="3">
        <f>VLOOKUP(A266,Growth!$C$1:$J$40,2,FALSE)*(1-EXP(-VLOOKUP(A266,Growth!$C$1:$J$40,3,FALSE)*((((B266-1)*12)+VLOOKUP(C266,Parameters!$A$13:$B$16,2,FALSE))-VLOOKUP(A266,Growth!$C$1:$J$40,4,FALSE))))</f>
        <v>256.09153117225208</v>
      </c>
      <c r="E266" s="3">
        <f>(D266^Parameters!$B$10)*Parameters!$B$9</f>
        <v>364.23135880103001</v>
      </c>
      <c r="F266" s="3">
        <f>IF(D266&gt;Parameters!$B$4,E266*(Parameters!$B$5+(Parameters!$B$6-Parameters!$B$5)*1/(1+EXP(-Parameters!$B$2*(D266-Parameters!$B$3)))),0)</f>
        <v>7.7200892977615134E-17</v>
      </c>
    </row>
    <row r="267" spans="1:6" x14ac:dyDescent="0.25">
      <c r="A267">
        <f t="shared" si="17"/>
        <v>23</v>
      </c>
      <c r="B267">
        <f t="shared" si="21"/>
        <v>2</v>
      </c>
      <c r="C267">
        <f t="shared" si="21"/>
        <v>2</v>
      </c>
      <c r="D267" s="3">
        <f>VLOOKUP(A267,Growth!$C$1:$J$40,2,FALSE)*(1-EXP(-VLOOKUP(A267,Growth!$C$1:$J$40,3,FALSE)*((((B267-1)*12)+VLOOKUP(C267,Parameters!$A$13:$B$16,2,FALSE))-VLOOKUP(A267,Growth!$C$1:$J$40,4,FALSE))))</f>
        <v>361.76561811474897</v>
      </c>
      <c r="E267" s="3">
        <f>(D267^Parameters!$B$10)*Parameters!$B$9</f>
        <v>1070.7894888687881</v>
      </c>
      <c r="F267" s="3">
        <f>IF(D267&gt;Parameters!$B$4,E267*(Parameters!$B$5+(Parameters!$B$6-Parameters!$B$5)*1/(1+EXP(-Parameters!$B$2*(D267-Parameters!$B$3)))),0)</f>
        <v>4.7265439807276397E-12</v>
      </c>
    </row>
    <row r="268" spans="1:6" x14ac:dyDescent="0.25">
      <c r="A268">
        <f t="shared" si="17"/>
        <v>23</v>
      </c>
      <c r="B268">
        <f t="shared" si="21"/>
        <v>2</v>
      </c>
      <c r="C268">
        <f t="shared" si="21"/>
        <v>3</v>
      </c>
      <c r="D268" s="3">
        <f>VLOOKUP(A268,Growth!$C$1:$J$40,2,FALSE)*(1-EXP(-VLOOKUP(A268,Growth!$C$1:$J$40,3,FALSE)*((((B268-1)*12)+VLOOKUP(C268,Parameters!$A$13:$B$16,2,FALSE))-VLOOKUP(A268,Growth!$C$1:$J$40,4,FALSE))))</f>
        <v>413.52085533995154</v>
      </c>
      <c r="E268" s="3">
        <f>(D268^Parameters!$B$10)*Parameters!$B$9</f>
        <v>1625.4388756087094</v>
      </c>
      <c r="F268" s="3">
        <f>IF(D268&gt;Parameters!$B$4,E268*(Parameters!$B$5+(Parameters!$B$6-Parameters!$B$5)*1/(1+EXP(-Parameters!$B$2*(D268-Parameters!$B$3)))),0)</f>
        <v>9.3518440927679379E-10</v>
      </c>
    </row>
    <row r="269" spans="1:6" x14ac:dyDescent="0.25">
      <c r="A269">
        <f t="shared" si="17"/>
        <v>23</v>
      </c>
      <c r="B269">
        <f t="shared" si="21"/>
        <v>3</v>
      </c>
      <c r="C269">
        <f t="shared" si="21"/>
        <v>1</v>
      </c>
      <c r="D269" s="3">
        <f>VLOOKUP(A269,Growth!$C$1:$J$40,2,FALSE)*(1-EXP(-VLOOKUP(A269,Growth!$C$1:$J$40,3,FALSE)*((((B269-1)*12)+VLOOKUP(C269,Parameters!$A$13:$B$16,2,FALSE))-VLOOKUP(A269,Growth!$C$1:$J$40,4,FALSE))))</f>
        <v>504.11809608608621</v>
      </c>
      <c r="E269" s="3">
        <f>(D269^Parameters!$B$10)*Parameters!$B$9</f>
        <v>3016.6813291545204</v>
      </c>
      <c r="F269" s="3">
        <f>IF(D269&gt;Parameters!$B$4,E269*(Parameters!$B$5+(Parameters!$B$6-Parameters!$B$5)*1/(1+EXP(-Parameters!$B$2*(D269-Parameters!$B$3)))),0)</f>
        <v>8.7478941713417344E-6</v>
      </c>
    </row>
    <row r="270" spans="1:6" x14ac:dyDescent="0.25">
      <c r="A270">
        <f t="shared" si="17"/>
        <v>23</v>
      </c>
      <c r="B270">
        <f t="shared" si="21"/>
        <v>3</v>
      </c>
      <c r="C270">
        <f t="shared" si="21"/>
        <v>2</v>
      </c>
      <c r="D270" s="3">
        <f>VLOOKUP(A270,Growth!$C$1:$J$40,2,FALSE)*(1-EXP(-VLOOKUP(A270,Growth!$C$1:$J$40,3,FALSE)*((((B270-1)*12)+VLOOKUP(C270,Parameters!$A$13:$B$16,2,FALSE))-VLOOKUP(A270,Growth!$C$1:$J$40,4,FALSE))))</f>
        <v>572.88755300070568</v>
      </c>
      <c r="E270" s="3">
        <f>(D270^Parameters!$B$10)*Parameters!$B$9</f>
        <v>4496.6501659203141</v>
      </c>
      <c r="F270" s="3">
        <f>IF(D270&gt;Parameters!$B$4,E270*(Parameters!$B$5+(Parameters!$B$6-Parameters!$B$5)*1/(1+EXP(-Parameters!$B$2*(D270-Parameters!$B$3)))),0)</f>
        <v>8.4269687904781482E-3</v>
      </c>
    </row>
    <row r="271" spans="1:6" x14ac:dyDescent="0.25">
      <c r="A271">
        <f t="shared" ref="A271:A334" si="22">A259+1</f>
        <v>23</v>
      </c>
      <c r="B271">
        <f t="shared" ref="B271:C286" si="23">B259</f>
        <v>3</v>
      </c>
      <c r="C271">
        <f t="shared" si="23"/>
        <v>3</v>
      </c>
      <c r="D271" s="3">
        <f>VLOOKUP(A271,Growth!$C$1:$J$40,2,FALSE)*(1-EXP(-VLOOKUP(A271,Growth!$C$1:$J$40,3,FALSE)*((((B271-1)*12)+VLOOKUP(C271,Parameters!$A$13:$B$16,2,FALSE))-VLOOKUP(A271,Growth!$C$1:$J$40,4,FALSE))))</f>
        <v>606.56827511000779</v>
      </c>
      <c r="E271" s="3">
        <f>(D271^Parameters!$B$10)*Parameters!$B$9</f>
        <v>5374.4588580222198</v>
      </c>
      <c r="F271" s="3">
        <f>IF(D271&gt;Parameters!$B$4,E271*(Parameters!$B$5+(Parameters!$B$6-Parameters!$B$5)*1/(1+EXP(-Parameters!$B$2*(D271-Parameters!$B$3)))),0)</f>
        <v>0.23962508361108451</v>
      </c>
    </row>
    <row r="272" spans="1:6" x14ac:dyDescent="0.25">
      <c r="A272">
        <f t="shared" si="22"/>
        <v>23</v>
      </c>
      <c r="B272">
        <f t="shared" si="23"/>
        <v>4</v>
      </c>
      <c r="C272">
        <f t="shared" si="23"/>
        <v>1</v>
      </c>
      <c r="D272" s="3">
        <f>VLOOKUP(A272,Growth!$C$1:$J$40,2,FALSE)*(1-EXP(-VLOOKUP(A272,Growth!$C$1:$J$40,3,FALSE)*((((B272-1)*12)+VLOOKUP(C272,Parameters!$A$13:$B$16,2,FALSE))-VLOOKUP(A272,Growth!$C$1:$J$40,4,FALSE))))</f>
        <v>665.52618261920611</v>
      </c>
      <c r="E272" s="3">
        <f>(D272^Parameters!$B$10)*Parameters!$B$9</f>
        <v>7179.3682480052903</v>
      </c>
      <c r="F272" s="3">
        <f>IF(D272&gt;Parameters!$B$4,E272*(Parameters!$B$5+(Parameters!$B$6-Parameters!$B$5)*1/(1+EXP(-Parameters!$B$2*(D272-Parameters!$B$3)))),0)</f>
        <v>81.24557838113229</v>
      </c>
    </row>
    <row r="273" spans="1:6" x14ac:dyDescent="0.25">
      <c r="A273">
        <f t="shared" si="22"/>
        <v>23</v>
      </c>
      <c r="B273">
        <f t="shared" si="23"/>
        <v>4</v>
      </c>
      <c r="C273">
        <f t="shared" si="23"/>
        <v>2</v>
      </c>
      <c r="D273" s="3">
        <f>VLOOKUP(A273,Growth!$C$1:$J$40,2,FALSE)*(1-EXP(-VLOOKUP(A273,Growth!$C$1:$J$40,3,FALSE)*((((B273-1)*12)+VLOOKUP(C273,Parameters!$A$13:$B$16,2,FALSE))-VLOOKUP(A273,Growth!$C$1:$J$40,4,FALSE))))</f>
        <v>710.27923742350413</v>
      </c>
      <c r="E273" s="3">
        <f>(D273^Parameters!$B$10)*Parameters!$B$9</f>
        <v>8796.5532384074013</v>
      </c>
      <c r="F273" s="3">
        <f>IF(D273&gt;Parameters!$B$4,E273*(Parameters!$B$5+(Parameters!$B$6-Parameters!$B$5)*1/(1+EXP(-Parameters!$B$2*(D273-Parameters!$B$3)))),0)</f>
        <v>3832.1939781134802</v>
      </c>
    </row>
    <row r="274" spans="1:6" x14ac:dyDescent="0.25">
      <c r="A274">
        <f t="shared" si="22"/>
        <v>23</v>
      </c>
      <c r="B274">
        <f t="shared" si="23"/>
        <v>4</v>
      </c>
      <c r="C274">
        <f t="shared" si="23"/>
        <v>3</v>
      </c>
      <c r="D274" s="3">
        <f>VLOOKUP(A274,Growth!$C$1:$J$40,2,FALSE)*(1-EXP(-VLOOKUP(A274,Growth!$C$1:$J$40,3,FALSE)*((((B274-1)*12)+VLOOKUP(C274,Parameters!$A$13:$B$16,2,FALSE))-VLOOKUP(A274,Growth!$C$1:$J$40,4,FALSE))))</f>
        <v>732.19761907187649</v>
      </c>
      <c r="E274" s="3">
        <f>(D274^Parameters!$B$10)*Parameters!$B$9</f>
        <v>9671.9481641353341</v>
      </c>
      <c r="F274" s="3">
        <f>IF(D274&gt;Parameters!$B$4,E274*(Parameters!$B$5+(Parameters!$B$6-Parameters!$B$5)*1/(1+EXP(-Parameters!$B$2*(D274-Parameters!$B$3)))),0)</f>
        <v>8304.2907208555644</v>
      </c>
    </row>
    <row r="275" spans="1:6" x14ac:dyDescent="0.25">
      <c r="A275">
        <f t="shared" si="22"/>
        <v>23</v>
      </c>
      <c r="B275">
        <f t="shared" si="23"/>
        <v>5</v>
      </c>
      <c r="C275">
        <f t="shared" si="23"/>
        <v>1</v>
      </c>
      <c r="D275" s="3">
        <f>VLOOKUP(A275,Growth!$C$1:$J$40,2,FALSE)*(1-EXP(-VLOOKUP(A275,Growth!$C$1:$J$40,3,FALSE)*((((B275-1)*12)+VLOOKUP(C275,Parameters!$A$13:$B$16,2,FALSE))-VLOOKUP(A275,Growth!$C$1:$J$40,4,FALSE))))</f>
        <v>770.56561824310381</v>
      </c>
      <c r="E275" s="3">
        <f>(D275^Parameters!$B$10)*Parameters!$B$9</f>
        <v>11343.659430263675</v>
      </c>
      <c r="F275" s="3">
        <f>IF(D275&gt;Parameters!$B$4,E275*(Parameters!$B$5+(Parameters!$B$6-Parameters!$B$5)*1/(1+EXP(-Parameters!$B$2*(D275-Parameters!$B$3)))),0)</f>
        <v>11293.36626945518</v>
      </c>
    </row>
    <row r="276" spans="1:6" x14ac:dyDescent="0.25">
      <c r="A276">
        <f t="shared" si="22"/>
        <v>23</v>
      </c>
      <c r="B276">
        <f t="shared" si="23"/>
        <v>5</v>
      </c>
      <c r="C276">
        <f t="shared" si="23"/>
        <v>2</v>
      </c>
      <c r="D276" s="3">
        <f>VLOOKUP(A276,Growth!$C$1:$J$40,2,FALSE)*(1-EXP(-VLOOKUP(A276,Growth!$C$1:$J$40,3,FALSE)*((((B276-1)*12)+VLOOKUP(C276,Parameters!$A$13:$B$16,2,FALSE))-VLOOKUP(A276,Growth!$C$1:$J$40,4,FALSE))))</f>
        <v>799.68953464690946</v>
      </c>
      <c r="E276" s="3">
        <f>(D276^Parameters!$B$10)*Parameters!$B$9</f>
        <v>12736.388379665976</v>
      </c>
      <c r="F276" s="3">
        <f>IF(D276&gt;Parameters!$B$4,E276*(Parameters!$B$5+(Parameters!$B$6-Parameters!$B$5)*1/(1+EXP(-Parameters!$B$2*(D276-Parameters!$B$3)))),0)</f>
        <v>12732.72909075865</v>
      </c>
    </row>
    <row r="277" spans="1:6" x14ac:dyDescent="0.25">
      <c r="A277">
        <f t="shared" si="22"/>
        <v>23</v>
      </c>
      <c r="B277">
        <f t="shared" si="23"/>
        <v>5</v>
      </c>
      <c r="C277">
        <f t="shared" si="23"/>
        <v>3</v>
      </c>
      <c r="D277" s="3">
        <f>VLOOKUP(A277,Growth!$C$1:$J$40,2,FALSE)*(1-EXP(-VLOOKUP(A277,Growth!$C$1:$J$40,3,FALSE)*((((B277-1)*12)+VLOOKUP(C277,Parameters!$A$13:$B$16,2,FALSE))-VLOOKUP(A277,Growth!$C$1:$J$40,4,FALSE))))</f>
        <v>813.95334563423444</v>
      </c>
      <c r="E277" s="3">
        <f>(D277^Parameters!$B$10)*Parameters!$B$9</f>
        <v>13459.024003429449</v>
      </c>
      <c r="F277" s="3">
        <f>IF(D277&gt;Parameters!$B$4,E277*(Parameters!$B$5+(Parameters!$B$6-Parameters!$B$5)*1/(1+EXP(-Parameters!$B$2*(D277-Parameters!$B$3)))),0)</f>
        <v>13458.013505525996</v>
      </c>
    </row>
    <row r="278" spans="1:6" x14ac:dyDescent="0.25">
      <c r="A278">
        <f t="shared" si="22"/>
        <v>24</v>
      </c>
      <c r="B278">
        <f t="shared" si="23"/>
        <v>2</v>
      </c>
      <c r="C278">
        <f t="shared" si="23"/>
        <v>1</v>
      </c>
      <c r="D278" s="3">
        <f>VLOOKUP(A278,Growth!$C$1:$J$40,2,FALSE)*(1-EXP(-VLOOKUP(A278,Growth!$C$1:$J$40,3,FALSE)*((((B278-1)*12)+VLOOKUP(C278,Parameters!$A$13:$B$16,2,FALSE))-VLOOKUP(A278,Growth!$C$1:$J$40,4,FALSE))))</f>
        <v>256.09153117225208</v>
      </c>
      <c r="E278" s="3">
        <f>(D278^Parameters!$B$10)*Parameters!$B$9</f>
        <v>364.23135880103001</v>
      </c>
      <c r="F278" s="3">
        <f>IF(D278&gt;Parameters!$B$4,E278*(Parameters!$B$5+(Parameters!$B$6-Parameters!$B$5)*1/(1+EXP(-Parameters!$B$2*(D278-Parameters!$B$3)))),0)</f>
        <v>7.7200892977615134E-17</v>
      </c>
    </row>
    <row r="279" spans="1:6" x14ac:dyDescent="0.25">
      <c r="A279">
        <f t="shared" si="22"/>
        <v>24</v>
      </c>
      <c r="B279">
        <f t="shared" si="23"/>
        <v>2</v>
      </c>
      <c r="C279">
        <f t="shared" si="23"/>
        <v>2</v>
      </c>
      <c r="D279" s="3">
        <f>VLOOKUP(A279,Growth!$C$1:$J$40,2,FALSE)*(1-EXP(-VLOOKUP(A279,Growth!$C$1:$J$40,3,FALSE)*((((B279-1)*12)+VLOOKUP(C279,Parameters!$A$13:$B$16,2,FALSE))-VLOOKUP(A279,Growth!$C$1:$J$40,4,FALSE))))</f>
        <v>361.76561811474897</v>
      </c>
      <c r="E279" s="3">
        <f>(D279^Parameters!$B$10)*Parameters!$B$9</f>
        <v>1070.7894888687881</v>
      </c>
      <c r="F279" s="3">
        <f>IF(D279&gt;Parameters!$B$4,E279*(Parameters!$B$5+(Parameters!$B$6-Parameters!$B$5)*1/(1+EXP(-Parameters!$B$2*(D279-Parameters!$B$3)))),0)</f>
        <v>4.7265439807276397E-12</v>
      </c>
    </row>
    <row r="280" spans="1:6" x14ac:dyDescent="0.25">
      <c r="A280">
        <f t="shared" si="22"/>
        <v>24</v>
      </c>
      <c r="B280">
        <f t="shared" si="23"/>
        <v>2</v>
      </c>
      <c r="C280">
        <f t="shared" si="23"/>
        <v>3</v>
      </c>
      <c r="D280" s="3">
        <f>VLOOKUP(A280,Growth!$C$1:$J$40,2,FALSE)*(1-EXP(-VLOOKUP(A280,Growth!$C$1:$J$40,3,FALSE)*((((B280-1)*12)+VLOOKUP(C280,Parameters!$A$13:$B$16,2,FALSE))-VLOOKUP(A280,Growth!$C$1:$J$40,4,FALSE))))</f>
        <v>413.52085533995154</v>
      </c>
      <c r="E280" s="3">
        <f>(D280^Parameters!$B$10)*Parameters!$B$9</f>
        <v>1625.4388756087094</v>
      </c>
      <c r="F280" s="3">
        <f>IF(D280&gt;Parameters!$B$4,E280*(Parameters!$B$5+(Parameters!$B$6-Parameters!$B$5)*1/(1+EXP(-Parameters!$B$2*(D280-Parameters!$B$3)))),0)</f>
        <v>9.3518440927679379E-10</v>
      </c>
    </row>
    <row r="281" spans="1:6" x14ac:dyDescent="0.25">
      <c r="A281">
        <f t="shared" si="22"/>
        <v>24</v>
      </c>
      <c r="B281">
        <f t="shared" si="23"/>
        <v>3</v>
      </c>
      <c r="C281">
        <f t="shared" si="23"/>
        <v>1</v>
      </c>
      <c r="D281" s="3">
        <f>VLOOKUP(A281,Growth!$C$1:$J$40,2,FALSE)*(1-EXP(-VLOOKUP(A281,Growth!$C$1:$J$40,3,FALSE)*((((B281-1)*12)+VLOOKUP(C281,Parameters!$A$13:$B$16,2,FALSE))-VLOOKUP(A281,Growth!$C$1:$J$40,4,FALSE))))</f>
        <v>504.11809608608621</v>
      </c>
      <c r="E281" s="3">
        <f>(D281^Parameters!$B$10)*Parameters!$B$9</f>
        <v>3016.6813291545204</v>
      </c>
      <c r="F281" s="3">
        <f>IF(D281&gt;Parameters!$B$4,E281*(Parameters!$B$5+(Parameters!$B$6-Parameters!$B$5)*1/(1+EXP(-Parameters!$B$2*(D281-Parameters!$B$3)))),0)</f>
        <v>8.7478941713417344E-6</v>
      </c>
    </row>
    <row r="282" spans="1:6" x14ac:dyDescent="0.25">
      <c r="A282">
        <f t="shared" si="22"/>
        <v>24</v>
      </c>
      <c r="B282">
        <f t="shared" si="23"/>
        <v>3</v>
      </c>
      <c r="C282">
        <f t="shared" si="23"/>
        <v>2</v>
      </c>
      <c r="D282" s="3">
        <f>VLOOKUP(A282,Growth!$C$1:$J$40,2,FALSE)*(1-EXP(-VLOOKUP(A282,Growth!$C$1:$J$40,3,FALSE)*((((B282-1)*12)+VLOOKUP(C282,Parameters!$A$13:$B$16,2,FALSE))-VLOOKUP(A282,Growth!$C$1:$J$40,4,FALSE))))</f>
        <v>572.88755300070568</v>
      </c>
      <c r="E282" s="3">
        <f>(D282^Parameters!$B$10)*Parameters!$B$9</f>
        <v>4496.6501659203141</v>
      </c>
      <c r="F282" s="3">
        <f>IF(D282&gt;Parameters!$B$4,E282*(Parameters!$B$5+(Parameters!$B$6-Parameters!$B$5)*1/(1+EXP(-Parameters!$B$2*(D282-Parameters!$B$3)))),0)</f>
        <v>8.4269687904781482E-3</v>
      </c>
    </row>
    <row r="283" spans="1:6" x14ac:dyDescent="0.25">
      <c r="A283">
        <f t="shared" si="22"/>
        <v>24</v>
      </c>
      <c r="B283">
        <f t="shared" si="23"/>
        <v>3</v>
      </c>
      <c r="C283">
        <f t="shared" si="23"/>
        <v>3</v>
      </c>
      <c r="D283" s="3">
        <f>VLOOKUP(A283,Growth!$C$1:$J$40,2,FALSE)*(1-EXP(-VLOOKUP(A283,Growth!$C$1:$J$40,3,FALSE)*((((B283-1)*12)+VLOOKUP(C283,Parameters!$A$13:$B$16,2,FALSE))-VLOOKUP(A283,Growth!$C$1:$J$40,4,FALSE))))</f>
        <v>606.56827511000779</v>
      </c>
      <c r="E283" s="3">
        <f>(D283^Parameters!$B$10)*Parameters!$B$9</f>
        <v>5374.4588580222198</v>
      </c>
      <c r="F283" s="3">
        <f>IF(D283&gt;Parameters!$B$4,E283*(Parameters!$B$5+(Parameters!$B$6-Parameters!$B$5)*1/(1+EXP(-Parameters!$B$2*(D283-Parameters!$B$3)))),0)</f>
        <v>0.23962508361108451</v>
      </c>
    </row>
    <row r="284" spans="1:6" x14ac:dyDescent="0.25">
      <c r="A284">
        <f t="shared" si="22"/>
        <v>24</v>
      </c>
      <c r="B284">
        <f t="shared" si="23"/>
        <v>4</v>
      </c>
      <c r="C284">
        <f t="shared" si="23"/>
        <v>1</v>
      </c>
      <c r="D284" s="3">
        <f>VLOOKUP(A284,Growth!$C$1:$J$40,2,FALSE)*(1-EXP(-VLOOKUP(A284,Growth!$C$1:$J$40,3,FALSE)*((((B284-1)*12)+VLOOKUP(C284,Parameters!$A$13:$B$16,2,FALSE))-VLOOKUP(A284,Growth!$C$1:$J$40,4,FALSE))))</f>
        <v>665.52618261920611</v>
      </c>
      <c r="E284" s="3">
        <f>(D284^Parameters!$B$10)*Parameters!$B$9</f>
        <v>7179.3682480052903</v>
      </c>
      <c r="F284" s="3">
        <f>IF(D284&gt;Parameters!$B$4,E284*(Parameters!$B$5+(Parameters!$B$6-Parameters!$B$5)*1/(1+EXP(-Parameters!$B$2*(D284-Parameters!$B$3)))),0)</f>
        <v>81.24557838113229</v>
      </c>
    </row>
    <row r="285" spans="1:6" x14ac:dyDescent="0.25">
      <c r="A285">
        <f t="shared" si="22"/>
        <v>24</v>
      </c>
      <c r="B285">
        <f t="shared" si="23"/>
        <v>4</v>
      </c>
      <c r="C285">
        <f t="shared" si="23"/>
        <v>2</v>
      </c>
      <c r="D285" s="3">
        <f>VLOOKUP(A285,Growth!$C$1:$J$40,2,FALSE)*(1-EXP(-VLOOKUP(A285,Growth!$C$1:$J$40,3,FALSE)*((((B285-1)*12)+VLOOKUP(C285,Parameters!$A$13:$B$16,2,FALSE))-VLOOKUP(A285,Growth!$C$1:$J$40,4,FALSE))))</f>
        <v>710.27923742350413</v>
      </c>
      <c r="E285" s="3">
        <f>(D285^Parameters!$B$10)*Parameters!$B$9</f>
        <v>8796.5532384074013</v>
      </c>
      <c r="F285" s="3">
        <f>IF(D285&gt;Parameters!$B$4,E285*(Parameters!$B$5+(Parameters!$B$6-Parameters!$B$5)*1/(1+EXP(-Parameters!$B$2*(D285-Parameters!$B$3)))),0)</f>
        <v>3832.1939781134802</v>
      </c>
    </row>
    <row r="286" spans="1:6" x14ac:dyDescent="0.25">
      <c r="A286">
        <f t="shared" si="22"/>
        <v>24</v>
      </c>
      <c r="B286">
        <f t="shared" si="23"/>
        <v>4</v>
      </c>
      <c r="C286">
        <f t="shared" si="23"/>
        <v>3</v>
      </c>
      <c r="D286" s="3">
        <f>VLOOKUP(A286,Growth!$C$1:$J$40,2,FALSE)*(1-EXP(-VLOOKUP(A286,Growth!$C$1:$J$40,3,FALSE)*((((B286-1)*12)+VLOOKUP(C286,Parameters!$A$13:$B$16,2,FALSE))-VLOOKUP(A286,Growth!$C$1:$J$40,4,FALSE))))</f>
        <v>732.19761907187649</v>
      </c>
      <c r="E286" s="3">
        <f>(D286^Parameters!$B$10)*Parameters!$B$9</f>
        <v>9671.9481641353341</v>
      </c>
      <c r="F286" s="3">
        <f>IF(D286&gt;Parameters!$B$4,E286*(Parameters!$B$5+(Parameters!$B$6-Parameters!$B$5)*1/(1+EXP(-Parameters!$B$2*(D286-Parameters!$B$3)))),0)</f>
        <v>8304.2907208555644</v>
      </c>
    </row>
    <row r="287" spans="1:6" x14ac:dyDescent="0.25">
      <c r="A287">
        <f t="shared" si="22"/>
        <v>24</v>
      </c>
      <c r="B287">
        <f t="shared" ref="B287:C302" si="24">B275</f>
        <v>5</v>
      </c>
      <c r="C287">
        <f t="shared" si="24"/>
        <v>1</v>
      </c>
      <c r="D287" s="3">
        <f>VLOOKUP(A287,Growth!$C$1:$J$40,2,FALSE)*(1-EXP(-VLOOKUP(A287,Growth!$C$1:$J$40,3,FALSE)*((((B287-1)*12)+VLOOKUP(C287,Parameters!$A$13:$B$16,2,FALSE))-VLOOKUP(A287,Growth!$C$1:$J$40,4,FALSE))))</f>
        <v>770.56561824310381</v>
      </c>
      <c r="E287" s="3">
        <f>(D287^Parameters!$B$10)*Parameters!$B$9</f>
        <v>11343.659430263675</v>
      </c>
      <c r="F287" s="3">
        <f>IF(D287&gt;Parameters!$B$4,E287*(Parameters!$B$5+(Parameters!$B$6-Parameters!$B$5)*1/(1+EXP(-Parameters!$B$2*(D287-Parameters!$B$3)))),0)</f>
        <v>11293.36626945518</v>
      </c>
    </row>
    <row r="288" spans="1:6" x14ac:dyDescent="0.25">
      <c r="A288">
        <f t="shared" si="22"/>
        <v>24</v>
      </c>
      <c r="B288">
        <f t="shared" si="24"/>
        <v>5</v>
      </c>
      <c r="C288">
        <f t="shared" si="24"/>
        <v>2</v>
      </c>
      <c r="D288" s="3">
        <f>VLOOKUP(A288,Growth!$C$1:$J$40,2,FALSE)*(1-EXP(-VLOOKUP(A288,Growth!$C$1:$J$40,3,FALSE)*((((B288-1)*12)+VLOOKUP(C288,Parameters!$A$13:$B$16,2,FALSE))-VLOOKUP(A288,Growth!$C$1:$J$40,4,FALSE))))</f>
        <v>799.68953464690946</v>
      </c>
      <c r="E288" s="3">
        <f>(D288^Parameters!$B$10)*Parameters!$B$9</f>
        <v>12736.388379665976</v>
      </c>
      <c r="F288" s="3">
        <f>IF(D288&gt;Parameters!$B$4,E288*(Parameters!$B$5+(Parameters!$B$6-Parameters!$B$5)*1/(1+EXP(-Parameters!$B$2*(D288-Parameters!$B$3)))),0)</f>
        <v>12732.72909075865</v>
      </c>
    </row>
    <row r="289" spans="1:6" x14ac:dyDescent="0.25">
      <c r="A289">
        <f t="shared" si="22"/>
        <v>24</v>
      </c>
      <c r="B289">
        <f t="shared" si="24"/>
        <v>5</v>
      </c>
      <c r="C289">
        <f t="shared" si="24"/>
        <v>3</v>
      </c>
      <c r="D289" s="3">
        <f>VLOOKUP(A289,Growth!$C$1:$J$40,2,FALSE)*(1-EXP(-VLOOKUP(A289,Growth!$C$1:$J$40,3,FALSE)*((((B289-1)*12)+VLOOKUP(C289,Parameters!$A$13:$B$16,2,FALSE))-VLOOKUP(A289,Growth!$C$1:$J$40,4,FALSE))))</f>
        <v>813.95334563423444</v>
      </c>
      <c r="E289" s="3">
        <f>(D289^Parameters!$B$10)*Parameters!$B$9</f>
        <v>13459.024003429449</v>
      </c>
      <c r="F289" s="3">
        <f>IF(D289&gt;Parameters!$B$4,E289*(Parameters!$B$5+(Parameters!$B$6-Parameters!$B$5)*1/(1+EXP(-Parameters!$B$2*(D289-Parameters!$B$3)))),0)</f>
        <v>13458.013505525996</v>
      </c>
    </row>
    <row r="290" spans="1:6" x14ac:dyDescent="0.25">
      <c r="A290">
        <f t="shared" si="22"/>
        <v>25</v>
      </c>
      <c r="B290">
        <f t="shared" si="24"/>
        <v>2</v>
      </c>
      <c r="C290">
        <f t="shared" si="24"/>
        <v>1</v>
      </c>
      <c r="D290" s="3">
        <f>VLOOKUP(A290,Growth!$C$1:$J$40,2,FALSE)*(1-EXP(-VLOOKUP(A290,Growth!$C$1:$J$40,3,FALSE)*((((B290-1)*12)+VLOOKUP(C290,Parameters!$A$13:$B$16,2,FALSE))-VLOOKUP(A290,Growth!$C$1:$J$40,4,FALSE))))</f>
        <v>431.63409111314127</v>
      </c>
      <c r="E290" s="3">
        <f>(D290^Parameters!$B$10)*Parameters!$B$9</f>
        <v>1858.1806649489811</v>
      </c>
      <c r="F290" s="3">
        <f>IF(D290&gt;Parameters!$B$4,E290*(Parameters!$B$5+(Parameters!$B$6-Parameters!$B$5)*1/(1+EXP(-Parameters!$B$2*(D290-Parameters!$B$3)))),0)</f>
        <v>5.8782785861110437E-9</v>
      </c>
    </row>
    <row r="291" spans="1:6" x14ac:dyDescent="0.25">
      <c r="A291">
        <f t="shared" si="22"/>
        <v>25</v>
      </c>
      <c r="B291">
        <f t="shared" si="24"/>
        <v>2</v>
      </c>
      <c r="C291">
        <f t="shared" si="24"/>
        <v>2</v>
      </c>
      <c r="D291" s="3">
        <f>VLOOKUP(A291,Growth!$C$1:$J$40,2,FALSE)*(1-EXP(-VLOOKUP(A291,Growth!$C$1:$J$40,3,FALSE)*((((B291-1)*12)+VLOOKUP(C291,Parameters!$A$13:$B$16,2,FALSE))-VLOOKUP(A291,Growth!$C$1:$J$40,4,FALSE))))</f>
        <v>540.12593316082848</v>
      </c>
      <c r="E291" s="3">
        <f>(D291^Parameters!$B$10)*Parameters!$B$9</f>
        <v>3741.6095459816006</v>
      </c>
      <c r="F291" s="3">
        <f>IF(D291&gt;Parameters!$B$4,E291*(Parameters!$B$5+(Parameters!$B$6-Parameters!$B$5)*1/(1+EXP(-Parameters!$B$2*(D291-Parameters!$B$3)))),0)</f>
        <v>3.2134295236269154E-4</v>
      </c>
    </row>
    <row r="292" spans="1:6" x14ac:dyDescent="0.25">
      <c r="A292">
        <f t="shared" si="22"/>
        <v>25</v>
      </c>
      <c r="B292">
        <f t="shared" si="24"/>
        <v>2</v>
      </c>
      <c r="C292">
        <f t="shared" si="24"/>
        <v>3</v>
      </c>
      <c r="D292" s="3">
        <f>VLOOKUP(A292,Growth!$C$1:$J$40,2,FALSE)*(1-EXP(-VLOOKUP(A292,Growth!$C$1:$J$40,3,FALSE)*((((B292-1)*12)+VLOOKUP(C292,Parameters!$A$13:$B$16,2,FALSE))-VLOOKUP(A292,Growth!$C$1:$J$40,4,FALSE))))</f>
        <v>590.15328647802164</v>
      </c>
      <c r="E292" s="3">
        <f>(D292^Parameters!$B$10)*Parameters!$B$9</f>
        <v>4933.3550208735542</v>
      </c>
      <c r="F292" s="3">
        <f>IF(D292&gt;Parameters!$B$4,E292*(Parameters!$B$5+(Parameters!$B$6-Parameters!$B$5)*1/(1+EXP(-Parameters!$B$2*(D292-Parameters!$B$3)))),0)</f>
        <v>4.6937718721336286E-2</v>
      </c>
    </row>
    <row r="293" spans="1:6" x14ac:dyDescent="0.25">
      <c r="A293">
        <f t="shared" si="22"/>
        <v>25</v>
      </c>
      <c r="B293">
        <f t="shared" si="24"/>
        <v>3</v>
      </c>
      <c r="C293">
        <f t="shared" si="24"/>
        <v>1</v>
      </c>
      <c r="D293" s="3">
        <f>VLOOKUP(A293,Growth!$C$1:$J$40,2,FALSE)*(1-EXP(-VLOOKUP(A293,Growth!$C$1:$J$40,3,FALSE)*((((B293-1)*12)+VLOOKUP(C293,Parameters!$A$13:$B$16,2,FALSE))-VLOOKUP(A293,Growth!$C$1:$J$40,4,FALSE))))</f>
        <v>672.42304225649377</v>
      </c>
      <c r="E293" s="3">
        <f>(D293^Parameters!$B$10)*Parameters!$B$9</f>
        <v>7414.1712414824669</v>
      </c>
      <c r="F293" s="3">
        <f>IF(D293&gt;Parameters!$B$4,E293*(Parameters!$B$5+(Parameters!$B$6-Parameters!$B$5)*1/(1+EXP(-Parameters!$B$2*(D293-Parameters!$B$3)))),0)</f>
        <v>158.91457892072381</v>
      </c>
    </row>
    <row r="294" spans="1:6" x14ac:dyDescent="0.25">
      <c r="A294">
        <f t="shared" si="22"/>
        <v>25</v>
      </c>
      <c r="B294">
        <f t="shared" si="24"/>
        <v>3</v>
      </c>
      <c r="C294">
        <f t="shared" si="24"/>
        <v>2</v>
      </c>
      <c r="D294" s="3">
        <f>VLOOKUP(A294,Growth!$C$1:$J$40,2,FALSE)*(1-EXP(-VLOOKUP(A294,Growth!$C$1:$J$40,3,FALSE)*((((B294-1)*12)+VLOOKUP(C294,Parameters!$A$13:$B$16,2,FALSE))-VLOOKUP(A294,Growth!$C$1:$J$40,4,FALSE))))</f>
        <v>730.01799752101567</v>
      </c>
      <c r="E294" s="3">
        <f>(D294^Parameters!$B$10)*Parameters!$B$9</f>
        <v>9582.3581491585392</v>
      </c>
      <c r="F294" s="3">
        <f>IF(D294&gt;Parameters!$B$4,E294*(Parameters!$B$5+(Parameters!$B$6-Parameters!$B$5)*1/(1+EXP(-Parameters!$B$2*(D294-Parameters!$B$3)))),0)</f>
        <v>7970.7828519688537</v>
      </c>
    </row>
    <row r="295" spans="1:6" x14ac:dyDescent="0.25">
      <c r="A295">
        <f t="shared" si="22"/>
        <v>25</v>
      </c>
      <c r="B295">
        <f t="shared" si="24"/>
        <v>3</v>
      </c>
      <c r="C295">
        <f t="shared" si="24"/>
        <v>3</v>
      </c>
      <c r="D295" s="3">
        <f>VLOOKUP(A295,Growth!$C$1:$J$40,2,FALSE)*(1-EXP(-VLOOKUP(A295,Growth!$C$1:$J$40,3,FALSE)*((((B295-1)*12)+VLOOKUP(C295,Parameters!$A$13:$B$16,2,FALSE))-VLOOKUP(A295,Growth!$C$1:$J$40,4,FALSE))))</f>
        <v>756.57596835019285</v>
      </c>
      <c r="E295" s="3">
        <f>(D295^Parameters!$B$10)*Parameters!$B$9</f>
        <v>10713.097337617619</v>
      </c>
      <c r="F295" s="3">
        <f>IF(D295&gt;Parameters!$B$4,E295*(Parameters!$B$5+(Parameters!$B$6-Parameters!$B$5)*1/(1+EXP(-Parameters!$B$2*(D295-Parameters!$B$3)))),0)</f>
        <v>10538.047290490533</v>
      </c>
    </row>
    <row r="296" spans="1:6" x14ac:dyDescent="0.25">
      <c r="A296">
        <f t="shared" si="22"/>
        <v>25</v>
      </c>
      <c r="B296">
        <f t="shared" si="24"/>
        <v>4</v>
      </c>
      <c r="C296">
        <f t="shared" si="24"/>
        <v>1</v>
      </c>
      <c r="D296" s="3">
        <f>VLOOKUP(A296,Growth!$C$1:$J$40,2,FALSE)*(1-EXP(-VLOOKUP(A296,Growth!$C$1:$J$40,3,FALSE)*((((B296-1)*12)+VLOOKUP(C296,Parameters!$A$13:$B$16,2,FALSE))-VLOOKUP(A296,Growth!$C$1:$J$40,4,FALSE))))</f>
        <v>800.2504310033529</v>
      </c>
      <c r="E296" s="3">
        <f>(D296^Parameters!$B$10)*Parameters!$B$9</f>
        <v>12764.294242301881</v>
      </c>
      <c r="F296" s="3">
        <f>IF(D296&gt;Parameters!$B$4,E296*(Parameters!$B$5+(Parameters!$B$6-Parameters!$B$5)*1/(1+EXP(-Parameters!$B$2*(D296-Parameters!$B$3)))),0)</f>
        <v>12760.815426662486</v>
      </c>
    </row>
    <row r="297" spans="1:6" x14ac:dyDescent="0.25">
      <c r="A297">
        <f t="shared" si="22"/>
        <v>25</v>
      </c>
      <c r="B297">
        <f t="shared" si="24"/>
        <v>4</v>
      </c>
      <c r="C297">
        <f t="shared" si="24"/>
        <v>2</v>
      </c>
      <c r="D297" s="3">
        <f>VLOOKUP(A297,Growth!$C$1:$J$40,2,FALSE)*(1-EXP(-VLOOKUP(A297,Growth!$C$1:$J$40,3,FALSE)*((((B297-1)*12)+VLOOKUP(C297,Parameters!$A$13:$B$16,2,FALSE))-VLOOKUP(A297,Growth!$C$1:$J$40,4,FALSE))))</f>
        <v>830.82580708060868</v>
      </c>
      <c r="E297" s="3">
        <f>(D297^Parameters!$B$10)*Parameters!$B$9</f>
        <v>14349.199831036851</v>
      </c>
      <c r="F297" s="3">
        <f>IF(D297&gt;Parameters!$B$4,E297*(Parameters!$B$5+(Parameters!$B$6-Parameters!$B$5)*1/(1+EXP(-Parameters!$B$2*(D297-Parameters!$B$3)))),0)</f>
        <v>14348.979616124361</v>
      </c>
    </row>
    <row r="298" spans="1:6" x14ac:dyDescent="0.25">
      <c r="A298">
        <f t="shared" si="22"/>
        <v>25</v>
      </c>
      <c r="B298">
        <f t="shared" si="24"/>
        <v>4</v>
      </c>
      <c r="C298">
        <f t="shared" si="24"/>
        <v>3</v>
      </c>
      <c r="D298" s="3">
        <f>VLOOKUP(A298,Growth!$C$1:$J$40,2,FALSE)*(1-EXP(-VLOOKUP(A298,Growth!$C$1:$J$40,3,FALSE)*((((B298-1)*12)+VLOOKUP(C298,Parameters!$A$13:$B$16,2,FALSE))-VLOOKUP(A298,Growth!$C$1:$J$40,4,FALSE))))</f>
        <v>844.9246103910973</v>
      </c>
      <c r="E298" s="3">
        <f>(D298^Parameters!$B$10)*Parameters!$B$9</f>
        <v>15123.0584260289</v>
      </c>
      <c r="F298" s="3">
        <f>IF(D298&gt;Parameters!$B$4,E298*(Parameters!$B$5+(Parameters!$B$6-Parameters!$B$5)*1/(1+EXP(-Parameters!$B$2*(D298-Parameters!$B$3)))),0)</f>
        <v>15122.996839431329</v>
      </c>
    </row>
    <row r="299" spans="1:6" x14ac:dyDescent="0.25">
      <c r="A299">
        <f t="shared" si="22"/>
        <v>25</v>
      </c>
      <c r="B299">
        <f t="shared" si="24"/>
        <v>5</v>
      </c>
      <c r="C299">
        <f t="shared" si="24"/>
        <v>1</v>
      </c>
      <c r="D299" s="3">
        <f>VLOOKUP(A299,Growth!$C$1:$J$40,2,FALSE)*(1-EXP(-VLOOKUP(A299,Growth!$C$1:$J$40,3,FALSE)*((((B299-1)*12)+VLOOKUP(C299,Parameters!$A$13:$B$16,2,FALSE))-VLOOKUP(A299,Growth!$C$1:$J$40,4,FALSE))))</f>
        <v>868.11002853161642</v>
      </c>
      <c r="E299" s="3">
        <f>(D299^Parameters!$B$10)*Parameters!$B$9</f>
        <v>16456.544617183325</v>
      </c>
      <c r="F299" s="3">
        <f>IF(D299&gt;Parameters!$B$4,E299*(Parameters!$B$5+(Parameters!$B$6-Parameters!$B$5)*1/(1+EXP(-Parameters!$B$2*(D299-Parameters!$B$3)))),0)</f>
        <v>16456.537054676992</v>
      </c>
    </row>
    <row r="300" spans="1:6" x14ac:dyDescent="0.25">
      <c r="A300">
        <f t="shared" si="22"/>
        <v>25</v>
      </c>
      <c r="B300">
        <f t="shared" si="24"/>
        <v>5</v>
      </c>
      <c r="C300">
        <f t="shared" si="24"/>
        <v>2</v>
      </c>
      <c r="D300" s="3">
        <f>VLOOKUP(A300,Growth!$C$1:$J$40,2,FALSE)*(1-EXP(-VLOOKUP(A300,Growth!$C$1:$J$40,3,FALSE)*((((B300-1)*12)+VLOOKUP(C300,Parameters!$A$13:$B$16,2,FALSE))-VLOOKUP(A300,Growth!$C$1:$J$40,4,FALSE))))</f>
        <v>884.34154773276941</v>
      </c>
      <c r="E300" s="3">
        <f>(D300^Parameters!$B$10)*Parameters!$B$9</f>
        <v>17436.206620450277</v>
      </c>
      <c r="F300" s="3">
        <f>IF(D300&gt;Parameters!$B$4,E300*(Parameters!$B$5+(Parameters!$B$6-Parameters!$B$5)*1/(1+EXP(-Parameters!$B$2*(D300-Parameters!$B$3)))),0)</f>
        <v>17436.204880872021</v>
      </c>
    </row>
    <row r="301" spans="1:6" x14ac:dyDescent="0.25">
      <c r="A301">
        <f t="shared" si="22"/>
        <v>25</v>
      </c>
      <c r="B301">
        <f t="shared" si="24"/>
        <v>5</v>
      </c>
      <c r="C301">
        <f t="shared" si="24"/>
        <v>3</v>
      </c>
      <c r="D301" s="3">
        <f>VLOOKUP(A301,Growth!$C$1:$J$40,2,FALSE)*(1-EXP(-VLOOKUP(A301,Growth!$C$1:$J$40,3,FALSE)*((((B301-1)*12)+VLOOKUP(C301,Parameters!$A$13:$B$16,2,FALSE))-VLOOKUP(A301,Growth!$C$1:$J$40,4,FALSE))))</f>
        <v>891.82616529133168</v>
      </c>
      <c r="E301" s="3">
        <f>(D301^Parameters!$B$10)*Parameters!$B$9</f>
        <v>17901.000345831228</v>
      </c>
      <c r="F301" s="3">
        <f>IF(D301&gt;Parameters!$B$4,E301*(Parameters!$B$5+(Parameters!$B$6-Parameters!$B$5)*1/(1+EXP(-Parameters!$B$2*(D301-Parameters!$B$3)))),0)</f>
        <v>17900.999462762327</v>
      </c>
    </row>
    <row r="302" spans="1:6" x14ac:dyDescent="0.25">
      <c r="A302">
        <f t="shared" si="22"/>
        <v>26</v>
      </c>
      <c r="B302">
        <f t="shared" si="24"/>
        <v>2</v>
      </c>
      <c r="C302">
        <f t="shared" si="24"/>
        <v>1</v>
      </c>
      <c r="D302" s="3">
        <f>VLOOKUP(A302,Growth!$C$1:$J$40,2,FALSE)*(1-EXP(-VLOOKUP(A302,Growth!$C$1:$J$40,3,FALSE)*((((B302-1)*12)+VLOOKUP(C302,Parameters!$A$13:$B$16,2,FALSE))-VLOOKUP(A302,Growth!$C$1:$J$40,4,FALSE))))</f>
        <v>431.63409111314127</v>
      </c>
      <c r="E302" s="3">
        <f>(D302^Parameters!$B$10)*Parameters!$B$9</f>
        <v>1858.1806649489811</v>
      </c>
      <c r="F302" s="3">
        <f>IF(D302&gt;Parameters!$B$4,E302*(Parameters!$B$5+(Parameters!$B$6-Parameters!$B$5)*1/(1+EXP(-Parameters!$B$2*(D302-Parameters!$B$3)))),0)</f>
        <v>5.8782785861110437E-9</v>
      </c>
    </row>
    <row r="303" spans="1:6" x14ac:dyDescent="0.25">
      <c r="A303">
        <f t="shared" si="22"/>
        <v>26</v>
      </c>
      <c r="B303">
        <f t="shared" ref="B303:C318" si="25">B291</f>
        <v>2</v>
      </c>
      <c r="C303">
        <f t="shared" si="25"/>
        <v>2</v>
      </c>
      <c r="D303" s="3">
        <f>VLOOKUP(A303,Growth!$C$1:$J$40,2,FALSE)*(1-EXP(-VLOOKUP(A303,Growth!$C$1:$J$40,3,FALSE)*((((B303-1)*12)+VLOOKUP(C303,Parameters!$A$13:$B$16,2,FALSE))-VLOOKUP(A303,Growth!$C$1:$J$40,4,FALSE))))</f>
        <v>540.12593316082848</v>
      </c>
      <c r="E303" s="3">
        <f>(D303^Parameters!$B$10)*Parameters!$B$9</f>
        <v>3741.6095459816006</v>
      </c>
      <c r="F303" s="3">
        <f>IF(D303&gt;Parameters!$B$4,E303*(Parameters!$B$5+(Parameters!$B$6-Parameters!$B$5)*1/(1+EXP(-Parameters!$B$2*(D303-Parameters!$B$3)))),0)</f>
        <v>3.2134295236269154E-4</v>
      </c>
    </row>
    <row r="304" spans="1:6" x14ac:dyDescent="0.25">
      <c r="A304">
        <f t="shared" si="22"/>
        <v>26</v>
      </c>
      <c r="B304">
        <f t="shared" si="25"/>
        <v>2</v>
      </c>
      <c r="C304">
        <f t="shared" si="25"/>
        <v>3</v>
      </c>
      <c r="D304" s="3">
        <f>VLOOKUP(A304,Growth!$C$1:$J$40,2,FALSE)*(1-EXP(-VLOOKUP(A304,Growth!$C$1:$J$40,3,FALSE)*((((B304-1)*12)+VLOOKUP(C304,Parameters!$A$13:$B$16,2,FALSE))-VLOOKUP(A304,Growth!$C$1:$J$40,4,FALSE))))</f>
        <v>590.15328647802164</v>
      </c>
      <c r="E304" s="3">
        <f>(D304^Parameters!$B$10)*Parameters!$B$9</f>
        <v>4933.3550208735542</v>
      </c>
      <c r="F304" s="3">
        <f>IF(D304&gt;Parameters!$B$4,E304*(Parameters!$B$5+(Parameters!$B$6-Parameters!$B$5)*1/(1+EXP(-Parameters!$B$2*(D304-Parameters!$B$3)))),0)</f>
        <v>4.6937718721336286E-2</v>
      </c>
    </row>
    <row r="305" spans="1:6" x14ac:dyDescent="0.25">
      <c r="A305">
        <f t="shared" si="22"/>
        <v>26</v>
      </c>
      <c r="B305">
        <f t="shared" si="25"/>
        <v>3</v>
      </c>
      <c r="C305">
        <f t="shared" si="25"/>
        <v>1</v>
      </c>
      <c r="D305" s="3">
        <f>VLOOKUP(A305,Growth!$C$1:$J$40,2,FALSE)*(1-EXP(-VLOOKUP(A305,Growth!$C$1:$J$40,3,FALSE)*((((B305-1)*12)+VLOOKUP(C305,Parameters!$A$13:$B$16,2,FALSE))-VLOOKUP(A305,Growth!$C$1:$J$40,4,FALSE))))</f>
        <v>672.42304225649377</v>
      </c>
      <c r="E305" s="3">
        <f>(D305^Parameters!$B$10)*Parameters!$B$9</f>
        <v>7414.1712414824669</v>
      </c>
      <c r="F305" s="3">
        <f>IF(D305&gt;Parameters!$B$4,E305*(Parameters!$B$5+(Parameters!$B$6-Parameters!$B$5)*1/(1+EXP(-Parameters!$B$2*(D305-Parameters!$B$3)))),0)</f>
        <v>158.91457892072381</v>
      </c>
    </row>
    <row r="306" spans="1:6" x14ac:dyDescent="0.25">
      <c r="A306">
        <f t="shared" si="22"/>
        <v>26</v>
      </c>
      <c r="B306">
        <f t="shared" si="25"/>
        <v>3</v>
      </c>
      <c r="C306">
        <f t="shared" si="25"/>
        <v>2</v>
      </c>
      <c r="D306" s="3">
        <f>VLOOKUP(A306,Growth!$C$1:$J$40,2,FALSE)*(1-EXP(-VLOOKUP(A306,Growth!$C$1:$J$40,3,FALSE)*((((B306-1)*12)+VLOOKUP(C306,Parameters!$A$13:$B$16,2,FALSE))-VLOOKUP(A306,Growth!$C$1:$J$40,4,FALSE))))</f>
        <v>730.01799752101567</v>
      </c>
      <c r="E306" s="3">
        <f>(D306^Parameters!$B$10)*Parameters!$B$9</f>
        <v>9582.3581491585392</v>
      </c>
      <c r="F306" s="3">
        <f>IF(D306&gt;Parameters!$B$4,E306*(Parameters!$B$5+(Parameters!$B$6-Parameters!$B$5)*1/(1+EXP(-Parameters!$B$2*(D306-Parameters!$B$3)))),0)</f>
        <v>7970.7828519688537</v>
      </c>
    </row>
    <row r="307" spans="1:6" x14ac:dyDescent="0.25">
      <c r="A307">
        <f t="shared" si="22"/>
        <v>26</v>
      </c>
      <c r="B307">
        <f t="shared" si="25"/>
        <v>3</v>
      </c>
      <c r="C307">
        <f t="shared" si="25"/>
        <v>3</v>
      </c>
      <c r="D307" s="3">
        <f>VLOOKUP(A307,Growth!$C$1:$J$40,2,FALSE)*(1-EXP(-VLOOKUP(A307,Growth!$C$1:$J$40,3,FALSE)*((((B307-1)*12)+VLOOKUP(C307,Parameters!$A$13:$B$16,2,FALSE))-VLOOKUP(A307,Growth!$C$1:$J$40,4,FALSE))))</f>
        <v>756.57596835019285</v>
      </c>
      <c r="E307" s="3">
        <f>(D307^Parameters!$B$10)*Parameters!$B$9</f>
        <v>10713.097337617619</v>
      </c>
      <c r="F307" s="3">
        <f>IF(D307&gt;Parameters!$B$4,E307*(Parameters!$B$5+(Parameters!$B$6-Parameters!$B$5)*1/(1+EXP(-Parameters!$B$2*(D307-Parameters!$B$3)))),0)</f>
        <v>10538.047290490533</v>
      </c>
    </row>
    <row r="308" spans="1:6" x14ac:dyDescent="0.25">
      <c r="A308">
        <f t="shared" si="22"/>
        <v>26</v>
      </c>
      <c r="B308">
        <f t="shared" si="25"/>
        <v>4</v>
      </c>
      <c r="C308">
        <f t="shared" si="25"/>
        <v>1</v>
      </c>
      <c r="D308" s="3">
        <f>VLOOKUP(A308,Growth!$C$1:$J$40,2,FALSE)*(1-EXP(-VLOOKUP(A308,Growth!$C$1:$J$40,3,FALSE)*((((B308-1)*12)+VLOOKUP(C308,Parameters!$A$13:$B$16,2,FALSE))-VLOOKUP(A308,Growth!$C$1:$J$40,4,FALSE))))</f>
        <v>800.2504310033529</v>
      </c>
      <c r="E308" s="3">
        <f>(D308^Parameters!$B$10)*Parameters!$B$9</f>
        <v>12764.294242301881</v>
      </c>
      <c r="F308" s="3">
        <f>IF(D308&gt;Parameters!$B$4,E308*(Parameters!$B$5+(Parameters!$B$6-Parameters!$B$5)*1/(1+EXP(-Parameters!$B$2*(D308-Parameters!$B$3)))),0)</f>
        <v>12760.815426662486</v>
      </c>
    </row>
    <row r="309" spans="1:6" x14ac:dyDescent="0.25">
      <c r="A309">
        <f t="shared" si="22"/>
        <v>26</v>
      </c>
      <c r="B309">
        <f t="shared" si="25"/>
        <v>4</v>
      </c>
      <c r="C309">
        <f t="shared" si="25"/>
        <v>2</v>
      </c>
      <c r="D309" s="3">
        <f>VLOOKUP(A309,Growth!$C$1:$J$40,2,FALSE)*(1-EXP(-VLOOKUP(A309,Growth!$C$1:$J$40,3,FALSE)*((((B309-1)*12)+VLOOKUP(C309,Parameters!$A$13:$B$16,2,FALSE))-VLOOKUP(A309,Growth!$C$1:$J$40,4,FALSE))))</f>
        <v>830.82580708060868</v>
      </c>
      <c r="E309" s="3">
        <f>(D309^Parameters!$B$10)*Parameters!$B$9</f>
        <v>14349.199831036851</v>
      </c>
      <c r="F309" s="3">
        <f>IF(D309&gt;Parameters!$B$4,E309*(Parameters!$B$5+(Parameters!$B$6-Parameters!$B$5)*1/(1+EXP(-Parameters!$B$2*(D309-Parameters!$B$3)))),0)</f>
        <v>14348.979616124361</v>
      </c>
    </row>
    <row r="310" spans="1:6" x14ac:dyDescent="0.25">
      <c r="A310">
        <f t="shared" si="22"/>
        <v>26</v>
      </c>
      <c r="B310">
        <f t="shared" si="25"/>
        <v>4</v>
      </c>
      <c r="C310">
        <f t="shared" si="25"/>
        <v>3</v>
      </c>
      <c r="D310" s="3">
        <f>VLOOKUP(A310,Growth!$C$1:$J$40,2,FALSE)*(1-EXP(-VLOOKUP(A310,Growth!$C$1:$J$40,3,FALSE)*((((B310-1)*12)+VLOOKUP(C310,Parameters!$A$13:$B$16,2,FALSE))-VLOOKUP(A310,Growth!$C$1:$J$40,4,FALSE))))</f>
        <v>844.9246103910973</v>
      </c>
      <c r="E310" s="3">
        <f>(D310^Parameters!$B$10)*Parameters!$B$9</f>
        <v>15123.0584260289</v>
      </c>
      <c r="F310" s="3">
        <f>IF(D310&gt;Parameters!$B$4,E310*(Parameters!$B$5+(Parameters!$B$6-Parameters!$B$5)*1/(1+EXP(-Parameters!$B$2*(D310-Parameters!$B$3)))),0)</f>
        <v>15122.996839431329</v>
      </c>
    </row>
    <row r="311" spans="1:6" x14ac:dyDescent="0.25">
      <c r="A311">
        <f t="shared" si="22"/>
        <v>26</v>
      </c>
      <c r="B311">
        <f t="shared" si="25"/>
        <v>5</v>
      </c>
      <c r="C311">
        <f t="shared" si="25"/>
        <v>1</v>
      </c>
      <c r="D311" s="3">
        <f>VLOOKUP(A311,Growth!$C$1:$J$40,2,FALSE)*(1-EXP(-VLOOKUP(A311,Growth!$C$1:$J$40,3,FALSE)*((((B311-1)*12)+VLOOKUP(C311,Parameters!$A$13:$B$16,2,FALSE))-VLOOKUP(A311,Growth!$C$1:$J$40,4,FALSE))))</f>
        <v>868.11002853161642</v>
      </c>
      <c r="E311" s="3">
        <f>(D311^Parameters!$B$10)*Parameters!$B$9</f>
        <v>16456.544617183325</v>
      </c>
      <c r="F311" s="3">
        <f>IF(D311&gt;Parameters!$B$4,E311*(Parameters!$B$5+(Parameters!$B$6-Parameters!$B$5)*1/(1+EXP(-Parameters!$B$2*(D311-Parameters!$B$3)))),0)</f>
        <v>16456.537054676992</v>
      </c>
    </row>
    <row r="312" spans="1:6" x14ac:dyDescent="0.25">
      <c r="A312">
        <f t="shared" si="22"/>
        <v>26</v>
      </c>
      <c r="B312">
        <f t="shared" si="25"/>
        <v>5</v>
      </c>
      <c r="C312">
        <f t="shared" si="25"/>
        <v>2</v>
      </c>
      <c r="D312" s="3">
        <f>VLOOKUP(A312,Growth!$C$1:$J$40,2,FALSE)*(1-EXP(-VLOOKUP(A312,Growth!$C$1:$J$40,3,FALSE)*((((B312-1)*12)+VLOOKUP(C312,Parameters!$A$13:$B$16,2,FALSE))-VLOOKUP(A312,Growth!$C$1:$J$40,4,FALSE))))</f>
        <v>884.34154773276941</v>
      </c>
      <c r="E312" s="3">
        <f>(D312^Parameters!$B$10)*Parameters!$B$9</f>
        <v>17436.206620450277</v>
      </c>
      <c r="F312" s="3">
        <f>IF(D312&gt;Parameters!$B$4,E312*(Parameters!$B$5+(Parameters!$B$6-Parameters!$B$5)*1/(1+EXP(-Parameters!$B$2*(D312-Parameters!$B$3)))),0)</f>
        <v>17436.204880872021</v>
      </c>
    </row>
    <row r="313" spans="1:6" x14ac:dyDescent="0.25">
      <c r="A313">
        <f t="shared" si="22"/>
        <v>26</v>
      </c>
      <c r="B313">
        <f t="shared" si="25"/>
        <v>5</v>
      </c>
      <c r="C313">
        <f t="shared" si="25"/>
        <v>3</v>
      </c>
      <c r="D313" s="3">
        <f>VLOOKUP(A313,Growth!$C$1:$J$40,2,FALSE)*(1-EXP(-VLOOKUP(A313,Growth!$C$1:$J$40,3,FALSE)*((((B313-1)*12)+VLOOKUP(C313,Parameters!$A$13:$B$16,2,FALSE))-VLOOKUP(A313,Growth!$C$1:$J$40,4,FALSE))))</f>
        <v>891.82616529133168</v>
      </c>
      <c r="E313" s="3">
        <f>(D313^Parameters!$B$10)*Parameters!$B$9</f>
        <v>17901.000345831228</v>
      </c>
      <c r="F313" s="3">
        <f>IF(D313&gt;Parameters!$B$4,E313*(Parameters!$B$5+(Parameters!$B$6-Parameters!$B$5)*1/(1+EXP(-Parameters!$B$2*(D313-Parameters!$B$3)))),0)</f>
        <v>17900.999462762327</v>
      </c>
    </row>
    <row r="314" spans="1:6" x14ac:dyDescent="0.25">
      <c r="A314">
        <f t="shared" si="22"/>
        <v>27</v>
      </c>
      <c r="B314">
        <f t="shared" si="25"/>
        <v>2</v>
      </c>
      <c r="C314">
        <f t="shared" si="25"/>
        <v>1</v>
      </c>
      <c r="D314" s="3">
        <f>VLOOKUP(A314,Growth!$C$1:$J$40,2,FALSE)*(1-EXP(-VLOOKUP(A314,Growth!$C$1:$J$40,3,FALSE)*((((B314-1)*12)+VLOOKUP(C314,Parameters!$A$13:$B$16,2,FALSE))-VLOOKUP(A314,Growth!$C$1:$J$40,4,FALSE))))</f>
        <v>256.09153117225208</v>
      </c>
      <c r="E314" s="3">
        <f>(D314^Parameters!$B$10)*Parameters!$B$9</f>
        <v>364.23135880103001</v>
      </c>
      <c r="F314" s="3">
        <f>IF(D314&gt;Parameters!$B$4,E314*(Parameters!$B$5+(Parameters!$B$6-Parameters!$B$5)*1/(1+EXP(-Parameters!$B$2*(D314-Parameters!$B$3)))),0)</f>
        <v>7.7200892977615134E-17</v>
      </c>
    </row>
    <row r="315" spans="1:6" x14ac:dyDescent="0.25">
      <c r="A315">
        <f t="shared" si="22"/>
        <v>27</v>
      </c>
      <c r="B315">
        <f t="shared" si="25"/>
        <v>2</v>
      </c>
      <c r="C315">
        <f t="shared" si="25"/>
        <v>2</v>
      </c>
      <c r="D315" s="3">
        <f>VLOOKUP(A315,Growth!$C$1:$J$40,2,FALSE)*(1-EXP(-VLOOKUP(A315,Growth!$C$1:$J$40,3,FALSE)*((((B315-1)*12)+VLOOKUP(C315,Parameters!$A$13:$B$16,2,FALSE))-VLOOKUP(A315,Growth!$C$1:$J$40,4,FALSE))))</f>
        <v>361.76561811474897</v>
      </c>
      <c r="E315" s="3">
        <f>(D315^Parameters!$B$10)*Parameters!$B$9</f>
        <v>1070.7894888687881</v>
      </c>
      <c r="F315" s="3">
        <f>IF(D315&gt;Parameters!$B$4,E315*(Parameters!$B$5+(Parameters!$B$6-Parameters!$B$5)*1/(1+EXP(-Parameters!$B$2*(D315-Parameters!$B$3)))),0)</f>
        <v>4.7265439807276397E-12</v>
      </c>
    </row>
    <row r="316" spans="1:6" x14ac:dyDescent="0.25">
      <c r="A316">
        <f t="shared" si="22"/>
        <v>27</v>
      </c>
      <c r="B316">
        <f t="shared" si="25"/>
        <v>2</v>
      </c>
      <c r="C316">
        <f t="shared" si="25"/>
        <v>3</v>
      </c>
      <c r="D316" s="3">
        <f>VLOOKUP(A316,Growth!$C$1:$J$40,2,FALSE)*(1-EXP(-VLOOKUP(A316,Growth!$C$1:$J$40,3,FALSE)*((((B316-1)*12)+VLOOKUP(C316,Parameters!$A$13:$B$16,2,FALSE))-VLOOKUP(A316,Growth!$C$1:$J$40,4,FALSE))))</f>
        <v>413.52085533995154</v>
      </c>
      <c r="E316" s="3">
        <f>(D316^Parameters!$B$10)*Parameters!$B$9</f>
        <v>1625.4388756087094</v>
      </c>
      <c r="F316" s="3">
        <f>IF(D316&gt;Parameters!$B$4,E316*(Parameters!$B$5+(Parameters!$B$6-Parameters!$B$5)*1/(1+EXP(-Parameters!$B$2*(D316-Parameters!$B$3)))),0)</f>
        <v>9.3518440927679379E-10</v>
      </c>
    </row>
    <row r="317" spans="1:6" x14ac:dyDescent="0.25">
      <c r="A317">
        <f t="shared" si="22"/>
        <v>27</v>
      </c>
      <c r="B317">
        <f t="shared" si="25"/>
        <v>3</v>
      </c>
      <c r="C317">
        <f t="shared" si="25"/>
        <v>1</v>
      </c>
      <c r="D317" s="3">
        <f>VLOOKUP(A317,Growth!$C$1:$J$40,2,FALSE)*(1-EXP(-VLOOKUP(A317,Growth!$C$1:$J$40,3,FALSE)*((((B317-1)*12)+VLOOKUP(C317,Parameters!$A$13:$B$16,2,FALSE))-VLOOKUP(A317,Growth!$C$1:$J$40,4,FALSE))))</f>
        <v>504.11809608608621</v>
      </c>
      <c r="E317" s="3">
        <f>(D317^Parameters!$B$10)*Parameters!$B$9</f>
        <v>3016.6813291545204</v>
      </c>
      <c r="F317" s="3">
        <f>IF(D317&gt;Parameters!$B$4,E317*(Parameters!$B$5+(Parameters!$B$6-Parameters!$B$5)*1/(1+EXP(-Parameters!$B$2*(D317-Parameters!$B$3)))),0)</f>
        <v>8.7478941713417344E-6</v>
      </c>
    </row>
    <row r="318" spans="1:6" x14ac:dyDescent="0.25">
      <c r="A318">
        <f t="shared" si="22"/>
        <v>27</v>
      </c>
      <c r="B318">
        <f t="shared" si="25"/>
        <v>3</v>
      </c>
      <c r="C318">
        <f t="shared" si="25"/>
        <v>2</v>
      </c>
      <c r="D318" s="3">
        <f>VLOOKUP(A318,Growth!$C$1:$J$40,2,FALSE)*(1-EXP(-VLOOKUP(A318,Growth!$C$1:$J$40,3,FALSE)*((((B318-1)*12)+VLOOKUP(C318,Parameters!$A$13:$B$16,2,FALSE))-VLOOKUP(A318,Growth!$C$1:$J$40,4,FALSE))))</f>
        <v>572.88755300070568</v>
      </c>
      <c r="E318" s="3">
        <f>(D318^Parameters!$B$10)*Parameters!$B$9</f>
        <v>4496.6501659203141</v>
      </c>
      <c r="F318" s="3">
        <f>IF(D318&gt;Parameters!$B$4,E318*(Parameters!$B$5+(Parameters!$B$6-Parameters!$B$5)*1/(1+EXP(-Parameters!$B$2*(D318-Parameters!$B$3)))),0)</f>
        <v>8.4269687904781482E-3</v>
      </c>
    </row>
    <row r="319" spans="1:6" x14ac:dyDescent="0.25">
      <c r="A319">
        <f t="shared" si="22"/>
        <v>27</v>
      </c>
      <c r="B319">
        <f t="shared" ref="B319:C334" si="26">B307</f>
        <v>3</v>
      </c>
      <c r="C319">
        <f t="shared" si="26"/>
        <v>3</v>
      </c>
      <c r="D319" s="3">
        <f>VLOOKUP(A319,Growth!$C$1:$J$40,2,FALSE)*(1-EXP(-VLOOKUP(A319,Growth!$C$1:$J$40,3,FALSE)*((((B319-1)*12)+VLOOKUP(C319,Parameters!$A$13:$B$16,2,FALSE))-VLOOKUP(A319,Growth!$C$1:$J$40,4,FALSE))))</f>
        <v>606.56827511000779</v>
      </c>
      <c r="E319" s="3">
        <f>(D319^Parameters!$B$10)*Parameters!$B$9</f>
        <v>5374.4588580222198</v>
      </c>
      <c r="F319" s="3">
        <f>IF(D319&gt;Parameters!$B$4,E319*(Parameters!$B$5+(Parameters!$B$6-Parameters!$B$5)*1/(1+EXP(-Parameters!$B$2*(D319-Parameters!$B$3)))),0)</f>
        <v>0.23962508361108451</v>
      </c>
    </row>
    <row r="320" spans="1:6" x14ac:dyDescent="0.25">
      <c r="A320">
        <f t="shared" si="22"/>
        <v>27</v>
      </c>
      <c r="B320">
        <f t="shared" si="26"/>
        <v>4</v>
      </c>
      <c r="C320">
        <f t="shared" si="26"/>
        <v>1</v>
      </c>
      <c r="D320" s="3">
        <f>VLOOKUP(A320,Growth!$C$1:$J$40,2,FALSE)*(1-EXP(-VLOOKUP(A320,Growth!$C$1:$J$40,3,FALSE)*((((B320-1)*12)+VLOOKUP(C320,Parameters!$A$13:$B$16,2,FALSE))-VLOOKUP(A320,Growth!$C$1:$J$40,4,FALSE))))</f>
        <v>665.52618261920611</v>
      </c>
      <c r="E320" s="3">
        <f>(D320^Parameters!$B$10)*Parameters!$B$9</f>
        <v>7179.3682480052903</v>
      </c>
      <c r="F320" s="3">
        <f>IF(D320&gt;Parameters!$B$4,E320*(Parameters!$B$5+(Parameters!$B$6-Parameters!$B$5)*1/(1+EXP(-Parameters!$B$2*(D320-Parameters!$B$3)))),0)</f>
        <v>81.24557838113229</v>
      </c>
    </row>
    <row r="321" spans="1:6" x14ac:dyDescent="0.25">
      <c r="A321">
        <f t="shared" si="22"/>
        <v>27</v>
      </c>
      <c r="B321">
        <f t="shared" si="26"/>
        <v>4</v>
      </c>
      <c r="C321">
        <f t="shared" si="26"/>
        <v>2</v>
      </c>
      <c r="D321" s="3">
        <f>VLOOKUP(A321,Growth!$C$1:$J$40,2,FALSE)*(1-EXP(-VLOOKUP(A321,Growth!$C$1:$J$40,3,FALSE)*((((B321-1)*12)+VLOOKUP(C321,Parameters!$A$13:$B$16,2,FALSE))-VLOOKUP(A321,Growth!$C$1:$J$40,4,FALSE))))</f>
        <v>710.27923742350413</v>
      </c>
      <c r="E321" s="3">
        <f>(D321^Parameters!$B$10)*Parameters!$B$9</f>
        <v>8796.5532384074013</v>
      </c>
      <c r="F321" s="3">
        <f>IF(D321&gt;Parameters!$B$4,E321*(Parameters!$B$5+(Parameters!$B$6-Parameters!$B$5)*1/(1+EXP(-Parameters!$B$2*(D321-Parameters!$B$3)))),0)</f>
        <v>3832.1939781134802</v>
      </c>
    </row>
    <row r="322" spans="1:6" x14ac:dyDescent="0.25">
      <c r="A322">
        <f t="shared" si="22"/>
        <v>27</v>
      </c>
      <c r="B322">
        <f t="shared" si="26"/>
        <v>4</v>
      </c>
      <c r="C322">
        <f t="shared" si="26"/>
        <v>3</v>
      </c>
      <c r="D322" s="3">
        <f>VLOOKUP(A322,Growth!$C$1:$J$40,2,FALSE)*(1-EXP(-VLOOKUP(A322,Growth!$C$1:$J$40,3,FALSE)*((((B322-1)*12)+VLOOKUP(C322,Parameters!$A$13:$B$16,2,FALSE))-VLOOKUP(A322,Growth!$C$1:$J$40,4,FALSE))))</f>
        <v>732.19761907187649</v>
      </c>
      <c r="E322" s="3">
        <f>(D322^Parameters!$B$10)*Parameters!$B$9</f>
        <v>9671.9481641353341</v>
      </c>
      <c r="F322" s="3">
        <f>IF(D322&gt;Parameters!$B$4,E322*(Parameters!$B$5+(Parameters!$B$6-Parameters!$B$5)*1/(1+EXP(-Parameters!$B$2*(D322-Parameters!$B$3)))),0)</f>
        <v>8304.2907208555644</v>
      </c>
    </row>
    <row r="323" spans="1:6" x14ac:dyDescent="0.25">
      <c r="A323">
        <f t="shared" si="22"/>
        <v>27</v>
      </c>
      <c r="B323">
        <f t="shared" si="26"/>
        <v>5</v>
      </c>
      <c r="C323">
        <f t="shared" si="26"/>
        <v>1</v>
      </c>
      <c r="D323" s="3">
        <f>VLOOKUP(A323,Growth!$C$1:$J$40,2,FALSE)*(1-EXP(-VLOOKUP(A323,Growth!$C$1:$J$40,3,FALSE)*((((B323-1)*12)+VLOOKUP(C323,Parameters!$A$13:$B$16,2,FALSE))-VLOOKUP(A323,Growth!$C$1:$J$40,4,FALSE))))</f>
        <v>770.56561824310381</v>
      </c>
      <c r="E323" s="3">
        <f>(D323^Parameters!$B$10)*Parameters!$B$9</f>
        <v>11343.659430263675</v>
      </c>
      <c r="F323" s="3">
        <f>IF(D323&gt;Parameters!$B$4,E323*(Parameters!$B$5+(Parameters!$B$6-Parameters!$B$5)*1/(1+EXP(-Parameters!$B$2*(D323-Parameters!$B$3)))),0)</f>
        <v>11293.36626945518</v>
      </c>
    </row>
    <row r="324" spans="1:6" x14ac:dyDescent="0.25">
      <c r="A324">
        <f t="shared" si="22"/>
        <v>27</v>
      </c>
      <c r="B324">
        <f t="shared" si="26"/>
        <v>5</v>
      </c>
      <c r="C324">
        <f t="shared" si="26"/>
        <v>2</v>
      </c>
      <c r="D324" s="3">
        <f>VLOOKUP(A324,Growth!$C$1:$J$40,2,FALSE)*(1-EXP(-VLOOKUP(A324,Growth!$C$1:$J$40,3,FALSE)*((((B324-1)*12)+VLOOKUP(C324,Parameters!$A$13:$B$16,2,FALSE))-VLOOKUP(A324,Growth!$C$1:$J$40,4,FALSE))))</f>
        <v>799.68953464690946</v>
      </c>
      <c r="E324" s="3">
        <f>(D324^Parameters!$B$10)*Parameters!$B$9</f>
        <v>12736.388379665976</v>
      </c>
      <c r="F324" s="3">
        <f>IF(D324&gt;Parameters!$B$4,E324*(Parameters!$B$5+(Parameters!$B$6-Parameters!$B$5)*1/(1+EXP(-Parameters!$B$2*(D324-Parameters!$B$3)))),0)</f>
        <v>12732.72909075865</v>
      </c>
    </row>
    <row r="325" spans="1:6" x14ac:dyDescent="0.25">
      <c r="A325">
        <f t="shared" si="22"/>
        <v>27</v>
      </c>
      <c r="B325">
        <f t="shared" si="26"/>
        <v>5</v>
      </c>
      <c r="C325">
        <f t="shared" si="26"/>
        <v>3</v>
      </c>
      <c r="D325" s="3">
        <f>VLOOKUP(A325,Growth!$C$1:$J$40,2,FALSE)*(1-EXP(-VLOOKUP(A325,Growth!$C$1:$J$40,3,FALSE)*((((B325-1)*12)+VLOOKUP(C325,Parameters!$A$13:$B$16,2,FALSE))-VLOOKUP(A325,Growth!$C$1:$J$40,4,FALSE))))</f>
        <v>813.95334563423444</v>
      </c>
      <c r="E325" s="3">
        <f>(D325^Parameters!$B$10)*Parameters!$B$9</f>
        <v>13459.024003429449</v>
      </c>
      <c r="F325" s="3">
        <f>IF(D325&gt;Parameters!$B$4,E325*(Parameters!$B$5+(Parameters!$B$6-Parameters!$B$5)*1/(1+EXP(-Parameters!$B$2*(D325-Parameters!$B$3)))),0)</f>
        <v>13458.013505525996</v>
      </c>
    </row>
    <row r="326" spans="1:6" x14ac:dyDescent="0.25">
      <c r="A326">
        <f t="shared" si="22"/>
        <v>28</v>
      </c>
      <c r="B326">
        <f t="shared" si="26"/>
        <v>2</v>
      </c>
      <c r="C326">
        <f t="shared" si="26"/>
        <v>1</v>
      </c>
      <c r="D326" s="3">
        <f>VLOOKUP(A326,Growth!$C$1:$J$40,2,FALSE)*(1-EXP(-VLOOKUP(A326,Growth!$C$1:$J$40,3,FALSE)*((((B326-1)*12)+VLOOKUP(C326,Parameters!$A$13:$B$16,2,FALSE))-VLOOKUP(A326,Growth!$C$1:$J$40,4,FALSE))))</f>
        <v>314.79806863274177</v>
      </c>
      <c r="E326" s="3">
        <f>(D326^Parameters!$B$10)*Parameters!$B$9</f>
        <v>693.71282496367871</v>
      </c>
      <c r="F326" s="3">
        <f>IF(D326&gt;Parameters!$B$4,E326*(Parameters!$B$5+(Parameters!$B$6-Parameters!$B$5)*1/(1+EXP(-Parameters!$B$2*(D326-Parameters!$B$3)))),0)</f>
        <v>3.6863051360120298E-14</v>
      </c>
    </row>
    <row r="327" spans="1:6" x14ac:dyDescent="0.25">
      <c r="A327">
        <f t="shared" si="22"/>
        <v>28</v>
      </c>
      <c r="B327">
        <f t="shared" si="26"/>
        <v>2</v>
      </c>
      <c r="C327">
        <f t="shared" si="26"/>
        <v>2</v>
      </c>
      <c r="D327" s="3">
        <f>VLOOKUP(A327,Growth!$C$1:$J$40,2,FALSE)*(1-EXP(-VLOOKUP(A327,Growth!$C$1:$J$40,3,FALSE)*((((B327-1)*12)+VLOOKUP(C327,Parameters!$A$13:$B$16,2,FALSE))-VLOOKUP(A327,Growth!$C$1:$J$40,4,FALSE))))</f>
        <v>425.6524693746486</v>
      </c>
      <c r="E327" s="3">
        <f>(D327^Parameters!$B$10)*Parameters!$B$9</f>
        <v>1778.9746740862695</v>
      </c>
      <c r="F327" s="3">
        <f>IF(D327&gt;Parameters!$B$4,E327*(Parameters!$B$5+(Parameters!$B$6-Parameters!$B$5)*1/(1+EXP(-Parameters!$B$2*(D327-Parameters!$B$3)))),0)</f>
        <v>3.2053864381319827E-9</v>
      </c>
    </row>
    <row r="328" spans="1:6" x14ac:dyDescent="0.25">
      <c r="A328">
        <f t="shared" si="22"/>
        <v>28</v>
      </c>
      <c r="B328">
        <f t="shared" si="26"/>
        <v>2</v>
      </c>
      <c r="C328">
        <f t="shared" si="26"/>
        <v>3</v>
      </c>
      <c r="D328" s="3">
        <f>VLOOKUP(A328,Growth!$C$1:$J$40,2,FALSE)*(1-EXP(-VLOOKUP(A328,Growth!$C$1:$J$40,3,FALSE)*((((B328-1)*12)+VLOOKUP(C328,Parameters!$A$13:$B$16,2,FALSE))-VLOOKUP(A328,Growth!$C$1:$J$40,4,FALSE))))</f>
        <v>478.50489963290664</v>
      </c>
      <c r="E328" s="3">
        <f>(D328^Parameters!$B$10)*Parameters!$B$9</f>
        <v>2563.5395065441953</v>
      </c>
      <c r="F328" s="3">
        <f>IF(D328&gt;Parameters!$B$4,E328*(Parameters!$B$5+(Parameters!$B$6-Parameters!$B$5)*1/(1+EXP(-Parameters!$B$2*(D328-Parameters!$B$3)))),0)</f>
        <v>6.6753918616830112E-7</v>
      </c>
    </row>
    <row r="329" spans="1:6" x14ac:dyDescent="0.25">
      <c r="A329">
        <f t="shared" si="22"/>
        <v>28</v>
      </c>
      <c r="B329">
        <f t="shared" si="26"/>
        <v>3</v>
      </c>
      <c r="C329">
        <f t="shared" si="26"/>
        <v>1</v>
      </c>
      <c r="D329" s="3">
        <f>VLOOKUP(A329,Growth!$C$1:$J$40,2,FALSE)*(1-EXP(-VLOOKUP(A329,Growth!$C$1:$J$40,3,FALSE)*((((B329-1)*12)+VLOOKUP(C329,Parameters!$A$13:$B$16,2,FALSE))-VLOOKUP(A329,Growth!$C$1:$J$40,4,FALSE))))</f>
        <v>568.47211509262434</v>
      </c>
      <c r="E329" s="3">
        <f>(D329^Parameters!$B$10)*Parameters!$B$9</f>
        <v>4389.3492408206312</v>
      </c>
      <c r="F329" s="3">
        <f>IF(D329&gt;Parameters!$B$4,E329*(Parameters!$B$5+(Parameters!$B$6-Parameters!$B$5)*1/(1+EXP(-Parameters!$B$2*(D329-Parameters!$B$3)))),0)</f>
        <v>5.4292083458623904E-3</v>
      </c>
    </row>
    <row r="330" spans="1:6" x14ac:dyDescent="0.25">
      <c r="A330">
        <f t="shared" si="22"/>
        <v>28</v>
      </c>
      <c r="B330">
        <f t="shared" si="26"/>
        <v>3</v>
      </c>
      <c r="C330">
        <f t="shared" si="26"/>
        <v>2</v>
      </c>
      <c r="D330" s="3">
        <f>VLOOKUP(A330,Growth!$C$1:$J$40,2,FALSE)*(1-EXP(-VLOOKUP(A330,Growth!$C$1:$J$40,3,FALSE)*((((B330-1)*12)+VLOOKUP(C330,Parameters!$A$13:$B$16,2,FALSE))-VLOOKUP(A330,Growth!$C$1:$J$40,4,FALSE))))</f>
        <v>634.34043757593849</v>
      </c>
      <c r="E330" s="3">
        <f>(D330^Parameters!$B$10)*Parameters!$B$9</f>
        <v>6180.5249165919422</v>
      </c>
      <c r="F330" s="3">
        <f>IF(D330&gt;Parameters!$B$4,E330*(Parameters!$B$5+(Parameters!$B$6-Parameters!$B$5)*1/(1+EXP(-Parameters!$B$2*(D330-Parameters!$B$3)))),0)</f>
        <v>3.7579081205942568</v>
      </c>
    </row>
    <row r="331" spans="1:6" x14ac:dyDescent="0.25">
      <c r="A331">
        <f t="shared" si="22"/>
        <v>28</v>
      </c>
      <c r="B331">
        <f t="shared" si="26"/>
        <v>3</v>
      </c>
      <c r="C331">
        <f t="shared" si="26"/>
        <v>3</v>
      </c>
      <c r="D331" s="3">
        <f>VLOOKUP(A331,Growth!$C$1:$J$40,2,FALSE)*(1-EXP(-VLOOKUP(A331,Growth!$C$1:$J$40,3,FALSE)*((((B331-1)*12)+VLOOKUP(C331,Parameters!$A$13:$B$16,2,FALSE))-VLOOKUP(A331,Growth!$C$1:$J$40,4,FALSE))))</f>
        <v>665.74470206141461</v>
      </c>
      <c r="E331" s="3">
        <f>(D331^Parameters!$B$10)*Parameters!$B$9</f>
        <v>7186.7290865096811</v>
      </c>
      <c r="F331" s="3">
        <f>IF(D331&gt;Parameters!$B$4,E331*(Parameters!$B$5+(Parameters!$B$6-Parameters!$B$5)*1/(1+EXP(-Parameters!$B$2*(D331-Parameters!$B$3)))),0)</f>
        <v>82.999015900992163</v>
      </c>
    </row>
    <row r="332" spans="1:6" x14ac:dyDescent="0.25">
      <c r="A332">
        <f t="shared" si="22"/>
        <v>28</v>
      </c>
      <c r="B332">
        <f t="shared" si="26"/>
        <v>4</v>
      </c>
      <c r="C332">
        <f t="shared" si="26"/>
        <v>1</v>
      </c>
      <c r="D332" s="3">
        <f>VLOOKUP(A332,Growth!$C$1:$J$40,2,FALSE)*(1-EXP(-VLOOKUP(A332,Growth!$C$1:$J$40,3,FALSE)*((((B332-1)*12)+VLOOKUP(C332,Parameters!$A$13:$B$16,2,FALSE))-VLOOKUP(A332,Growth!$C$1:$J$40,4,FALSE))))</f>
        <v>719.20211576051963</v>
      </c>
      <c r="E332" s="3">
        <f>(D332^Parameters!$B$10)*Parameters!$B$9</f>
        <v>9146.119218134023</v>
      </c>
      <c r="F332" s="3">
        <f>IF(D332&gt;Parameters!$B$4,E332*(Parameters!$B$5+(Parameters!$B$6-Parameters!$B$5)*1/(1+EXP(-Parameters!$B$2*(D332-Parameters!$B$3)))),0)</f>
        <v>5864.9541322783871</v>
      </c>
    </row>
    <row r="333" spans="1:6" x14ac:dyDescent="0.25">
      <c r="A333">
        <f t="shared" si="22"/>
        <v>28</v>
      </c>
      <c r="B333">
        <f t="shared" si="26"/>
        <v>4</v>
      </c>
      <c r="C333">
        <f t="shared" si="26"/>
        <v>2</v>
      </c>
      <c r="D333" s="3">
        <f>VLOOKUP(A333,Growth!$C$1:$J$40,2,FALSE)*(1-EXP(-VLOOKUP(A333,Growth!$C$1:$J$40,3,FALSE)*((((B333-1)*12)+VLOOKUP(C333,Parameters!$A$13:$B$16,2,FALSE))-VLOOKUP(A333,Growth!$C$1:$J$40,4,FALSE))))</f>
        <v>758.34026343647122</v>
      </c>
      <c r="E333" s="3">
        <f>(D333^Parameters!$B$10)*Parameters!$B$9</f>
        <v>10791.273166109344</v>
      </c>
      <c r="F333" s="3">
        <f>IF(D333&gt;Parameters!$B$4,E333*(Parameters!$B$5+(Parameters!$B$6-Parameters!$B$5)*1/(1+EXP(-Parameters!$B$2*(D333-Parameters!$B$3)))),0)</f>
        <v>10641.544446949889</v>
      </c>
    </row>
    <row r="334" spans="1:6" x14ac:dyDescent="0.25">
      <c r="A334">
        <f t="shared" si="22"/>
        <v>28</v>
      </c>
      <c r="B334">
        <f t="shared" si="26"/>
        <v>4</v>
      </c>
      <c r="C334">
        <f t="shared" si="26"/>
        <v>3</v>
      </c>
      <c r="D334" s="3">
        <f>VLOOKUP(A334,Growth!$C$1:$J$40,2,FALSE)*(1-EXP(-VLOOKUP(A334,Growth!$C$1:$J$40,3,FALSE)*((((B334-1)*12)+VLOOKUP(C334,Parameters!$A$13:$B$16,2,FALSE))-VLOOKUP(A334,Growth!$C$1:$J$40,4,FALSE))))</f>
        <v>777.0002914248654</v>
      </c>
      <c r="E334" s="3">
        <f>(D334^Parameters!$B$10)*Parameters!$B$9</f>
        <v>11641.975626934101</v>
      </c>
      <c r="F334" s="3">
        <f>IF(D334&gt;Parameters!$B$4,E334*(Parameters!$B$5+(Parameters!$B$6-Parameters!$B$5)*1/(1+EXP(-Parameters!$B$2*(D334-Parameters!$B$3)))),0)</f>
        <v>11613.746894792932</v>
      </c>
    </row>
    <row r="335" spans="1:6" x14ac:dyDescent="0.25">
      <c r="A335">
        <f t="shared" ref="A335:A387" si="27">A323+1</f>
        <v>28</v>
      </c>
      <c r="B335">
        <f t="shared" ref="B335:C350" si="28">B323</f>
        <v>5</v>
      </c>
      <c r="C335">
        <f t="shared" si="28"/>
        <v>1</v>
      </c>
      <c r="D335" s="3">
        <f>VLOOKUP(A335,Growth!$C$1:$J$40,2,FALSE)*(1-EXP(-VLOOKUP(A335,Growth!$C$1:$J$40,3,FALSE)*((((B335-1)*12)+VLOOKUP(C335,Parameters!$A$13:$B$16,2,FALSE))-VLOOKUP(A335,Growth!$C$1:$J$40,4,FALSE))))</f>
        <v>808.76402963544467</v>
      </c>
      <c r="E335" s="3">
        <f>(D335^Parameters!$B$10)*Parameters!$B$9</f>
        <v>13192.982698181482</v>
      </c>
      <c r="F335" s="3">
        <f>IF(D335&gt;Parameters!$B$4,E335*(Parameters!$B$5+(Parameters!$B$6-Parameters!$B$5)*1/(1+EXP(-Parameters!$B$2*(D335-Parameters!$B$3)))),0)</f>
        <v>13191.368649363778</v>
      </c>
    </row>
    <row r="336" spans="1:6" x14ac:dyDescent="0.25">
      <c r="A336">
        <f t="shared" si="27"/>
        <v>28</v>
      </c>
      <c r="B336">
        <f t="shared" si="28"/>
        <v>5</v>
      </c>
      <c r="C336">
        <f t="shared" si="28"/>
        <v>2</v>
      </c>
      <c r="D336" s="3">
        <f>VLOOKUP(A336,Growth!$C$1:$J$40,2,FALSE)*(1-EXP(-VLOOKUP(A336,Growth!$C$1:$J$40,3,FALSE)*((((B336-1)*12)+VLOOKUP(C336,Parameters!$A$13:$B$16,2,FALSE))-VLOOKUP(A336,Growth!$C$1:$J$40,4,FALSE))))</f>
        <v>832.01943596361764</v>
      </c>
      <c r="E336" s="3">
        <f>(D336^Parameters!$B$10)*Parameters!$B$9</f>
        <v>14413.648446906243</v>
      </c>
      <c r="F336" s="3">
        <f>IF(D336&gt;Parameters!$B$4,E336*(Parameters!$B$5+(Parameters!$B$6-Parameters!$B$5)*1/(1+EXP(-Parameters!$B$2*(D336-Parameters!$B$3)))),0)</f>
        <v>14413.450743791725</v>
      </c>
    </row>
    <row r="337" spans="1:6" x14ac:dyDescent="0.25">
      <c r="A337">
        <f t="shared" si="27"/>
        <v>28</v>
      </c>
      <c r="B337">
        <f t="shared" si="28"/>
        <v>5</v>
      </c>
      <c r="C337">
        <f t="shared" si="28"/>
        <v>3</v>
      </c>
      <c r="D337" s="3">
        <f>VLOOKUP(A337,Growth!$C$1:$J$40,2,FALSE)*(1-EXP(-VLOOKUP(A337,Growth!$C$1:$J$40,3,FALSE)*((((B337-1)*12)+VLOOKUP(C337,Parameters!$A$13:$B$16,2,FALSE))-VLOOKUP(A337,Growth!$C$1:$J$40,4,FALSE))))</f>
        <v>843.10699525635903</v>
      </c>
      <c r="E337" s="3">
        <f>(D337^Parameters!$B$10)*Parameters!$B$9</f>
        <v>15021.737975198899</v>
      </c>
      <c r="F337" s="3">
        <f>IF(D337&gt;Parameters!$B$4,E337*(Parameters!$B$5+(Parameters!$B$6-Parameters!$B$5)*1/(1+EXP(-Parameters!$B$2*(D337-Parameters!$B$3)))),0)</f>
        <v>15021.665390160153</v>
      </c>
    </row>
    <row r="338" spans="1:6" x14ac:dyDescent="0.25">
      <c r="A338">
        <f t="shared" si="27"/>
        <v>29</v>
      </c>
      <c r="B338">
        <f t="shared" si="28"/>
        <v>2</v>
      </c>
      <c r="C338">
        <f t="shared" si="28"/>
        <v>1</v>
      </c>
      <c r="D338" s="3">
        <f>VLOOKUP(A338,Growth!$C$1:$J$40,2,FALSE)*(1-EXP(-VLOOKUP(A338,Growth!$C$1:$J$40,3,FALSE)*((((B338-1)*12)+VLOOKUP(C338,Parameters!$A$13:$B$16,2,FALSE))-VLOOKUP(A338,Growth!$C$1:$J$40,4,FALSE))))</f>
        <v>338.35439390927394</v>
      </c>
      <c r="E338" s="3">
        <f>(D338^Parameters!$B$10)*Parameters!$B$9</f>
        <v>868.97470294407231</v>
      </c>
      <c r="F338" s="3">
        <f>IF(D338&gt;Parameters!$B$4,E338*(Parameters!$B$5+(Parameters!$B$6-Parameters!$B$5)*1/(1+EXP(-Parameters!$B$2*(D338-Parameters!$B$3)))),0)</f>
        <v>4.2373822728009716E-13</v>
      </c>
    </row>
    <row r="339" spans="1:6" x14ac:dyDescent="0.25">
      <c r="A339">
        <f t="shared" si="27"/>
        <v>29</v>
      </c>
      <c r="B339">
        <f t="shared" si="28"/>
        <v>2</v>
      </c>
      <c r="C339">
        <f t="shared" si="28"/>
        <v>2</v>
      </c>
      <c r="D339" s="3">
        <f>VLOOKUP(A339,Growth!$C$1:$J$40,2,FALSE)*(1-EXP(-VLOOKUP(A339,Growth!$C$1:$J$40,3,FALSE)*((((B339-1)*12)+VLOOKUP(C339,Parameters!$A$13:$B$16,2,FALSE))-VLOOKUP(A339,Growth!$C$1:$J$40,4,FALSE))))</f>
        <v>448.38552276156742</v>
      </c>
      <c r="E339" s="3">
        <f>(D339^Parameters!$B$10)*Parameters!$B$9</f>
        <v>2092.6892985345198</v>
      </c>
      <c r="F339" s="3">
        <f>IF(D339&gt;Parameters!$B$4,E339*(Parameters!$B$5+(Parameters!$B$6-Parameters!$B$5)*1/(1+EXP(-Parameters!$B$2*(D339-Parameters!$B$3)))),0)</f>
        <v>3.2022084081432087E-8</v>
      </c>
    </row>
    <row r="340" spans="1:6" x14ac:dyDescent="0.25">
      <c r="A340">
        <f t="shared" si="27"/>
        <v>29</v>
      </c>
      <c r="B340">
        <f t="shared" si="28"/>
        <v>2</v>
      </c>
      <c r="C340">
        <f t="shared" si="28"/>
        <v>3</v>
      </c>
      <c r="D340" s="3">
        <f>VLOOKUP(A340,Growth!$C$1:$J$40,2,FALSE)*(1-EXP(-VLOOKUP(A340,Growth!$C$1:$J$40,3,FALSE)*((((B340-1)*12)+VLOOKUP(C340,Parameters!$A$13:$B$16,2,FALSE))-VLOOKUP(A340,Growth!$C$1:$J$40,4,FALSE))))</f>
        <v>500.46856051152395</v>
      </c>
      <c r="E340" s="3">
        <f>(D340^Parameters!$B$10)*Parameters!$B$9</f>
        <v>2949.032424100652</v>
      </c>
      <c r="F340" s="3">
        <f>IF(D340&gt;Parameters!$B$4,E340*(Parameters!$B$5+(Parameters!$B$6-Parameters!$B$5)*1/(1+EXP(-Parameters!$B$2*(D340-Parameters!$B$3)))),0)</f>
        <v>6.0660733655460687E-6</v>
      </c>
    </row>
    <row r="341" spans="1:6" x14ac:dyDescent="0.25">
      <c r="A341">
        <f t="shared" si="27"/>
        <v>29</v>
      </c>
      <c r="B341">
        <f t="shared" si="28"/>
        <v>3</v>
      </c>
      <c r="C341">
        <f t="shared" si="28"/>
        <v>1</v>
      </c>
      <c r="D341" s="3">
        <f>VLOOKUP(A341,Growth!$C$1:$J$40,2,FALSE)*(1-EXP(-VLOOKUP(A341,Growth!$C$1:$J$40,3,FALSE)*((((B341-1)*12)+VLOOKUP(C341,Parameters!$A$13:$B$16,2,FALSE))-VLOOKUP(A341,Growth!$C$1:$J$40,4,FALSE))))</f>
        <v>588.46612445548715</v>
      </c>
      <c r="E341" s="3">
        <f>(D341^Parameters!$B$10)*Parameters!$B$9</f>
        <v>4889.4634025716769</v>
      </c>
      <c r="F341" s="3">
        <f>IF(D341&gt;Parameters!$B$4,E341*(Parameters!$B$5+(Parameters!$B$6-Parameters!$B$5)*1/(1+EXP(-Parameters!$B$2*(D341-Parameters!$B$3)))),0)</f>
        <v>3.9690994190566584E-2</v>
      </c>
    </row>
    <row r="342" spans="1:6" x14ac:dyDescent="0.25">
      <c r="A342">
        <f t="shared" si="27"/>
        <v>29</v>
      </c>
      <c r="B342">
        <f t="shared" si="28"/>
        <v>3</v>
      </c>
      <c r="C342">
        <f t="shared" si="28"/>
        <v>2</v>
      </c>
      <c r="D342" s="3">
        <f>VLOOKUP(A342,Growth!$C$1:$J$40,2,FALSE)*(1-EXP(-VLOOKUP(A342,Growth!$C$1:$J$40,3,FALSE)*((((B342-1)*12)+VLOOKUP(C342,Parameters!$A$13:$B$16,2,FALSE))-VLOOKUP(A342,Growth!$C$1:$J$40,4,FALSE))))</f>
        <v>652.27187468794295</v>
      </c>
      <c r="E342" s="3">
        <f>(D342^Parameters!$B$10)*Parameters!$B$9</f>
        <v>6742.4101886830485</v>
      </c>
      <c r="F342" s="3">
        <f>IF(D342&gt;Parameters!$B$4,E342*(Parameters!$B$5+(Parameters!$B$6-Parameters!$B$5)*1/(1+EXP(-Parameters!$B$2*(D342-Parameters!$B$3)))),0)</f>
        <v>22.099391851461515</v>
      </c>
    </row>
    <row r="343" spans="1:6" x14ac:dyDescent="0.25">
      <c r="A343">
        <f t="shared" si="27"/>
        <v>29</v>
      </c>
      <c r="B343">
        <f t="shared" si="28"/>
        <v>3</v>
      </c>
      <c r="C343">
        <f t="shared" si="28"/>
        <v>3</v>
      </c>
      <c r="D343" s="3">
        <f>VLOOKUP(A343,Growth!$C$1:$J$40,2,FALSE)*(1-EXP(-VLOOKUP(A343,Growth!$C$1:$J$40,3,FALSE)*((((B343-1)*12)+VLOOKUP(C343,Parameters!$A$13:$B$16,2,FALSE))-VLOOKUP(A343,Growth!$C$1:$J$40,4,FALSE))))</f>
        <v>682.47421226899587</v>
      </c>
      <c r="E343" s="3">
        <f>(D343^Parameters!$B$10)*Parameters!$B$9</f>
        <v>7765.6276697695721</v>
      </c>
      <c r="F343" s="3">
        <f>IF(D343&gt;Parameters!$B$4,E343*(Parameters!$B$5+(Parameters!$B$6-Parameters!$B$5)*1/(1+EXP(-Parameters!$B$2*(D343-Parameters!$B$3)))),0)</f>
        <v>414.59276927107652</v>
      </c>
    </row>
    <row r="344" spans="1:6" x14ac:dyDescent="0.25">
      <c r="A344">
        <f t="shared" si="27"/>
        <v>29</v>
      </c>
      <c r="B344">
        <f t="shared" si="28"/>
        <v>4</v>
      </c>
      <c r="C344">
        <f t="shared" si="28"/>
        <v>1</v>
      </c>
      <c r="D344" s="3">
        <f>VLOOKUP(A344,Growth!$C$1:$J$40,2,FALSE)*(1-EXP(-VLOOKUP(A344,Growth!$C$1:$J$40,3,FALSE)*((((B344-1)*12)+VLOOKUP(C344,Parameters!$A$13:$B$16,2,FALSE))-VLOOKUP(A344,Growth!$C$1:$J$40,4,FALSE))))</f>
        <v>733.50295881226145</v>
      </c>
      <c r="E344" s="3">
        <f>(D344^Parameters!$B$10)*Parameters!$B$9</f>
        <v>9725.873782684117</v>
      </c>
      <c r="F344" s="3">
        <f>IF(D344&gt;Parameters!$B$4,E344*(Parameters!$B$5+(Parameters!$B$6-Parameters!$B$5)*1/(1+EXP(-Parameters!$B$2*(D344-Parameters!$B$3)))),0)</f>
        <v>8489.3467935329845</v>
      </c>
    </row>
    <row r="345" spans="1:6" x14ac:dyDescent="0.25">
      <c r="A345">
        <f t="shared" si="27"/>
        <v>29</v>
      </c>
      <c r="B345">
        <f t="shared" si="28"/>
        <v>4</v>
      </c>
      <c r="C345">
        <f t="shared" si="28"/>
        <v>2</v>
      </c>
      <c r="D345" s="3">
        <f>VLOOKUP(A345,Growth!$C$1:$J$40,2,FALSE)*(1-EXP(-VLOOKUP(A345,Growth!$C$1:$J$40,3,FALSE)*((((B345-1)*12)+VLOOKUP(C345,Parameters!$A$13:$B$16,2,FALSE))-VLOOKUP(A345,Growth!$C$1:$J$40,4,FALSE))))</f>
        <v>770.50315871198006</v>
      </c>
      <c r="E345" s="3">
        <f>(D345^Parameters!$B$10)*Parameters!$B$9</f>
        <v>11340.789510205746</v>
      </c>
      <c r="F345" s="3">
        <f>IF(D345&gt;Parameters!$B$4,E345*(Parameters!$B$5+(Parameters!$B$6-Parameters!$B$5)*1/(1+EXP(-Parameters!$B$2*(D345-Parameters!$B$3)))),0)</f>
        <v>11290.214004738467</v>
      </c>
    </row>
    <row r="346" spans="1:6" x14ac:dyDescent="0.25">
      <c r="A346">
        <f t="shared" si="27"/>
        <v>29</v>
      </c>
      <c r="B346">
        <f t="shared" si="28"/>
        <v>4</v>
      </c>
      <c r="C346">
        <f t="shared" si="28"/>
        <v>3</v>
      </c>
      <c r="D346" s="3">
        <f>VLOOKUP(A346,Growth!$C$1:$J$40,2,FALSE)*(1-EXP(-VLOOKUP(A346,Growth!$C$1:$J$40,3,FALSE)*((((B346-1)*12)+VLOOKUP(C346,Parameters!$A$13:$B$16,2,FALSE))-VLOOKUP(A346,Growth!$C$1:$J$40,4,FALSE))))</f>
        <v>788.01713705823431</v>
      </c>
      <c r="E346" s="3">
        <f>(D346^Parameters!$B$10)*Parameters!$B$9</f>
        <v>12165.027750670255</v>
      </c>
      <c r="F346" s="3">
        <f>IF(D346&gt;Parameters!$B$4,E346*(Parameters!$B$5+(Parameters!$B$6-Parameters!$B$5)*1/(1+EXP(-Parameters!$B$2*(D346-Parameters!$B$3)))),0)</f>
        <v>12154.550887271513</v>
      </c>
    </row>
    <row r="347" spans="1:6" x14ac:dyDescent="0.25">
      <c r="A347">
        <f t="shared" si="27"/>
        <v>29</v>
      </c>
      <c r="B347">
        <f t="shared" si="28"/>
        <v>5</v>
      </c>
      <c r="C347">
        <f t="shared" si="28"/>
        <v>1</v>
      </c>
      <c r="D347" s="3">
        <f>VLOOKUP(A347,Growth!$C$1:$J$40,2,FALSE)*(1-EXP(-VLOOKUP(A347,Growth!$C$1:$J$40,3,FALSE)*((((B347-1)*12)+VLOOKUP(C347,Parameters!$A$13:$B$16,2,FALSE))-VLOOKUP(A347,Growth!$C$1:$J$40,4,FALSE))))</f>
        <v>817.60810363811618</v>
      </c>
      <c r="E347" s="3">
        <f>(D347^Parameters!$B$10)*Parameters!$B$9</f>
        <v>13648.565633591192</v>
      </c>
      <c r="F347" s="3">
        <f>IF(D347&gt;Parameters!$B$4,E347*(Parameters!$B$5+(Parameters!$B$6-Parameters!$B$5)*1/(1+EXP(-Parameters!$B$2*(D347-Parameters!$B$3)))),0)</f>
        <v>13647.839094559937</v>
      </c>
    </row>
    <row r="348" spans="1:6" x14ac:dyDescent="0.25">
      <c r="A348">
        <f t="shared" si="27"/>
        <v>29</v>
      </c>
      <c r="B348">
        <f t="shared" si="28"/>
        <v>5</v>
      </c>
      <c r="C348">
        <f t="shared" si="28"/>
        <v>2</v>
      </c>
      <c r="D348" s="3">
        <f>VLOOKUP(A348,Growth!$C$1:$J$40,2,FALSE)*(1-EXP(-VLOOKUP(A348,Growth!$C$1:$J$40,3,FALSE)*((((B348-1)*12)+VLOOKUP(C348,Parameters!$A$13:$B$16,2,FALSE))-VLOOKUP(A348,Growth!$C$1:$J$40,4,FALSE))))</f>
        <v>839.06408194150674</v>
      </c>
      <c r="E348" s="3">
        <f>(D348^Parameters!$B$10)*Parameters!$B$9</f>
        <v>14798.027638351157</v>
      </c>
      <c r="F348" s="3">
        <f>IF(D348&gt;Parameters!$B$4,E348*(Parameters!$B$5+(Parameters!$B$6-Parameters!$B$5)*1/(1+EXP(-Parameters!$B$2*(D348-Parameters!$B$3)))),0)</f>
        <v>14797.923033462983</v>
      </c>
    </row>
    <row r="349" spans="1:6" x14ac:dyDescent="0.25">
      <c r="A349">
        <f t="shared" si="27"/>
        <v>29</v>
      </c>
      <c r="B349">
        <f t="shared" si="28"/>
        <v>5</v>
      </c>
      <c r="C349">
        <f t="shared" si="28"/>
        <v>3</v>
      </c>
      <c r="D349" s="3">
        <f>VLOOKUP(A349,Growth!$C$1:$J$40,2,FALSE)*(1-EXP(-VLOOKUP(A349,Growth!$C$1:$J$40,3,FALSE)*((((B349-1)*12)+VLOOKUP(C349,Parameters!$A$13:$B$16,2,FALSE))-VLOOKUP(A349,Growth!$C$1:$J$40,4,FALSE))))</f>
        <v>849.22023083858733</v>
      </c>
      <c r="E349" s="3">
        <f>(D349^Parameters!$B$10)*Parameters!$B$9</f>
        <v>15364.355851015365</v>
      </c>
      <c r="F349" s="3">
        <f>IF(D349&gt;Parameters!$B$4,E349*(Parameters!$B$5+(Parameters!$B$6-Parameters!$B$5)*1/(1+EXP(-Parameters!$B$2*(D349-Parameters!$B$3)))),0)</f>
        <v>15364.314086068778</v>
      </c>
    </row>
    <row r="350" spans="1:6" x14ac:dyDescent="0.25">
      <c r="A350">
        <f t="shared" si="27"/>
        <v>30</v>
      </c>
      <c r="B350">
        <f t="shared" si="28"/>
        <v>2</v>
      </c>
      <c r="C350">
        <f t="shared" si="28"/>
        <v>1</v>
      </c>
      <c r="D350" s="3">
        <f>VLOOKUP(A350,Growth!$C$1:$J$40,2,FALSE)*(1-EXP(-VLOOKUP(A350,Growth!$C$1:$J$40,3,FALSE)*((((B350-1)*12)+VLOOKUP(C350,Parameters!$A$13:$B$16,2,FALSE))-VLOOKUP(A350,Growth!$C$1:$J$40,4,FALSE))))</f>
        <v>313.91523874206769</v>
      </c>
      <c r="E350" s="3">
        <f>(D350^Parameters!$B$10)*Parameters!$B$9</f>
        <v>687.65806334356773</v>
      </c>
      <c r="F350" s="3">
        <f>IF(D350&gt;Parameters!$B$4,E350*(Parameters!$B$5+(Parameters!$B$6-Parameters!$B$5)*1/(1+EXP(-Parameters!$B$2*(D350-Parameters!$B$3)))),0)</f>
        <v>3.3628336977771977E-14</v>
      </c>
    </row>
    <row r="351" spans="1:6" x14ac:dyDescent="0.25">
      <c r="A351">
        <f t="shared" si="27"/>
        <v>30</v>
      </c>
      <c r="B351">
        <f t="shared" ref="B351:C366" si="29">B339</f>
        <v>2</v>
      </c>
      <c r="C351">
        <f t="shared" si="29"/>
        <v>2</v>
      </c>
      <c r="D351" s="3">
        <f>VLOOKUP(A351,Growth!$C$1:$J$40,2,FALSE)*(1-EXP(-VLOOKUP(A351,Growth!$C$1:$J$40,3,FALSE)*((((B351-1)*12)+VLOOKUP(C351,Parameters!$A$13:$B$16,2,FALSE))-VLOOKUP(A351,Growth!$C$1:$J$40,4,FALSE))))</f>
        <v>434.39102625578772</v>
      </c>
      <c r="E351" s="3">
        <f>(D351^Parameters!$B$10)*Parameters!$B$9</f>
        <v>1895.4801754995756</v>
      </c>
      <c r="F351" s="3">
        <f>IF(D351&gt;Parameters!$B$4,E351*(Parameters!$B$5+(Parameters!$B$6-Parameters!$B$5)*1/(1+EXP(-Parameters!$B$2*(D351-Parameters!$B$3)))),0)</f>
        <v>7.7722980796377043E-9</v>
      </c>
    </row>
    <row r="352" spans="1:6" x14ac:dyDescent="0.25">
      <c r="A352">
        <f t="shared" si="27"/>
        <v>30</v>
      </c>
      <c r="B352">
        <f t="shared" si="29"/>
        <v>2</v>
      </c>
      <c r="C352">
        <f t="shared" si="29"/>
        <v>3</v>
      </c>
      <c r="D352" s="3">
        <f>VLOOKUP(A352,Growth!$C$1:$J$40,2,FALSE)*(1-EXP(-VLOOKUP(A352,Growth!$C$1:$J$40,3,FALSE)*((((B352-1)*12)+VLOOKUP(C352,Parameters!$A$13:$B$16,2,FALSE))-VLOOKUP(A352,Growth!$C$1:$J$40,4,FALSE))))</f>
        <v>492.84207123605376</v>
      </c>
      <c r="E352" s="3">
        <f>(D352^Parameters!$B$10)*Parameters!$B$9</f>
        <v>2811.0081777565629</v>
      </c>
      <c r="F352" s="3">
        <f>IF(D352&gt;Parameters!$B$4,E352*(Parameters!$B$5+(Parameters!$B$6-Parameters!$B$5)*1/(1+EXP(-Parameters!$B$2*(D352-Parameters!$B$3)))),0)</f>
        <v>2.8210945286507674E-6</v>
      </c>
    </row>
    <row r="353" spans="1:6" x14ac:dyDescent="0.25">
      <c r="A353">
        <f t="shared" si="27"/>
        <v>30</v>
      </c>
      <c r="B353">
        <f t="shared" si="29"/>
        <v>3</v>
      </c>
      <c r="C353">
        <f t="shared" si="29"/>
        <v>1</v>
      </c>
      <c r="D353" s="3">
        <f>VLOOKUP(A353,Growth!$C$1:$J$40,2,FALSE)*(1-EXP(-VLOOKUP(A353,Growth!$C$1:$J$40,3,FALSE)*((((B353-1)*12)+VLOOKUP(C353,Parameters!$A$13:$B$16,2,FALSE))-VLOOKUP(A353,Growth!$C$1:$J$40,4,FALSE))))</f>
        <v>594.16035684757878</v>
      </c>
      <c r="E353" s="3">
        <f>(D353^Parameters!$B$10)*Parameters!$B$9</f>
        <v>5038.6709386435932</v>
      </c>
      <c r="F353" s="3">
        <f>IF(D353&gt;Parameters!$B$4,E353*(Parameters!$B$5+(Parameters!$B$6-Parameters!$B$5)*1/(1+EXP(-Parameters!$B$2*(D353-Parameters!$B$3)))),0)</f>
        <v>6.989580338380455E-2</v>
      </c>
    </row>
    <row r="354" spans="1:6" x14ac:dyDescent="0.25">
      <c r="A354">
        <f t="shared" si="27"/>
        <v>30</v>
      </c>
      <c r="B354">
        <f t="shared" si="29"/>
        <v>3</v>
      </c>
      <c r="C354">
        <f t="shared" si="29"/>
        <v>2</v>
      </c>
      <c r="D354" s="3">
        <f>VLOOKUP(A354,Growth!$C$1:$J$40,2,FALSE)*(1-EXP(-VLOOKUP(A354,Growth!$C$1:$J$40,3,FALSE)*((((B354-1)*12)+VLOOKUP(C354,Parameters!$A$13:$B$16,2,FALSE))-VLOOKUP(A354,Growth!$C$1:$J$40,4,FALSE))))</f>
        <v>670.09923631870413</v>
      </c>
      <c r="E354" s="3">
        <f>(D354^Parameters!$B$10)*Parameters!$B$9</f>
        <v>7334.4834408847482</v>
      </c>
      <c r="F354" s="3">
        <f>IF(D354&gt;Parameters!$B$4,E354*(Parameters!$B$5+(Parameters!$B$6-Parameters!$B$5)*1/(1+EXP(-Parameters!$B$2*(D354-Parameters!$B$3)))),0)</f>
        <v>126.86318867555003</v>
      </c>
    </row>
    <row r="355" spans="1:6" x14ac:dyDescent="0.25">
      <c r="A355">
        <f t="shared" si="27"/>
        <v>30</v>
      </c>
      <c r="B355">
        <f t="shared" si="29"/>
        <v>3</v>
      </c>
      <c r="C355">
        <f t="shared" si="29"/>
        <v>3</v>
      </c>
      <c r="D355" s="3">
        <f>VLOOKUP(A355,Growth!$C$1:$J$40,2,FALSE)*(1-EXP(-VLOOKUP(A355,Growth!$C$1:$J$40,3,FALSE)*((((B355-1)*12)+VLOOKUP(C355,Parameters!$A$13:$B$16,2,FALSE))-VLOOKUP(A355,Growth!$C$1:$J$40,4,FALSE))))</f>
        <v>706.94238091497618</v>
      </c>
      <c r="E355" s="3">
        <f>(D355^Parameters!$B$10)*Parameters!$B$9</f>
        <v>8668.1961158145641</v>
      </c>
      <c r="F355" s="3">
        <f>IF(D355&gt;Parameters!$B$4,E355*(Parameters!$B$5+(Parameters!$B$6-Parameters!$B$5)*1/(1+EXP(-Parameters!$B$2*(D355-Parameters!$B$3)))),0)</f>
        <v>3125.5835784197179</v>
      </c>
    </row>
    <row r="356" spans="1:6" x14ac:dyDescent="0.25">
      <c r="A356">
        <f t="shared" si="27"/>
        <v>30</v>
      </c>
      <c r="B356">
        <f t="shared" si="29"/>
        <v>4</v>
      </c>
      <c r="C356">
        <f t="shared" si="29"/>
        <v>1</v>
      </c>
      <c r="D356" s="3">
        <f>VLOOKUP(A356,Growth!$C$1:$J$40,2,FALSE)*(1-EXP(-VLOOKUP(A356,Growth!$C$1:$J$40,3,FALSE)*((((B356-1)*12)+VLOOKUP(C356,Parameters!$A$13:$B$16,2,FALSE))-VLOOKUP(A356,Growth!$C$1:$J$40,4,FALSE))))</f>
        <v>770.80581138558784</v>
      </c>
      <c r="E356" s="3">
        <f>(D356^Parameters!$B$10)*Parameters!$B$9</f>
        <v>11354.700537231442</v>
      </c>
      <c r="F356" s="3">
        <f>IF(D356&gt;Parameters!$B$4,E356*(Parameters!$B$5+(Parameters!$B$6-Parameters!$B$5)*1/(1+EXP(-Parameters!$B$2*(D356-Parameters!$B$3)))),0)</f>
        <v>11305.478626225931</v>
      </c>
    </row>
    <row r="357" spans="1:6" x14ac:dyDescent="0.25">
      <c r="A357">
        <f t="shared" si="27"/>
        <v>30</v>
      </c>
      <c r="B357">
        <f t="shared" si="29"/>
        <v>4</v>
      </c>
      <c r="C357">
        <f t="shared" si="29"/>
        <v>2</v>
      </c>
      <c r="D357" s="3">
        <f>VLOOKUP(A357,Growth!$C$1:$J$40,2,FALSE)*(1-EXP(-VLOOKUP(A357,Growth!$C$1:$J$40,3,FALSE)*((((B357-1)*12)+VLOOKUP(C357,Parameters!$A$13:$B$16,2,FALSE))-VLOOKUP(A357,Growth!$C$1:$J$40,4,FALSE))))</f>
        <v>818.6719721664283</v>
      </c>
      <c r="E357" s="3">
        <f>(D357^Parameters!$B$10)*Parameters!$B$9</f>
        <v>13704.078540540411</v>
      </c>
      <c r="F357" s="3">
        <f>IF(D357&gt;Parameters!$B$4,E357*(Parameters!$B$5+(Parameters!$B$6-Parameters!$B$5)*1/(1+EXP(-Parameters!$B$2*(D357-Parameters!$B$3)))),0)</f>
        <v>13703.41853626889</v>
      </c>
    </row>
    <row r="358" spans="1:6" x14ac:dyDescent="0.25">
      <c r="A358">
        <f t="shared" si="27"/>
        <v>30</v>
      </c>
      <c r="B358">
        <f t="shared" si="29"/>
        <v>4</v>
      </c>
      <c r="C358">
        <f t="shared" si="29"/>
        <v>3</v>
      </c>
      <c r="D358" s="3">
        <f>VLOOKUP(A358,Growth!$C$1:$J$40,2,FALSE)*(1-EXP(-VLOOKUP(A358,Growth!$C$1:$J$40,3,FALSE)*((((B358-1)*12)+VLOOKUP(C358,Parameters!$A$13:$B$16,2,FALSE))-VLOOKUP(A358,Growth!$C$1:$J$40,4,FALSE))))</f>
        <v>841.89512077224197</v>
      </c>
      <c r="E358" s="3">
        <f>(D358^Parameters!$B$10)*Parameters!$B$9</f>
        <v>14954.440669972962</v>
      </c>
      <c r="F358" s="3">
        <f>IF(D358&gt;Parameters!$B$4,E358*(Parameters!$B$5+(Parameters!$B$6-Parameters!$B$5)*1/(1+EXP(-Parameters!$B$2*(D358-Parameters!$B$3)))),0)</f>
        <v>14954.35968160264</v>
      </c>
    </row>
    <row r="359" spans="1:6" x14ac:dyDescent="0.25">
      <c r="A359">
        <f t="shared" si="27"/>
        <v>30</v>
      </c>
      <c r="B359">
        <f t="shared" si="29"/>
        <v>5</v>
      </c>
      <c r="C359">
        <f t="shared" si="29"/>
        <v>1</v>
      </c>
      <c r="D359" s="3">
        <f>VLOOKUP(A359,Growth!$C$1:$J$40,2,FALSE)*(1-EXP(-VLOOKUP(A359,Growth!$C$1:$J$40,3,FALSE)*((((B359-1)*12)+VLOOKUP(C359,Parameters!$A$13:$B$16,2,FALSE))-VLOOKUP(A359,Growth!$C$1:$J$40,4,FALSE))))</f>
        <v>882.14982629610563</v>
      </c>
      <c r="E359" s="3">
        <f>(D359^Parameters!$B$10)*Parameters!$B$9</f>
        <v>17301.670151284648</v>
      </c>
      <c r="F359" s="3">
        <f>IF(D359&gt;Parameters!$B$4,E359*(Parameters!$B$5+(Parameters!$B$6-Parameters!$B$5)*1/(1+EXP(-Parameters!$B$2*(D359-Parameters!$B$3)))),0)</f>
        <v>17301.66802975403</v>
      </c>
    </row>
    <row r="360" spans="1:6" x14ac:dyDescent="0.25">
      <c r="A360">
        <f t="shared" si="27"/>
        <v>30</v>
      </c>
      <c r="B360">
        <f t="shared" si="29"/>
        <v>5</v>
      </c>
      <c r="C360">
        <f t="shared" si="29"/>
        <v>2</v>
      </c>
      <c r="D360" s="3">
        <f>VLOOKUP(A360,Growth!$C$1:$J$40,2,FALSE)*(1-EXP(-VLOOKUP(A360,Growth!$C$1:$J$40,3,FALSE)*((((B360-1)*12)+VLOOKUP(C360,Parameters!$A$13:$B$16,2,FALSE))-VLOOKUP(A360,Growth!$C$1:$J$40,4,FALSE))))</f>
        <v>912.32105563019741</v>
      </c>
      <c r="E360" s="3">
        <f>(D360^Parameters!$B$10)*Parameters!$B$9</f>
        <v>19216.698389262918</v>
      </c>
      <c r="F360" s="3">
        <f>IF(D360&gt;Parameters!$B$4,E360*(Parameters!$B$5+(Parameters!$B$6-Parameters!$B$5)*1/(1+EXP(-Parameters!$B$2*(D360-Parameters!$B$3)))),0)</f>
        <v>19216.698251469294</v>
      </c>
    </row>
    <row r="361" spans="1:6" x14ac:dyDescent="0.25">
      <c r="A361">
        <f t="shared" si="27"/>
        <v>30</v>
      </c>
      <c r="B361">
        <f t="shared" si="29"/>
        <v>5</v>
      </c>
      <c r="C361">
        <f t="shared" si="29"/>
        <v>3</v>
      </c>
      <c r="D361" s="3">
        <f>VLOOKUP(A361,Growth!$C$1:$J$40,2,FALSE)*(1-EXP(-VLOOKUP(A361,Growth!$C$1:$J$40,3,FALSE)*((((B361-1)*12)+VLOOKUP(C361,Parameters!$A$13:$B$16,2,FALSE))-VLOOKUP(A361,Growth!$C$1:$J$40,4,FALSE))))</f>
        <v>926.95918267058767</v>
      </c>
      <c r="E361" s="3">
        <f>(D361^Parameters!$B$10)*Parameters!$B$9</f>
        <v>20195.634741526668</v>
      </c>
      <c r="F361" s="3">
        <f>IF(D361&gt;Parameters!$B$4,E361*(Parameters!$B$5+(Parameters!$B$6-Parameters!$B$5)*1/(1+EXP(-Parameters!$B$2*(D361-Parameters!$B$3)))),0)</f>
        <v>20195.634705001696</v>
      </c>
    </row>
    <row r="362" spans="1:6" x14ac:dyDescent="0.25">
      <c r="A362">
        <f t="shared" si="27"/>
        <v>31</v>
      </c>
      <c r="B362">
        <f t="shared" si="29"/>
        <v>2</v>
      </c>
      <c r="C362">
        <f t="shared" si="29"/>
        <v>1</v>
      </c>
      <c r="D362" s="3">
        <f>VLOOKUP(A362,Growth!$C$1:$J$40,2,FALSE)*(1-EXP(-VLOOKUP(A362,Growth!$C$1:$J$40,3,FALSE)*((((B362-1)*12)+VLOOKUP(C362,Parameters!$A$13:$B$16,2,FALSE))-VLOOKUP(A362,Growth!$C$1:$J$40,4,FALSE))))</f>
        <v>357.65006156494871</v>
      </c>
      <c r="E362" s="3">
        <f>(D362^Parameters!$B$10)*Parameters!$B$9</f>
        <v>1033.2213148280264</v>
      </c>
      <c r="F362" s="3">
        <f>IF(D362&gt;Parameters!$B$4,E362*(Parameters!$B$5+(Parameters!$B$6-Parameters!$B$5)*1/(1+EXP(-Parameters!$B$2*(D362-Parameters!$B$3)))),0)</f>
        <v>3.0962930328872916E-12</v>
      </c>
    </row>
    <row r="363" spans="1:6" x14ac:dyDescent="0.25">
      <c r="A363">
        <f t="shared" si="27"/>
        <v>31</v>
      </c>
      <c r="B363">
        <f t="shared" si="29"/>
        <v>2</v>
      </c>
      <c r="C363">
        <f t="shared" si="29"/>
        <v>2</v>
      </c>
      <c r="D363" s="3">
        <f>VLOOKUP(A363,Growth!$C$1:$J$40,2,FALSE)*(1-EXP(-VLOOKUP(A363,Growth!$C$1:$J$40,3,FALSE)*((((B363-1)*12)+VLOOKUP(C363,Parameters!$A$13:$B$16,2,FALSE))-VLOOKUP(A363,Growth!$C$1:$J$40,4,FALSE))))</f>
        <v>468.58770963149192</v>
      </c>
      <c r="E363" s="3">
        <f>(D363^Parameters!$B$10)*Parameters!$B$9</f>
        <v>2401.3105295961991</v>
      </c>
      <c r="F363" s="3">
        <f>IF(D363&gt;Parameters!$B$4,E363*(Parameters!$B$5+(Parameters!$B$6-Parameters!$B$5)*1/(1+EXP(-Parameters!$B$2*(D363-Parameters!$B$3)))),0)</f>
        <v>2.4592244806667849E-7</v>
      </c>
    </row>
    <row r="364" spans="1:6" x14ac:dyDescent="0.25">
      <c r="A364">
        <f t="shared" si="27"/>
        <v>31</v>
      </c>
      <c r="B364">
        <f t="shared" si="29"/>
        <v>2</v>
      </c>
      <c r="C364">
        <f t="shared" si="29"/>
        <v>3</v>
      </c>
      <c r="D364" s="3">
        <f>VLOOKUP(A364,Growth!$C$1:$J$40,2,FALSE)*(1-EXP(-VLOOKUP(A364,Growth!$C$1:$J$40,3,FALSE)*((((B364-1)*12)+VLOOKUP(C364,Parameters!$A$13:$B$16,2,FALSE))-VLOOKUP(A364,Growth!$C$1:$J$40,4,FALSE))))</f>
        <v>520.71122298334512</v>
      </c>
      <c r="E364" s="3">
        <f>(D364^Parameters!$B$10)*Parameters!$B$9</f>
        <v>3337.5854819473448</v>
      </c>
      <c r="F364" s="3">
        <f>IF(D364&gt;Parameters!$B$4,E364*(Parameters!$B$5+(Parameters!$B$6-Parameters!$B$5)*1/(1+EXP(-Parameters!$B$2*(D364-Parameters!$B$3)))),0)</f>
        <v>4.6123221429661891E-5</v>
      </c>
    </row>
    <row r="365" spans="1:6" x14ac:dyDescent="0.25">
      <c r="A365">
        <f t="shared" si="27"/>
        <v>31</v>
      </c>
      <c r="B365">
        <f t="shared" si="29"/>
        <v>3</v>
      </c>
      <c r="C365">
        <f t="shared" si="29"/>
        <v>1</v>
      </c>
      <c r="D365" s="3">
        <f>VLOOKUP(A365,Growth!$C$1:$J$40,2,FALSE)*(1-EXP(-VLOOKUP(A365,Growth!$C$1:$J$40,3,FALSE)*((((B365-1)*12)+VLOOKUP(C365,Parameters!$A$13:$B$16,2,FALSE))-VLOOKUP(A365,Growth!$C$1:$J$40,4,FALSE))))</f>
        <v>608.10289567819655</v>
      </c>
      <c r="E365" s="3">
        <f>(D365^Parameters!$B$10)*Parameters!$B$9</f>
        <v>5417.0173270542282</v>
      </c>
      <c r="F365" s="3">
        <f>IF(D365&gt;Parameters!$B$4,E365*(Parameters!$B$5+(Parameters!$B$6-Parameters!$B$5)*1/(1+EXP(-Parameters!$B$2*(D365-Parameters!$B$3)))),0)</f>
        <v>0.27904243947802104</v>
      </c>
    </row>
    <row r="366" spans="1:6" x14ac:dyDescent="0.25">
      <c r="A366">
        <f t="shared" si="27"/>
        <v>31</v>
      </c>
      <c r="B366">
        <f t="shared" si="29"/>
        <v>3</v>
      </c>
      <c r="C366">
        <f t="shared" si="29"/>
        <v>2</v>
      </c>
      <c r="D366" s="3">
        <f>VLOOKUP(A366,Growth!$C$1:$J$40,2,FALSE)*(1-EXP(-VLOOKUP(A366,Growth!$C$1:$J$40,3,FALSE)*((((B366-1)*12)+VLOOKUP(C366,Parameters!$A$13:$B$16,2,FALSE))-VLOOKUP(A366,Growth!$C$1:$J$40,4,FALSE))))</f>
        <v>670.84095776932315</v>
      </c>
      <c r="E366" s="3">
        <f>(D366^Parameters!$B$10)*Parameters!$B$9</f>
        <v>7359.8549294811764</v>
      </c>
      <c r="F366" s="3">
        <f>IF(D366&gt;Parameters!$B$4,E366*(Parameters!$B$5+(Parameters!$B$6-Parameters!$B$5)*1/(1+EXP(-Parameters!$B$2*(D366-Parameters!$B$3)))),0)</f>
        <v>136.33415322904418</v>
      </c>
    </row>
    <row r="367" spans="1:6" x14ac:dyDescent="0.25">
      <c r="A367">
        <f t="shared" si="27"/>
        <v>31</v>
      </c>
      <c r="B367">
        <f t="shared" ref="B367:C382" si="30">B355</f>
        <v>3</v>
      </c>
      <c r="C367">
        <f t="shared" si="30"/>
        <v>3</v>
      </c>
      <c r="D367" s="3">
        <f>VLOOKUP(A367,Growth!$C$1:$J$40,2,FALSE)*(1-EXP(-VLOOKUP(A367,Growth!$C$1:$J$40,3,FALSE)*((((B367-1)*12)+VLOOKUP(C367,Parameters!$A$13:$B$16,2,FALSE))-VLOOKUP(A367,Growth!$C$1:$J$40,4,FALSE))))</f>
        <v>700.31813052419113</v>
      </c>
      <c r="E367" s="3">
        <f>(D367^Parameters!$B$10)*Parameters!$B$9</f>
        <v>8417.1674674978167</v>
      </c>
      <c r="F367" s="3">
        <f>IF(D367&gt;Parameters!$B$4,E367*(Parameters!$B$5+(Parameters!$B$6-Parameters!$B$5)*1/(1+EXP(-Parameters!$B$2*(D367-Parameters!$B$3)))),0)</f>
        <v>1954.0810917902695</v>
      </c>
    </row>
    <row r="368" spans="1:6" x14ac:dyDescent="0.25">
      <c r="A368">
        <f t="shared" si="27"/>
        <v>31</v>
      </c>
      <c r="B368">
        <f t="shared" si="30"/>
        <v>4</v>
      </c>
      <c r="C368">
        <f t="shared" si="30"/>
        <v>1</v>
      </c>
      <c r="D368" s="3">
        <f>VLOOKUP(A368,Growth!$C$1:$J$40,2,FALSE)*(1-EXP(-VLOOKUP(A368,Growth!$C$1:$J$40,3,FALSE)*((((B368-1)*12)+VLOOKUP(C368,Parameters!$A$13:$B$16,2,FALSE))-VLOOKUP(A368,Growth!$C$1:$J$40,4,FALSE))))</f>
        <v>749.74034456363336</v>
      </c>
      <c r="E368" s="3">
        <f>(D368^Parameters!$B$10)*Parameters!$B$9</f>
        <v>10413.845086841258</v>
      </c>
      <c r="F368" s="3">
        <f>IF(D368&gt;Parameters!$B$4,E368*(Parameters!$B$5+(Parameters!$B$6-Parameters!$B$5)*1/(1+EXP(-Parameters!$B$2*(D368-Parameters!$B$3)))),0)</f>
        <v>10094.800041916424</v>
      </c>
    </row>
    <row r="369" spans="1:6" x14ac:dyDescent="0.25">
      <c r="A369">
        <f t="shared" si="27"/>
        <v>31</v>
      </c>
      <c r="B369">
        <f t="shared" si="30"/>
        <v>4</v>
      </c>
      <c r="C369">
        <f t="shared" si="30"/>
        <v>2</v>
      </c>
      <c r="D369" s="3">
        <f>VLOOKUP(A369,Growth!$C$1:$J$40,2,FALSE)*(1-EXP(-VLOOKUP(A369,Growth!$C$1:$J$40,3,FALSE)*((((B369-1)*12)+VLOOKUP(C369,Parameters!$A$13:$B$16,2,FALSE))-VLOOKUP(A369,Growth!$C$1:$J$40,4,FALSE))))</f>
        <v>785.2203146508765</v>
      </c>
      <c r="E369" s="3">
        <f>(D369^Parameters!$B$10)*Parameters!$B$9</f>
        <v>12030.760142668913</v>
      </c>
      <c r="F369" s="3">
        <f>IF(D369&gt;Parameters!$B$4,E369*(Parameters!$B$5+(Parameters!$B$6-Parameters!$B$5)*1/(1+EXP(-Parameters!$B$2*(D369-Parameters!$B$3)))),0)</f>
        <v>12017.283034743836</v>
      </c>
    </row>
    <row r="370" spans="1:6" x14ac:dyDescent="0.25">
      <c r="A370">
        <f t="shared" si="27"/>
        <v>31</v>
      </c>
      <c r="B370">
        <f t="shared" si="30"/>
        <v>4</v>
      </c>
      <c r="C370">
        <f t="shared" si="30"/>
        <v>3</v>
      </c>
      <c r="D370" s="3">
        <f>VLOOKUP(A370,Growth!$C$1:$J$40,2,FALSE)*(1-EXP(-VLOOKUP(A370,Growth!$C$1:$J$40,3,FALSE)*((((B370-1)*12)+VLOOKUP(C370,Parameters!$A$13:$B$16,2,FALSE))-VLOOKUP(A370,Growth!$C$1:$J$40,4,FALSE))))</f>
        <v>801.89040570469535</v>
      </c>
      <c r="E370" s="3">
        <f>(D370^Parameters!$B$10)*Parameters!$B$9</f>
        <v>12846.125022154529</v>
      </c>
      <c r="F370" s="3">
        <f>IF(D370&gt;Parameters!$B$4,E370*(Parameters!$B$5+(Parameters!$B$6-Parameters!$B$5)*1/(1+EXP(-Parameters!$B$2*(D370-Parameters!$B$3)))),0)</f>
        <v>12843.124459841367</v>
      </c>
    </row>
    <row r="371" spans="1:6" x14ac:dyDescent="0.25">
      <c r="A371">
        <f t="shared" si="27"/>
        <v>31</v>
      </c>
      <c r="B371">
        <f t="shared" si="30"/>
        <v>5</v>
      </c>
      <c r="C371">
        <f t="shared" si="30"/>
        <v>1</v>
      </c>
      <c r="D371" s="3">
        <f>VLOOKUP(A371,Growth!$C$1:$J$40,2,FALSE)*(1-EXP(-VLOOKUP(A371,Growth!$C$1:$J$40,3,FALSE)*((((B371-1)*12)+VLOOKUP(C371,Parameters!$A$13:$B$16,2,FALSE))-VLOOKUP(A371,Growth!$C$1:$J$40,4,FALSE))))</f>
        <v>829.8399249808532</v>
      </c>
      <c r="E371" s="3">
        <f>(D371^Parameters!$B$10)*Parameters!$B$9</f>
        <v>14296.116178407476</v>
      </c>
      <c r="F371" s="3">
        <f>IF(D371&gt;Parameters!$B$4,E371*(Parameters!$B$5+(Parameters!$B$6-Parameters!$B$5)*1/(1+EXP(-Parameters!$B$2*(D371-Parameters!$B$3)))),0)</f>
        <v>14295.875450403266</v>
      </c>
    </row>
    <row r="372" spans="1:6" x14ac:dyDescent="0.25">
      <c r="A372">
        <f t="shared" si="27"/>
        <v>31</v>
      </c>
      <c r="B372">
        <f t="shared" si="30"/>
        <v>5</v>
      </c>
      <c r="C372">
        <f t="shared" si="30"/>
        <v>2</v>
      </c>
      <c r="D372" s="3">
        <f>VLOOKUP(A372,Growth!$C$1:$J$40,2,FALSE)*(1-EXP(-VLOOKUP(A372,Growth!$C$1:$J$40,3,FALSE)*((((B372-1)*12)+VLOOKUP(C372,Parameters!$A$13:$B$16,2,FALSE))-VLOOKUP(A372,Growth!$C$1:$J$40,4,FALSE))))</f>
        <v>849.90475062948803</v>
      </c>
      <c r="E372" s="3">
        <f>(D372^Parameters!$B$10)*Parameters!$B$9</f>
        <v>15403.047406692356</v>
      </c>
      <c r="F372" s="3">
        <f>IF(D372&gt;Parameters!$B$4,E372*(Parameters!$B$5+(Parameters!$B$6-Parameters!$B$5)*1/(1+EXP(-Parameters!$B$2*(D372-Parameters!$B$3)))),0)</f>
        <v>15403.008148531269</v>
      </c>
    </row>
    <row r="373" spans="1:6" x14ac:dyDescent="0.25">
      <c r="A373">
        <f t="shared" si="27"/>
        <v>31</v>
      </c>
      <c r="B373">
        <f t="shared" si="30"/>
        <v>5</v>
      </c>
      <c r="C373">
        <f t="shared" si="30"/>
        <v>3</v>
      </c>
      <c r="D373" s="3">
        <f>VLOOKUP(A373,Growth!$C$1:$J$40,2,FALSE)*(1-EXP(-VLOOKUP(A373,Growth!$C$1:$J$40,3,FALSE)*((((B373-1)*12)+VLOOKUP(C373,Parameters!$A$13:$B$16,2,FALSE))-VLOOKUP(A373,Growth!$C$1:$J$40,4,FALSE))))</f>
        <v>859.33211118586007</v>
      </c>
      <c r="E373" s="3">
        <f>(D373^Parameters!$B$10)*Parameters!$B$9</f>
        <v>15942.672934372938</v>
      </c>
      <c r="F373" s="3">
        <f>IF(D373&gt;Parameters!$B$4,E373*(Parameters!$B$5+(Parameters!$B$6-Parameters!$B$5)*1/(1+EXP(-Parameters!$B$2*(D373-Parameters!$B$3)))),0)</f>
        <v>15942.656199743487</v>
      </c>
    </row>
    <row r="374" spans="1:6" x14ac:dyDescent="0.25">
      <c r="A374">
        <f t="shared" si="27"/>
        <v>32</v>
      </c>
      <c r="B374">
        <f t="shared" si="30"/>
        <v>2</v>
      </c>
      <c r="C374">
        <f t="shared" si="30"/>
        <v>1</v>
      </c>
      <c r="D374" s="3">
        <f>VLOOKUP(A374,Growth!$C$1:$J$40,2,FALSE)*(1-EXP(-VLOOKUP(A374,Growth!$C$1:$J$40,3,FALSE)*((((B374-1)*12)+VLOOKUP(C374,Parameters!$A$13:$B$16,2,FALSE))-VLOOKUP(A374,Growth!$C$1:$J$40,4,FALSE))))</f>
        <v>365.18806516558908</v>
      </c>
      <c r="E374" s="3">
        <f>(D374^Parameters!$B$10)*Parameters!$B$9</f>
        <v>1102.7291407503674</v>
      </c>
      <c r="F374" s="3">
        <f>IF(D374&gt;Parameters!$B$4,E374*(Parameters!$B$5+(Parameters!$B$6-Parameters!$B$5)*1/(1+EXP(-Parameters!$B$2*(D374-Parameters!$B$3)))),0)</f>
        <v>6.7169788070040263E-12</v>
      </c>
    </row>
    <row r="375" spans="1:6" x14ac:dyDescent="0.25">
      <c r="A375">
        <f t="shared" si="27"/>
        <v>32</v>
      </c>
      <c r="B375">
        <f t="shared" si="30"/>
        <v>2</v>
      </c>
      <c r="C375">
        <f t="shared" si="30"/>
        <v>2</v>
      </c>
      <c r="D375" s="3">
        <f>VLOOKUP(A375,Growth!$C$1:$J$40,2,FALSE)*(1-EXP(-VLOOKUP(A375,Growth!$C$1:$J$40,3,FALSE)*((((B375-1)*12)+VLOOKUP(C375,Parameters!$A$13:$B$16,2,FALSE))-VLOOKUP(A375,Growth!$C$1:$J$40,4,FALSE))))</f>
        <v>472.02014328923457</v>
      </c>
      <c r="E375" s="3">
        <f>(D375^Parameters!$B$10)*Parameters!$B$9</f>
        <v>2456.6449153293729</v>
      </c>
      <c r="F375" s="3">
        <f>IF(D375&gt;Parameters!$B$4,E375*(Parameters!$B$5+(Parameters!$B$6-Parameters!$B$5)*1/(1+EXP(-Parameters!$B$2*(D375-Parameters!$B$3)))),0)</f>
        <v>3.4750886059458167E-7</v>
      </c>
    </row>
    <row r="376" spans="1:6" x14ac:dyDescent="0.25">
      <c r="A376">
        <f t="shared" si="27"/>
        <v>32</v>
      </c>
      <c r="B376">
        <f t="shared" si="30"/>
        <v>2</v>
      </c>
      <c r="C376">
        <f t="shared" si="30"/>
        <v>3</v>
      </c>
      <c r="D376" s="3">
        <f>VLOOKUP(A376,Growth!$C$1:$J$40,2,FALSE)*(1-EXP(-VLOOKUP(A376,Growth!$C$1:$J$40,3,FALSE)*((((B376-1)*12)+VLOOKUP(C376,Parameters!$A$13:$B$16,2,FALSE))-VLOOKUP(A376,Growth!$C$1:$J$40,4,FALSE))))</f>
        <v>522.21289004136202</v>
      </c>
      <c r="E376" s="3">
        <f>(D376^Parameters!$B$10)*Parameters!$B$9</f>
        <v>3367.7226144927854</v>
      </c>
      <c r="F376" s="3">
        <f>IF(D376&gt;Parameters!$B$4,E376*(Parameters!$B$5+(Parameters!$B$6-Parameters!$B$5)*1/(1+EXP(-Parameters!$B$2*(D376-Parameters!$B$3)))),0)</f>
        <v>5.36034004766418E-5</v>
      </c>
    </row>
    <row r="377" spans="1:6" x14ac:dyDescent="0.25">
      <c r="A377">
        <f t="shared" si="27"/>
        <v>32</v>
      </c>
      <c r="B377">
        <f t="shared" si="30"/>
        <v>3</v>
      </c>
      <c r="C377">
        <f t="shared" si="30"/>
        <v>1</v>
      </c>
      <c r="D377" s="3">
        <f>VLOOKUP(A377,Growth!$C$1:$J$40,2,FALSE)*(1-EXP(-VLOOKUP(A377,Growth!$C$1:$J$40,3,FALSE)*((((B377-1)*12)+VLOOKUP(C377,Parameters!$A$13:$B$16,2,FALSE))-VLOOKUP(A377,Growth!$C$1:$J$40,4,FALSE))))</f>
        <v>606.36429461364457</v>
      </c>
      <c r="E377" s="3">
        <f>(D377^Parameters!$B$10)*Parameters!$B$9</f>
        <v>5368.8191887532475</v>
      </c>
      <c r="F377" s="3">
        <f>IF(D377&gt;Parameters!$B$4,E377*(Parameters!$B$5+(Parameters!$B$6-Parameters!$B$5)*1/(1+EXP(-Parameters!$B$2*(D377-Parameters!$B$3)))),0)</f>
        <v>0.23482297580758735</v>
      </c>
    </row>
    <row r="378" spans="1:6" x14ac:dyDescent="0.25">
      <c r="A378">
        <f t="shared" si="27"/>
        <v>32</v>
      </c>
      <c r="B378">
        <f t="shared" si="30"/>
        <v>3</v>
      </c>
      <c r="C378">
        <f t="shared" si="30"/>
        <v>2</v>
      </c>
      <c r="D378" s="3">
        <f>VLOOKUP(A378,Growth!$C$1:$J$40,2,FALSE)*(1-EXP(-VLOOKUP(A378,Growth!$C$1:$J$40,3,FALSE)*((((B378-1)*12)+VLOOKUP(C378,Parameters!$A$13:$B$16,2,FALSE))-VLOOKUP(A378,Growth!$C$1:$J$40,4,FALSE))))</f>
        <v>666.7733029457404</v>
      </c>
      <c r="E378" s="3">
        <f>(D378^Parameters!$B$10)*Parameters!$B$9</f>
        <v>7221.4464642049234</v>
      </c>
      <c r="F378" s="3">
        <f>IF(D378&gt;Parameters!$B$4,E378*(Parameters!$B$5+(Parameters!$B$6-Parameters!$B$5)*1/(1+EXP(-Parameters!$B$2*(D378-Parameters!$B$3)))),0)</f>
        <v>91.768232885275083</v>
      </c>
    </row>
    <row r="379" spans="1:6" x14ac:dyDescent="0.25">
      <c r="A379">
        <f t="shared" si="27"/>
        <v>32</v>
      </c>
      <c r="B379">
        <f t="shared" si="30"/>
        <v>3</v>
      </c>
      <c r="C379">
        <f t="shared" si="30"/>
        <v>3</v>
      </c>
      <c r="D379" s="3">
        <f>VLOOKUP(A379,Growth!$C$1:$J$40,2,FALSE)*(1-EXP(-VLOOKUP(A379,Growth!$C$1:$J$40,3,FALSE)*((((B379-1)*12)+VLOOKUP(C379,Parameters!$A$13:$B$16,2,FALSE))-VLOOKUP(A379,Growth!$C$1:$J$40,4,FALSE))))</f>
        <v>695.15517204362277</v>
      </c>
      <c r="E379" s="3">
        <f>(D379^Parameters!$B$10)*Parameters!$B$9</f>
        <v>8224.9760864562486</v>
      </c>
      <c r="F379" s="3">
        <f>IF(D379&gt;Parameters!$B$4,E379*(Parameters!$B$5+(Parameters!$B$6-Parameters!$B$5)*1/(1+EXP(-Parameters!$B$2*(D379-Parameters!$B$3)))),0)</f>
        <v>1289.9065456697981</v>
      </c>
    </row>
    <row r="380" spans="1:6" x14ac:dyDescent="0.25">
      <c r="A380">
        <f t="shared" si="27"/>
        <v>32</v>
      </c>
      <c r="B380">
        <f t="shared" si="30"/>
        <v>4</v>
      </c>
      <c r="C380">
        <f t="shared" si="30"/>
        <v>1</v>
      </c>
      <c r="D380" s="3">
        <f>VLOOKUP(A380,Growth!$C$1:$J$40,2,FALSE)*(1-EXP(-VLOOKUP(A380,Growth!$C$1:$J$40,3,FALSE)*((((B380-1)*12)+VLOOKUP(C380,Parameters!$A$13:$B$16,2,FALSE))-VLOOKUP(A380,Growth!$C$1:$J$40,4,FALSE))))</f>
        <v>742.73922160297911</v>
      </c>
      <c r="E380" s="3">
        <f>(D380^Parameters!$B$10)*Parameters!$B$9</f>
        <v>10113.289600217944</v>
      </c>
      <c r="F380" s="3">
        <f>IF(D380&gt;Parameters!$B$4,E380*(Parameters!$B$5+(Parameters!$B$6-Parameters!$B$5)*1/(1+EXP(-Parameters!$B$2*(D380-Parameters!$B$3)))),0)</f>
        <v>9531.1650179190055</v>
      </c>
    </row>
    <row r="381" spans="1:6" x14ac:dyDescent="0.25">
      <c r="A381">
        <f t="shared" si="27"/>
        <v>32</v>
      </c>
      <c r="B381">
        <f t="shared" si="30"/>
        <v>4</v>
      </c>
      <c r="C381">
        <f t="shared" si="30"/>
        <v>2</v>
      </c>
      <c r="D381" s="3">
        <f>VLOOKUP(A381,Growth!$C$1:$J$40,2,FALSE)*(1-EXP(-VLOOKUP(A381,Growth!$C$1:$J$40,3,FALSE)*((((B381-1)*12)+VLOOKUP(C381,Parameters!$A$13:$B$16,2,FALSE))-VLOOKUP(A381,Growth!$C$1:$J$40,4,FALSE))))</f>
        <v>776.89795324764157</v>
      </c>
      <c r="E381" s="3">
        <f>(D381^Parameters!$B$10)*Parameters!$B$9</f>
        <v>11637.189905960209</v>
      </c>
      <c r="F381" s="3">
        <f>IF(D381&gt;Parameters!$B$4,E381*(Parameters!$B$5+(Parameters!$B$6-Parameters!$B$5)*1/(1+EXP(-Parameters!$B$2*(D381-Parameters!$B$3)))),0)</f>
        <v>11608.700402208404</v>
      </c>
    </row>
    <row r="382" spans="1:6" x14ac:dyDescent="0.25">
      <c r="A382">
        <f t="shared" si="27"/>
        <v>32</v>
      </c>
      <c r="B382">
        <f t="shared" si="30"/>
        <v>4</v>
      </c>
      <c r="C382">
        <f t="shared" si="30"/>
        <v>3</v>
      </c>
      <c r="D382" s="3">
        <f>VLOOKUP(A382,Growth!$C$1:$J$40,2,FALSE)*(1-EXP(-VLOOKUP(A382,Growth!$C$1:$J$40,3,FALSE)*((((B382-1)*12)+VLOOKUP(C382,Parameters!$A$13:$B$16,2,FALSE))-VLOOKUP(A382,Growth!$C$1:$J$40,4,FALSE))))</f>
        <v>792.94669625561767</v>
      </c>
      <c r="E382" s="3">
        <f>(D382^Parameters!$B$10)*Parameters!$B$9</f>
        <v>12404.155198577497</v>
      </c>
      <c r="F382" s="3">
        <f>IF(D382&gt;Parameters!$B$4,E382*(Parameters!$B$5+(Parameters!$B$6-Parameters!$B$5)*1/(1+EXP(-Parameters!$B$2*(D382-Parameters!$B$3)))),0)</f>
        <v>12397.435228000555</v>
      </c>
    </row>
    <row r="383" spans="1:6" x14ac:dyDescent="0.25">
      <c r="A383">
        <f t="shared" si="27"/>
        <v>32</v>
      </c>
      <c r="B383">
        <f t="shared" ref="B383:C387" si="31">B371</f>
        <v>5</v>
      </c>
      <c r="C383">
        <f t="shared" si="31"/>
        <v>1</v>
      </c>
      <c r="D383" s="3">
        <f>VLOOKUP(A383,Growth!$C$1:$J$40,2,FALSE)*(1-EXP(-VLOOKUP(A383,Growth!$C$1:$J$40,3,FALSE)*((((B383-1)*12)+VLOOKUP(C383,Parameters!$A$13:$B$16,2,FALSE))-VLOOKUP(A383,Growth!$C$1:$J$40,4,FALSE))))</f>
        <v>819.85345775265716</v>
      </c>
      <c r="E383" s="3">
        <f>(D383^Parameters!$B$10)*Parameters!$B$9</f>
        <v>13765.908349614661</v>
      </c>
      <c r="F383" s="3">
        <f>IF(D383&gt;Parameters!$B$4,E383*(Parameters!$B$5+(Parameters!$B$6-Parameters!$B$5)*1/(1+EXP(-Parameters!$B$2*(D383-Parameters!$B$3)))),0)</f>
        <v>13765.315123747834</v>
      </c>
    </row>
    <row r="384" spans="1:6" x14ac:dyDescent="0.25">
      <c r="A384">
        <f t="shared" si="27"/>
        <v>32</v>
      </c>
      <c r="B384">
        <f t="shared" si="31"/>
        <v>5</v>
      </c>
      <c r="C384">
        <f t="shared" si="31"/>
        <v>2</v>
      </c>
      <c r="D384" s="3">
        <f>VLOOKUP(A384,Growth!$C$1:$J$40,2,FALSE)*(1-EXP(-VLOOKUP(A384,Growth!$C$1:$J$40,3,FALSE)*((((B384-1)*12)+VLOOKUP(C384,Parameters!$A$13:$B$16,2,FALSE))-VLOOKUP(A384,Growth!$C$1:$J$40,4,FALSE))))</f>
        <v>839.16877147470211</v>
      </c>
      <c r="E384" s="3">
        <f>(D384^Parameters!$B$10)*Parameters!$B$9</f>
        <v>14803.791775614887</v>
      </c>
      <c r="F384" s="3">
        <f>IF(D384&gt;Parameters!$B$4,E384*(Parameters!$B$5+(Parameters!$B$6-Parameters!$B$5)*1/(1+EXP(-Parameters!$B$2*(D384-Parameters!$B$3)))),0)</f>
        <v>14803.688155806558</v>
      </c>
    </row>
    <row r="385" spans="1:6" x14ac:dyDescent="0.25">
      <c r="A385">
        <f t="shared" si="27"/>
        <v>32</v>
      </c>
      <c r="B385">
        <f t="shared" si="31"/>
        <v>5</v>
      </c>
      <c r="C385">
        <f t="shared" si="31"/>
        <v>3</v>
      </c>
      <c r="D385" s="3">
        <f>VLOOKUP(A385,Growth!$C$1:$J$40,2,FALSE)*(1-EXP(-VLOOKUP(A385,Growth!$C$1:$J$40,3,FALSE)*((((B385-1)*12)+VLOOKUP(C385,Parameters!$A$13:$B$16,2,FALSE))-VLOOKUP(A385,Growth!$C$1:$J$40,4,FALSE))))</f>
        <v>848.24365485351666</v>
      </c>
      <c r="E385" s="3">
        <f>(D385^Parameters!$B$10)*Parameters!$B$9</f>
        <v>15309.27063299176</v>
      </c>
      <c r="F385" s="3">
        <f>IF(D385&gt;Parameters!$B$4,E385*(Parameters!$B$5+(Parameters!$B$6-Parameters!$B$5)*1/(1+EXP(-Parameters!$B$2*(D385-Parameters!$B$3)))),0)</f>
        <v>15309.225012307086</v>
      </c>
    </row>
    <row r="386" spans="1:6" x14ac:dyDescent="0.25">
      <c r="A386">
        <f t="shared" si="27"/>
        <v>33</v>
      </c>
      <c r="B386">
        <f t="shared" si="31"/>
        <v>2</v>
      </c>
      <c r="C386">
        <f t="shared" si="31"/>
        <v>1</v>
      </c>
      <c r="D386" s="3">
        <f>VLOOKUP(A386,Growth!$C$1:$J$40,2,FALSE)*(1-EXP(-VLOOKUP(A386,Growth!$C$1:$J$40,3,FALSE)*((((B386-1)*12)+VLOOKUP(C386,Parameters!$A$13:$B$16,2,FALSE))-VLOOKUP(A386,Growth!$C$1:$J$40,4,FALSE))))</f>
        <v>320.95872777108025</v>
      </c>
      <c r="E386" s="3">
        <f>(D386^Parameters!$B$10)*Parameters!$B$9</f>
        <v>736.97692400575102</v>
      </c>
      <c r="F386" s="3">
        <f>IF(D386&gt;Parameters!$B$4,E386*(Parameters!$B$5+(Parameters!$B$6-Parameters!$B$5)*1/(1+EXP(-Parameters!$B$2*(D386-Parameters!$B$3)))),0)</f>
        <v>6.9925211178652883E-14</v>
      </c>
    </row>
    <row r="387" spans="1:6" x14ac:dyDescent="0.25">
      <c r="A387">
        <f t="shared" si="27"/>
        <v>33</v>
      </c>
      <c r="B387">
        <f t="shared" si="31"/>
        <v>2</v>
      </c>
      <c r="C387">
        <f t="shared" si="31"/>
        <v>2</v>
      </c>
      <c r="D387" s="3">
        <f>VLOOKUP(A387,Growth!$C$1:$J$40,2,FALSE)*(1-EXP(-VLOOKUP(A387,Growth!$C$1:$J$40,3,FALSE)*((((B387-1)*12)+VLOOKUP(C387,Parameters!$A$13:$B$16,2,FALSE))-VLOOKUP(A387,Growth!$C$1:$J$40,4,FALSE))))</f>
        <v>425.7229320061009</v>
      </c>
      <c r="E387" s="3">
        <f>(D387^Parameters!$B$10)*Parameters!$B$9</f>
        <v>1779.8940954589541</v>
      </c>
      <c r="F387" s="3">
        <f>IF(D387&gt;Parameters!$B$4,E387*(Parameters!$B$5+(Parameters!$B$6-Parameters!$B$5)*1/(1+EXP(-Parameters!$B$2*(D387-Parameters!$B$3)))),0)</f>
        <v>3.2283781271267572E-9</v>
      </c>
    </row>
    <row r="388" spans="1:6" x14ac:dyDescent="0.25">
      <c r="A388">
        <f>A376+1</f>
        <v>33</v>
      </c>
      <c r="B388">
        <f>B376</f>
        <v>2</v>
      </c>
      <c r="C388">
        <f>C376</f>
        <v>3</v>
      </c>
      <c r="D388" s="3">
        <f>VLOOKUP(A388,Growth!$C$1:$J$40,2,FALSE)*(1-EXP(-VLOOKUP(A388,Growth!$C$1:$J$40,3,FALSE)*((((B388-1)*12)+VLOOKUP(C388,Parameters!$A$13:$B$16,2,FALSE))-VLOOKUP(A388,Growth!$C$1:$J$40,4,FALSE))))</f>
        <v>476.21170977316473</v>
      </c>
      <c r="E388" s="3">
        <f>(D388^Parameters!$B$10)*Parameters!$B$9</f>
        <v>2525.3847149858907</v>
      </c>
      <c r="F388" s="3">
        <f>IF(D388&gt;Parameters!$B$4,E388*(Parameters!$B$5+(Parameters!$B$6-Parameters!$B$5)*1/(1+EXP(-Parameters!$B$2*(D388-Parameters!$B$3)))),0)</f>
        <v>5.2996629960072365E-7</v>
      </c>
    </row>
    <row r="389" spans="1:6" x14ac:dyDescent="0.25">
      <c r="A389">
        <f t="shared" ref="A389:A452" si="32">A377+1</f>
        <v>33</v>
      </c>
      <c r="B389">
        <f t="shared" ref="B389:C404" si="33">B377</f>
        <v>3</v>
      </c>
      <c r="C389">
        <f t="shared" si="33"/>
        <v>1</v>
      </c>
      <c r="D389" s="3">
        <f>VLOOKUP(A389,Growth!$C$1:$J$40,2,FALSE)*(1-EXP(-VLOOKUP(A389,Growth!$C$1:$J$40,3,FALSE)*((((B389-1)*12)+VLOOKUP(C389,Parameters!$A$13:$B$16,2,FALSE))-VLOOKUP(A389,Growth!$C$1:$J$40,4,FALSE))))</f>
        <v>563.12032800449174</v>
      </c>
      <c r="E389" s="3">
        <f>(D389^Parameters!$B$10)*Parameters!$B$9</f>
        <v>4261.6432467874683</v>
      </c>
      <c r="F389" s="3">
        <f>IF(D389&gt;Parameters!$B$4,E389*(Parameters!$B$5+(Parameters!$B$6-Parameters!$B$5)*1/(1+EXP(-Parameters!$B$2*(D389-Parameters!$B$3)))),0)</f>
        <v>3.1856759644739094E-3</v>
      </c>
    </row>
    <row r="390" spans="1:6" x14ac:dyDescent="0.25">
      <c r="A390">
        <f t="shared" si="32"/>
        <v>33</v>
      </c>
      <c r="B390">
        <f t="shared" si="33"/>
        <v>3</v>
      </c>
      <c r="C390">
        <f t="shared" si="33"/>
        <v>2</v>
      </c>
      <c r="D390" s="3">
        <f>VLOOKUP(A390,Growth!$C$1:$J$40,2,FALSE)*(1-EXP(-VLOOKUP(A390,Growth!$C$1:$J$40,3,FALSE)*((((B390-1)*12)+VLOOKUP(C390,Parameters!$A$13:$B$16,2,FALSE))-VLOOKUP(A390,Growth!$C$1:$J$40,4,FALSE))))</f>
        <v>627.67497794120391</v>
      </c>
      <c r="E390" s="3">
        <f>(D390^Parameters!$B$10)*Parameters!$B$9</f>
        <v>5980.0549631989497</v>
      </c>
      <c r="F390" s="3">
        <f>IF(D390&gt;Parameters!$B$4,E390*(Parameters!$B$5+(Parameters!$B$6-Parameters!$B$5)*1/(1+EXP(-Parameters!$B$2*(D390-Parameters!$B$3)))),0)</f>
        <v>1.9424549035698764</v>
      </c>
    </row>
    <row r="391" spans="1:6" x14ac:dyDescent="0.25">
      <c r="A391">
        <f t="shared" si="32"/>
        <v>33</v>
      </c>
      <c r="B391">
        <f t="shared" si="33"/>
        <v>3</v>
      </c>
      <c r="C391">
        <f t="shared" si="33"/>
        <v>3</v>
      </c>
      <c r="D391" s="3">
        <f>VLOOKUP(A391,Growth!$C$1:$J$40,2,FALSE)*(1-EXP(-VLOOKUP(A391,Growth!$C$1:$J$40,3,FALSE)*((((B391-1)*12)+VLOOKUP(C391,Parameters!$A$13:$B$16,2,FALSE))-VLOOKUP(A391,Growth!$C$1:$J$40,4,FALSE))))</f>
        <v>658.78565546970049</v>
      </c>
      <c r="E391" s="3">
        <f>(D391^Parameters!$B$10)*Parameters!$B$9</f>
        <v>6954.8215877837647</v>
      </c>
      <c r="F391" s="3">
        <f>IF(D391&gt;Parameters!$B$4,E391*(Parameters!$B$5+(Parameters!$B$6-Parameters!$B$5)*1/(1+EXP(-Parameters!$B$2*(D391-Parameters!$B$3)))),0)</f>
        <v>41.961224109365936</v>
      </c>
    </row>
    <row r="392" spans="1:6" x14ac:dyDescent="0.25">
      <c r="A392">
        <f t="shared" si="32"/>
        <v>33</v>
      </c>
      <c r="B392">
        <f t="shared" si="33"/>
        <v>4</v>
      </c>
      <c r="C392">
        <f t="shared" si="33"/>
        <v>1</v>
      </c>
      <c r="D392" s="3">
        <f>VLOOKUP(A392,Growth!$C$1:$J$40,2,FALSE)*(1-EXP(-VLOOKUP(A392,Growth!$C$1:$J$40,3,FALSE)*((((B392-1)*12)+VLOOKUP(C392,Parameters!$A$13:$B$16,2,FALSE))-VLOOKUP(A392,Growth!$C$1:$J$40,4,FALSE))))</f>
        <v>712.3378727310544</v>
      </c>
      <c r="E392" s="3">
        <f>(D392^Parameters!$B$10)*Parameters!$B$9</f>
        <v>8876.3825359236034</v>
      </c>
      <c r="F392" s="3">
        <f>IF(D392&gt;Parameters!$B$4,E392*(Parameters!$B$5+(Parameters!$B$6-Parameters!$B$5)*1/(1+EXP(-Parameters!$B$2*(D392-Parameters!$B$3)))),0)</f>
        <v>4293.7144644852988</v>
      </c>
    </row>
    <row r="393" spans="1:6" x14ac:dyDescent="0.25">
      <c r="A393">
        <f t="shared" si="32"/>
        <v>33</v>
      </c>
      <c r="B393">
        <f t="shared" si="33"/>
        <v>4</v>
      </c>
      <c r="C393">
        <f t="shared" si="33"/>
        <v>2</v>
      </c>
      <c r="D393" s="3">
        <f>VLOOKUP(A393,Growth!$C$1:$J$40,2,FALSE)*(1-EXP(-VLOOKUP(A393,Growth!$C$1:$J$40,3,FALSE)*((((B393-1)*12)+VLOOKUP(C393,Parameters!$A$13:$B$16,2,FALSE))-VLOOKUP(A393,Growth!$C$1:$J$40,4,FALSE))))</f>
        <v>752.11579935094096</v>
      </c>
      <c r="E393" s="3">
        <f>(D393^Parameters!$B$10)*Parameters!$B$9</f>
        <v>10517.185632742247</v>
      </c>
      <c r="F393" s="3">
        <f>IF(D393&gt;Parameters!$B$4,E393*(Parameters!$B$5+(Parameters!$B$6-Parameters!$B$5)*1/(1+EXP(-Parameters!$B$2*(D393-Parameters!$B$3)))),0)</f>
        <v>10257.925435468083</v>
      </c>
    </row>
    <row r="394" spans="1:6" x14ac:dyDescent="0.25">
      <c r="A394">
        <f t="shared" si="32"/>
        <v>33</v>
      </c>
      <c r="B394">
        <f t="shared" si="33"/>
        <v>4</v>
      </c>
      <c r="C394">
        <f t="shared" si="33"/>
        <v>3</v>
      </c>
      <c r="D394" s="3">
        <f>VLOOKUP(A394,Growth!$C$1:$J$40,2,FALSE)*(1-EXP(-VLOOKUP(A394,Growth!$C$1:$J$40,3,FALSE)*((((B394-1)*12)+VLOOKUP(C394,Parameters!$A$13:$B$16,2,FALSE))-VLOOKUP(A394,Growth!$C$1:$J$40,4,FALSE))))</f>
        <v>771.2858862313858</v>
      </c>
      <c r="E394" s="3">
        <f>(D394^Parameters!$B$10)*Parameters!$B$9</f>
        <v>11376.790318685524</v>
      </c>
      <c r="F394" s="3">
        <f>IF(D394&gt;Parameters!$B$4,E394*(Parameters!$B$5+(Parameters!$B$6-Parameters!$B$5)*1/(1+EXP(-Parameters!$B$2*(D394-Parameters!$B$3)))),0)</f>
        <v>11329.641975959124</v>
      </c>
    </row>
    <row r="395" spans="1:6" x14ac:dyDescent="0.25">
      <c r="A395">
        <f t="shared" si="32"/>
        <v>33</v>
      </c>
      <c r="B395">
        <f t="shared" si="33"/>
        <v>5</v>
      </c>
      <c r="C395">
        <f t="shared" si="33"/>
        <v>1</v>
      </c>
      <c r="D395" s="3">
        <f>VLOOKUP(A395,Growth!$C$1:$J$40,2,FALSE)*(1-EXP(-VLOOKUP(A395,Growth!$C$1:$J$40,3,FALSE)*((((B395-1)*12)+VLOOKUP(C395,Parameters!$A$13:$B$16,2,FALSE))-VLOOKUP(A395,Growth!$C$1:$J$40,4,FALSE))))</f>
        <v>804.28422439359031</v>
      </c>
      <c r="E395" s="3">
        <f>(D395^Parameters!$B$10)*Parameters!$B$9</f>
        <v>12966.209766769023</v>
      </c>
      <c r="F395" s="3">
        <f>IF(D395&gt;Parameters!$B$4,E395*(Parameters!$B$5+(Parameters!$B$6-Parameters!$B$5)*1/(1+EXP(-Parameters!$B$2*(D395-Parameters!$B$3)))),0)</f>
        <v>12963.791882242718</v>
      </c>
    </row>
    <row r="396" spans="1:6" x14ac:dyDescent="0.25">
      <c r="A396">
        <f t="shared" si="32"/>
        <v>33</v>
      </c>
      <c r="B396">
        <f t="shared" si="33"/>
        <v>5</v>
      </c>
      <c r="C396">
        <f t="shared" si="33"/>
        <v>2</v>
      </c>
      <c r="D396" s="3">
        <f>VLOOKUP(A396,Growth!$C$1:$J$40,2,FALSE)*(1-EXP(-VLOOKUP(A396,Growth!$C$1:$J$40,3,FALSE)*((((B396-1)*12)+VLOOKUP(C396,Parameters!$A$13:$B$16,2,FALSE))-VLOOKUP(A396,Growth!$C$1:$J$40,4,FALSE))))</f>
        <v>828.79498307214112</v>
      </c>
      <c r="E396" s="3">
        <f>(D396^Parameters!$B$10)*Parameters!$B$9</f>
        <v>14239.998389215898</v>
      </c>
      <c r="F396" s="3">
        <f>IF(D396&gt;Parameters!$B$4,E396*(Parameters!$B$5+(Parameters!$B$6-Parameters!$B$5)*1/(1+EXP(-Parameters!$B$2*(D396-Parameters!$B$3)))),0)</f>
        <v>14239.733830857127</v>
      </c>
    </row>
    <row r="397" spans="1:6" x14ac:dyDescent="0.25">
      <c r="A397">
        <f t="shared" si="32"/>
        <v>33</v>
      </c>
      <c r="B397">
        <f t="shared" si="33"/>
        <v>5</v>
      </c>
      <c r="C397">
        <f t="shared" si="33"/>
        <v>3</v>
      </c>
      <c r="D397" s="3">
        <f>VLOOKUP(A397,Growth!$C$1:$J$40,2,FALSE)*(1-EXP(-VLOOKUP(A397,Growth!$C$1:$J$40,3,FALSE)*((((B397-1)*12)+VLOOKUP(C397,Parameters!$A$13:$B$16,2,FALSE))-VLOOKUP(A397,Growth!$C$1:$J$40,4,FALSE))))</f>
        <v>840.60739797911947</v>
      </c>
      <c r="E397" s="3">
        <f>(D397^Parameters!$B$10)*Parameters!$B$9</f>
        <v>14883.156248261226</v>
      </c>
      <c r="F397" s="3">
        <f>IF(D397&gt;Parameters!$B$4,E397*(Parameters!$B$5+(Parameters!$B$6-Parameters!$B$5)*1/(1+EXP(-Parameters!$B$2*(D397-Parameters!$B$3)))),0)</f>
        <v>14883.065262646403</v>
      </c>
    </row>
    <row r="398" spans="1:6" x14ac:dyDescent="0.25">
      <c r="A398">
        <f t="shared" si="32"/>
        <v>34</v>
      </c>
      <c r="B398">
        <f t="shared" si="33"/>
        <v>2</v>
      </c>
      <c r="C398">
        <f t="shared" si="33"/>
        <v>1</v>
      </c>
      <c r="D398" s="3">
        <f>VLOOKUP(A398,Growth!$C$1:$J$40,2,FALSE)*(1-EXP(-VLOOKUP(A398,Growth!$C$1:$J$40,3,FALSE)*((((B398-1)*12)+VLOOKUP(C398,Parameters!$A$13:$B$16,2,FALSE))-VLOOKUP(A398,Growth!$C$1:$J$40,4,FALSE))))</f>
        <v>335.61747229780195</v>
      </c>
      <c r="E398" s="3">
        <f>(D398^Parameters!$B$10)*Parameters!$B$9</f>
        <v>847.22108885216596</v>
      </c>
      <c r="F398" s="3">
        <f>IF(D398&gt;Parameters!$B$4,E398*(Parameters!$B$5+(Parameters!$B$6-Parameters!$B$5)*1/(1+EXP(-Parameters!$B$2*(D398-Parameters!$B$3)))),0)</f>
        <v>3.1932813948958561E-13</v>
      </c>
    </row>
    <row r="399" spans="1:6" x14ac:dyDescent="0.25">
      <c r="A399">
        <f t="shared" si="32"/>
        <v>34</v>
      </c>
      <c r="B399">
        <f t="shared" si="33"/>
        <v>2</v>
      </c>
      <c r="C399">
        <f t="shared" si="33"/>
        <v>2</v>
      </c>
      <c r="D399" s="3">
        <f>VLOOKUP(A399,Growth!$C$1:$J$40,2,FALSE)*(1-EXP(-VLOOKUP(A399,Growth!$C$1:$J$40,3,FALSE)*((((B399-1)*12)+VLOOKUP(C399,Parameters!$A$13:$B$16,2,FALSE))-VLOOKUP(A399,Growth!$C$1:$J$40,4,FALSE))))</f>
        <v>456.0831078390118</v>
      </c>
      <c r="E399" s="3">
        <f>(D399^Parameters!$B$10)*Parameters!$B$9</f>
        <v>2206.8876714036724</v>
      </c>
      <c r="F399" s="3">
        <f>IF(D399&gt;Parameters!$B$4,E399*(Parameters!$B$5+(Parameters!$B$6-Parameters!$B$5)*1/(1+EXP(-Parameters!$B$2*(D399-Parameters!$B$3)))),0)</f>
        <v>6.96791959304419E-8</v>
      </c>
    </row>
    <row r="400" spans="1:6" x14ac:dyDescent="0.25">
      <c r="A400">
        <f t="shared" si="32"/>
        <v>34</v>
      </c>
      <c r="B400">
        <f t="shared" si="33"/>
        <v>2</v>
      </c>
      <c r="C400">
        <f t="shared" si="33"/>
        <v>3</v>
      </c>
      <c r="D400" s="3">
        <f>VLOOKUP(A400,Growth!$C$1:$J$40,2,FALSE)*(1-EXP(-VLOOKUP(A400,Growth!$C$1:$J$40,3,FALSE)*((((B400-1)*12)+VLOOKUP(C400,Parameters!$A$13:$B$16,2,FALSE))-VLOOKUP(A400,Growth!$C$1:$J$40,4,FALSE))))</f>
        <v>512.34614161716797</v>
      </c>
      <c r="E400" s="3">
        <f>(D400^Parameters!$B$10)*Parameters!$B$9</f>
        <v>3173.0531673064097</v>
      </c>
      <c r="F400" s="3">
        <f>IF(D400&gt;Parameters!$B$4,E400*(Parameters!$B$5+(Parameters!$B$6-Parameters!$B$5)*1/(1+EXP(-Parameters!$B$2*(D400-Parameters!$B$3)))),0)</f>
        <v>1.9957580087980708E-5</v>
      </c>
    </row>
    <row r="401" spans="1:6" x14ac:dyDescent="0.25">
      <c r="A401">
        <f t="shared" si="32"/>
        <v>34</v>
      </c>
      <c r="B401">
        <f t="shared" si="33"/>
        <v>3</v>
      </c>
      <c r="C401">
        <f t="shared" si="33"/>
        <v>1</v>
      </c>
      <c r="D401" s="3">
        <f>VLOOKUP(A401,Growth!$C$1:$J$40,2,FALSE)*(1-EXP(-VLOOKUP(A401,Growth!$C$1:$J$40,3,FALSE)*((((B401-1)*12)+VLOOKUP(C401,Parameters!$A$13:$B$16,2,FALSE))-VLOOKUP(A401,Growth!$C$1:$J$40,4,FALSE))))</f>
        <v>606.09770166713213</v>
      </c>
      <c r="E401" s="3">
        <f>(D401^Parameters!$B$10)*Parameters!$B$9</f>
        <v>5361.4544706782162</v>
      </c>
      <c r="F401" s="3">
        <f>IF(D401&gt;Parameters!$B$4,E401*(Parameters!$B$5+(Parameters!$B$6-Parameters!$B$5)*1/(1+EXP(-Parameters!$B$2*(D401-Parameters!$B$3)))),0)</f>
        <v>0.2286914977542206</v>
      </c>
    </row>
    <row r="402" spans="1:6" x14ac:dyDescent="0.25">
      <c r="A402">
        <f t="shared" si="32"/>
        <v>34</v>
      </c>
      <c r="B402">
        <f t="shared" si="33"/>
        <v>3</v>
      </c>
      <c r="C402">
        <f t="shared" si="33"/>
        <v>2</v>
      </c>
      <c r="D402" s="3">
        <f>VLOOKUP(A402,Growth!$C$1:$J$40,2,FALSE)*(1-EXP(-VLOOKUP(A402,Growth!$C$1:$J$40,3,FALSE)*((((B402-1)*12)+VLOOKUP(C402,Parameters!$A$13:$B$16,2,FALSE))-VLOOKUP(A402,Growth!$C$1:$J$40,4,FALSE))))</f>
        <v>672.86440679302802</v>
      </c>
      <c r="E402" s="3">
        <f>(D402^Parameters!$B$10)*Parameters!$B$9</f>
        <v>7429.3726797334994</v>
      </c>
      <c r="F402" s="3">
        <f>IF(D402&gt;Parameters!$B$4,E402*(Parameters!$B$5+(Parameters!$B$6-Parameters!$B$5)*1/(1+EXP(-Parameters!$B$2*(D402-Parameters!$B$3)))),0)</f>
        <v>165.84256108294429</v>
      </c>
    </row>
    <row r="403" spans="1:6" x14ac:dyDescent="0.25">
      <c r="A403">
        <f t="shared" si="32"/>
        <v>34</v>
      </c>
      <c r="B403">
        <f t="shared" si="33"/>
        <v>3</v>
      </c>
      <c r="C403">
        <f t="shared" si="33"/>
        <v>3</v>
      </c>
      <c r="D403" s="3">
        <f>VLOOKUP(A403,Growth!$C$1:$J$40,2,FALSE)*(1-EXP(-VLOOKUP(A403,Growth!$C$1:$J$40,3,FALSE)*((((B403-1)*12)+VLOOKUP(C403,Parameters!$A$13:$B$16,2,FALSE))-VLOOKUP(A403,Growth!$C$1:$J$40,4,FALSE))))</f>
        <v>704.04755183582688</v>
      </c>
      <c r="E403" s="3">
        <f>(D403^Parameters!$B$10)*Parameters!$B$9</f>
        <v>8557.8784974894315</v>
      </c>
      <c r="F403" s="3">
        <f>IF(D403&gt;Parameters!$B$4,E403*(Parameters!$B$5+(Parameters!$B$6-Parameters!$B$5)*1/(1+EXP(-Parameters!$B$2*(D403-Parameters!$B$3)))),0)</f>
        <v>2571.0483051287429</v>
      </c>
    </row>
    <row r="404" spans="1:6" x14ac:dyDescent="0.25">
      <c r="A404">
        <f t="shared" si="32"/>
        <v>34</v>
      </c>
      <c r="B404">
        <f t="shared" si="33"/>
        <v>4</v>
      </c>
      <c r="C404">
        <f t="shared" si="33"/>
        <v>1</v>
      </c>
      <c r="D404" s="3">
        <f>VLOOKUP(A404,Growth!$C$1:$J$40,2,FALSE)*(1-EXP(-VLOOKUP(A404,Growth!$C$1:$J$40,3,FALSE)*((((B404-1)*12)+VLOOKUP(C404,Parameters!$A$13:$B$16,2,FALSE))-VLOOKUP(A404,Growth!$C$1:$J$40,4,FALSE))))</f>
        <v>756.0082851754803</v>
      </c>
      <c r="E404" s="3">
        <f>(D404^Parameters!$B$10)*Parameters!$B$9</f>
        <v>10688.02541163471</v>
      </c>
      <c r="F404" s="3">
        <f>IF(D404&gt;Parameters!$B$4,E404*(Parameters!$B$5+(Parameters!$B$6-Parameters!$B$5)*1/(1+EXP(-Parameters!$B$2*(D404-Parameters!$B$3)))),0)</f>
        <v>10503.967275396169</v>
      </c>
    </row>
    <row r="405" spans="1:6" x14ac:dyDescent="0.25">
      <c r="A405">
        <f t="shared" si="32"/>
        <v>34</v>
      </c>
      <c r="B405">
        <f t="shared" ref="B405:C420" si="34">B393</f>
        <v>4</v>
      </c>
      <c r="C405">
        <f t="shared" si="34"/>
        <v>2</v>
      </c>
      <c r="D405" s="3">
        <f>VLOOKUP(A405,Growth!$C$1:$J$40,2,FALSE)*(1-EXP(-VLOOKUP(A405,Growth!$C$1:$J$40,3,FALSE)*((((B405-1)*12)+VLOOKUP(C405,Parameters!$A$13:$B$16,2,FALSE))-VLOOKUP(A405,Growth!$C$1:$J$40,4,FALSE))))</f>
        <v>793.01297031528009</v>
      </c>
      <c r="E405" s="3">
        <f>(D405^Parameters!$B$10)*Parameters!$B$9</f>
        <v>12407.39165783645</v>
      </c>
      <c r="F405" s="3">
        <f>IF(D405&gt;Parameters!$B$4,E405*(Parameters!$B$5+(Parameters!$B$6-Parameters!$B$5)*1/(1+EXP(-Parameters!$B$2*(D405-Parameters!$B$3)))),0)</f>
        <v>12400.711700248228</v>
      </c>
    </row>
    <row r="406" spans="1:6" x14ac:dyDescent="0.25">
      <c r="A406">
        <f t="shared" si="32"/>
        <v>34</v>
      </c>
      <c r="B406">
        <f t="shared" si="34"/>
        <v>4</v>
      </c>
      <c r="C406">
        <f t="shared" si="34"/>
        <v>3</v>
      </c>
      <c r="D406" s="3">
        <f>VLOOKUP(A406,Growth!$C$1:$J$40,2,FALSE)*(1-EXP(-VLOOKUP(A406,Growth!$C$1:$J$40,3,FALSE)*((((B406-1)*12)+VLOOKUP(C406,Parameters!$A$13:$B$16,2,FALSE))-VLOOKUP(A406,Growth!$C$1:$J$40,4,FALSE))))</f>
        <v>810.29587295068256</v>
      </c>
      <c r="E406" s="3">
        <f>(D406^Parameters!$B$10)*Parameters!$B$9</f>
        <v>13271.140561066813</v>
      </c>
      <c r="F406" s="3">
        <f>IF(D406&gt;Parameters!$B$4,E406*(Parameters!$B$5+(Parameters!$B$6-Parameters!$B$5)*1/(1+EXP(-Parameters!$B$2*(D406-Parameters!$B$3)))),0)</f>
        <v>13269.734879194391</v>
      </c>
    </row>
    <row r="407" spans="1:6" x14ac:dyDescent="0.25">
      <c r="A407">
        <f t="shared" si="32"/>
        <v>34</v>
      </c>
      <c r="B407">
        <f t="shared" si="34"/>
        <v>5</v>
      </c>
      <c r="C407">
        <f t="shared" si="34"/>
        <v>1</v>
      </c>
      <c r="D407" s="3">
        <f>VLOOKUP(A407,Growth!$C$1:$J$40,2,FALSE)*(1-EXP(-VLOOKUP(A407,Growth!$C$1:$J$40,3,FALSE)*((((B407-1)*12)+VLOOKUP(C407,Parameters!$A$13:$B$16,2,FALSE))-VLOOKUP(A407,Growth!$C$1:$J$40,4,FALSE))))</f>
        <v>839.09451702397223</v>
      </c>
      <c r="E407" s="3">
        <f>(D407^Parameters!$B$10)*Parameters!$B$9</f>
        <v>14799.703216801065</v>
      </c>
      <c r="F407" s="3">
        <f>IF(D407&gt;Parameters!$B$4,E407*(Parameters!$B$5+(Parameters!$B$6-Parameters!$B$5)*1/(1+EXP(-Parameters!$B$2*(D407-Parameters!$B$3)))),0)</f>
        <v>14799.598899253931</v>
      </c>
    </row>
    <row r="408" spans="1:6" x14ac:dyDescent="0.25">
      <c r="A408">
        <f t="shared" si="32"/>
        <v>34</v>
      </c>
      <c r="B408">
        <f t="shared" si="34"/>
        <v>5</v>
      </c>
      <c r="C408">
        <f t="shared" si="34"/>
        <v>2</v>
      </c>
      <c r="D408" s="3">
        <f>VLOOKUP(A408,Growth!$C$1:$J$40,2,FALSE)*(1-EXP(-VLOOKUP(A408,Growth!$C$1:$J$40,3,FALSE)*((((B408-1)*12)+VLOOKUP(C408,Parameters!$A$13:$B$16,2,FALSE))-VLOOKUP(A408,Growth!$C$1:$J$40,4,FALSE))))</f>
        <v>859.60394188945975</v>
      </c>
      <c r="E408" s="3">
        <f>(D408^Parameters!$B$10)*Parameters!$B$9</f>
        <v>15958.420346502944</v>
      </c>
      <c r="F408" s="3">
        <f>IF(D408&gt;Parameters!$B$4,E408*(Parameters!$B$5+(Parameters!$B$6-Parameters!$B$5)*1/(1+EXP(-Parameters!$B$2*(D408-Parameters!$B$3)))),0)</f>
        <v>15958.404018392095</v>
      </c>
    </row>
    <row r="409" spans="1:6" x14ac:dyDescent="0.25">
      <c r="A409">
        <f t="shared" si="32"/>
        <v>34</v>
      </c>
      <c r="B409">
        <f t="shared" si="34"/>
        <v>5</v>
      </c>
      <c r="C409">
        <f t="shared" si="34"/>
        <v>3</v>
      </c>
      <c r="D409" s="3">
        <f>VLOOKUP(A409,Growth!$C$1:$J$40,2,FALSE)*(1-EXP(-VLOOKUP(A409,Growth!$C$1:$J$40,3,FALSE)*((((B409-1)*12)+VLOOKUP(C409,Parameters!$A$13:$B$16,2,FALSE))-VLOOKUP(A409,Growth!$C$1:$J$40,4,FALSE))))</f>
        <v>869.18279364077716</v>
      </c>
      <c r="E409" s="3">
        <f>(D409^Parameters!$B$10)*Parameters!$B$9</f>
        <v>16520.107350218655</v>
      </c>
      <c r="F409" s="3">
        <f>IF(D409&gt;Parameters!$B$4,E409*(Parameters!$B$5+(Parameters!$B$6-Parameters!$B$5)*1/(1+EXP(-Parameters!$B$2*(D409-Parameters!$B$3)))),0)</f>
        <v>16520.100487452932</v>
      </c>
    </row>
    <row r="410" spans="1:6" x14ac:dyDescent="0.25">
      <c r="A410">
        <f t="shared" si="32"/>
        <v>35</v>
      </c>
      <c r="B410">
        <f t="shared" si="34"/>
        <v>2</v>
      </c>
      <c r="C410">
        <f t="shared" si="34"/>
        <v>1</v>
      </c>
      <c r="D410" s="3">
        <f>VLOOKUP(A410,Growth!$C$1:$J$40,2,FALSE)*(1-EXP(-VLOOKUP(A410,Growth!$C$1:$J$40,3,FALSE)*((((B410-1)*12)+VLOOKUP(C410,Parameters!$A$13:$B$16,2,FALSE))-VLOOKUP(A410,Growth!$C$1:$J$40,4,FALSE))))</f>
        <v>383.71724787414195</v>
      </c>
      <c r="E410" s="3">
        <f>(D410^Parameters!$B$10)*Parameters!$B$9</f>
        <v>1286.9596623383895</v>
      </c>
      <c r="F410" s="3">
        <f>IF(D410&gt;Parameters!$B$4,E410*(Parameters!$B$5+(Parameters!$B$6-Parameters!$B$5)*1/(1+EXP(-Parameters!$B$2*(D410-Parameters!$B$3)))),0)</f>
        <v>4.4823340882844241E-11</v>
      </c>
    </row>
    <row r="411" spans="1:6" x14ac:dyDescent="0.25">
      <c r="A411">
        <f t="shared" si="32"/>
        <v>35</v>
      </c>
      <c r="B411">
        <f t="shared" si="34"/>
        <v>2</v>
      </c>
      <c r="C411">
        <f t="shared" si="34"/>
        <v>2</v>
      </c>
      <c r="D411" s="3">
        <f>VLOOKUP(A411,Growth!$C$1:$J$40,2,FALSE)*(1-EXP(-VLOOKUP(A411,Growth!$C$1:$J$40,3,FALSE)*((((B411-1)*12)+VLOOKUP(C411,Parameters!$A$13:$B$16,2,FALSE))-VLOOKUP(A411,Growth!$C$1:$J$40,4,FALSE))))</f>
        <v>503.12878889388639</v>
      </c>
      <c r="E411" s="3">
        <f>(D411^Parameters!$B$10)*Parameters!$B$9</f>
        <v>2998.2401433412383</v>
      </c>
      <c r="F411" s="3">
        <f>IF(D411&gt;Parameters!$B$4,E411*(Parameters!$B$5+(Parameters!$B$6-Parameters!$B$5)*1/(1+EXP(-Parameters!$B$2*(D411-Parameters!$B$3)))),0)</f>
        <v>7.9215537478749068E-6</v>
      </c>
    </row>
    <row r="412" spans="1:6" x14ac:dyDescent="0.25">
      <c r="A412">
        <f t="shared" si="32"/>
        <v>35</v>
      </c>
      <c r="B412">
        <f t="shared" si="34"/>
        <v>2</v>
      </c>
      <c r="C412">
        <f t="shared" si="34"/>
        <v>3</v>
      </c>
      <c r="D412" s="3">
        <f>VLOOKUP(A412,Growth!$C$1:$J$40,2,FALSE)*(1-EXP(-VLOOKUP(A412,Growth!$C$1:$J$40,3,FALSE)*((((B412-1)*12)+VLOOKUP(C412,Parameters!$A$13:$B$16,2,FALSE))-VLOOKUP(A412,Growth!$C$1:$J$40,4,FALSE))))</f>
        <v>559.3315388199328</v>
      </c>
      <c r="E412" s="3">
        <f>(D412^Parameters!$B$10)*Parameters!$B$9</f>
        <v>4172.7766841421735</v>
      </c>
      <c r="F412" s="3">
        <f>IF(D412&gt;Parameters!$B$4,E412*(Parameters!$B$5+(Parameters!$B$6-Parameters!$B$5)*1/(1+EXP(-Parameters!$B$2*(D412-Parameters!$B$3)))),0)</f>
        <v>2.1838000975961456E-3</v>
      </c>
    </row>
    <row r="413" spans="1:6" x14ac:dyDescent="0.25">
      <c r="A413">
        <f t="shared" si="32"/>
        <v>35</v>
      </c>
      <c r="B413">
        <f t="shared" si="34"/>
        <v>3</v>
      </c>
      <c r="C413">
        <f t="shared" si="34"/>
        <v>1</v>
      </c>
      <c r="D413" s="3">
        <f>VLOOKUP(A413,Growth!$C$1:$J$40,2,FALSE)*(1-EXP(-VLOOKUP(A413,Growth!$C$1:$J$40,3,FALSE)*((((B413-1)*12)+VLOOKUP(C413,Parameters!$A$13:$B$16,2,FALSE))-VLOOKUP(A413,Growth!$C$1:$J$40,4,FALSE))))</f>
        <v>653.73246556606307</v>
      </c>
      <c r="E413" s="3">
        <f>(D413^Parameters!$B$10)*Parameters!$B$9</f>
        <v>6789.6503292956613</v>
      </c>
      <c r="F413" s="3">
        <f>IF(D413&gt;Parameters!$B$4,E413*(Parameters!$B$5+(Parameters!$B$6-Parameters!$B$5)*1/(1+EXP(-Parameters!$B$2*(D413-Parameters!$B$3)))),0)</f>
        <v>25.520725338982501</v>
      </c>
    </row>
    <row r="414" spans="1:6" x14ac:dyDescent="0.25">
      <c r="A414">
        <f t="shared" si="32"/>
        <v>35</v>
      </c>
      <c r="B414">
        <f t="shared" si="34"/>
        <v>3</v>
      </c>
      <c r="C414">
        <f t="shared" si="34"/>
        <v>2</v>
      </c>
      <c r="D414" s="3">
        <f>VLOOKUP(A414,Growth!$C$1:$J$40,2,FALSE)*(1-EXP(-VLOOKUP(A414,Growth!$C$1:$J$40,3,FALSE)*((((B414-1)*12)+VLOOKUP(C414,Parameters!$A$13:$B$16,2,FALSE))-VLOOKUP(A414,Growth!$C$1:$J$40,4,FALSE))))</f>
        <v>721.66097734074447</v>
      </c>
      <c r="E414" s="3">
        <f>(D414^Parameters!$B$10)*Parameters!$B$9</f>
        <v>9244.0815280966217</v>
      </c>
      <c r="F414" s="3">
        <f>IF(D414&gt;Parameters!$B$4,E414*(Parameters!$B$5+(Parameters!$B$6-Parameters!$B$5)*1/(1+EXP(-Parameters!$B$2*(D414-Parameters!$B$3)))),0)</f>
        <v>6402.1992701294494</v>
      </c>
    </row>
    <row r="415" spans="1:6" x14ac:dyDescent="0.25">
      <c r="A415">
        <f t="shared" si="32"/>
        <v>35</v>
      </c>
      <c r="B415">
        <f t="shared" si="34"/>
        <v>3</v>
      </c>
      <c r="C415">
        <f t="shared" si="34"/>
        <v>3</v>
      </c>
      <c r="D415" s="3">
        <f>VLOOKUP(A415,Growth!$C$1:$J$40,2,FALSE)*(1-EXP(-VLOOKUP(A415,Growth!$C$1:$J$40,3,FALSE)*((((B415-1)*12)+VLOOKUP(C415,Parameters!$A$13:$B$16,2,FALSE))-VLOOKUP(A415,Growth!$C$1:$J$40,4,FALSE))))</f>
        <v>753.6325031038167</v>
      </c>
      <c r="E415" s="3">
        <f>(D415^Parameters!$B$10)*Parameters!$B$9</f>
        <v>10583.530780447154</v>
      </c>
      <c r="F415" s="3">
        <f>IF(D415&gt;Parameters!$B$4,E415*(Parameters!$B$5+(Parameters!$B$6-Parameters!$B$5)*1/(1+EXP(-Parameters!$B$2*(D415-Parameters!$B$3)))),0)</f>
        <v>10356.591406921352</v>
      </c>
    </row>
    <row r="416" spans="1:6" x14ac:dyDescent="0.25">
      <c r="A416">
        <f t="shared" si="32"/>
        <v>35</v>
      </c>
      <c r="B416">
        <f t="shared" si="34"/>
        <v>4</v>
      </c>
      <c r="C416">
        <f t="shared" si="34"/>
        <v>1</v>
      </c>
      <c r="D416" s="3">
        <f>VLOOKUP(A416,Growth!$C$1:$J$40,2,FALSE)*(1-EXP(-VLOOKUP(A416,Growth!$C$1:$J$40,3,FALSE)*((((B416-1)*12)+VLOOKUP(C416,Parameters!$A$13:$B$16,2,FALSE))-VLOOKUP(A416,Growth!$C$1:$J$40,4,FALSE))))</f>
        <v>807.33346374174243</v>
      </c>
      <c r="E416" s="3">
        <f>(D416^Parameters!$B$10)*Parameters!$B$9</f>
        <v>13120.275265254419</v>
      </c>
      <c r="F416" s="3">
        <f>IF(D416&gt;Parameters!$B$4,E416*(Parameters!$B$5+(Parameters!$B$6-Parameters!$B$5)*1/(1+EXP(-Parameters!$B$2*(D416-Parameters!$B$3)))),0)</f>
        <v>13118.438845065919</v>
      </c>
    </row>
    <row r="417" spans="1:6" x14ac:dyDescent="0.25">
      <c r="A417">
        <f t="shared" si="32"/>
        <v>35</v>
      </c>
      <c r="B417">
        <f t="shared" si="34"/>
        <v>4</v>
      </c>
      <c r="C417">
        <f t="shared" si="34"/>
        <v>2</v>
      </c>
      <c r="D417" s="3">
        <f>VLOOKUP(A417,Growth!$C$1:$J$40,2,FALSE)*(1-EXP(-VLOOKUP(A417,Growth!$C$1:$J$40,3,FALSE)*((((B417-1)*12)+VLOOKUP(C417,Parameters!$A$13:$B$16,2,FALSE))-VLOOKUP(A417,Growth!$C$1:$J$40,4,FALSE))))</f>
        <v>845.97531253222144</v>
      </c>
      <c r="E417" s="3">
        <f>(D417^Parameters!$B$10)*Parameters!$B$9</f>
        <v>15181.839690228055</v>
      </c>
      <c r="F417" s="3">
        <f>IF(D417&gt;Parameters!$B$4,E417*(Parameters!$B$5+(Parameters!$B$6-Parameters!$B$5)*1/(1+EXP(-Parameters!$B$2*(D417-Parameters!$B$3)))),0)</f>
        <v>15181.783684559152</v>
      </c>
    </row>
    <row r="418" spans="1:6" x14ac:dyDescent="0.25">
      <c r="A418">
        <f t="shared" si="32"/>
        <v>35</v>
      </c>
      <c r="B418">
        <f t="shared" si="34"/>
        <v>4</v>
      </c>
      <c r="C418">
        <f t="shared" si="34"/>
        <v>3</v>
      </c>
      <c r="D418" s="3">
        <f>VLOOKUP(A418,Growth!$C$1:$J$40,2,FALSE)*(1-EXP(-VLOOKUP(A418,Growth!$C$1:$J$40,3,FALSE)*((((B418-1)*12)+VLOOKUP(C418,Parameters!$A$13:$B$16,2,FALSE))-VLOOKUP(A418,Growth!$C$1:$J$40,4,FALSE))))</f>
        <v>864.16265142513714</v>
      </c>
      <c r="E418" s="3">
        <f>(D418^Parameters!$B$10)*Parameters!$B$9</f>
        <v>16224.088425034624</v>
      </c>
      <c r="F418" s="3">
        <f>IF(D418&gt;Parameters!$B$4,E418*(Parameters!$B$5+(Parameters!$B$6-Parameters!$B$5)*1/(1+EXP(-Parameters!$B$2*(D418-Parameters!$B$3)))),0)</f>
        <v>16224.077615544425</v>
      </c>
    </row>
    <row r="419" spans="1:6" x14ac:dyDescent="0.25">
      <c r="A419">
        <f t="shared" si="32"/>
        <v>35</v>
      </c>
      <c r="B419">
        <f t="shared" si="34"/>
        <v>5</v>
      </c>
      <c r="C419">
        <f t="shared" si="34"/>
        <v>1</v>
      </c>
      <c r="D419" s="3">
        <f>VLOOKUP(A419,Growth!$C$1:$J$40,2,FALSE)*(1-EXP(-VLOOKUP(A419,Growth!$C$1:$J$40,3,FALSE)*((((B419-1)*12)+VLOOKUP(C419,Parameters!$A$13:$B$16,2,FALSE))-VLOOKUP(A419,Growth!$C$1:$J$40,4,FALSE))))</f>
        <v>894.71100802328101</v>
      </c>
      <c r="E419" s="3">
        <f>(D419^Parameters!$B$10)*Parameters!$B$9</f>
        <v>18082.373722322554</v>
      </c>
      <c r="F419" s="3">
        <f>IF(D419&gt;Parameters!$B$4,E419*(Parameters!$B$5+(Parameters!$B$6-Parameters!$B$5)*1/(1+EXP(-Parameters!$B$2*(D419-Parameters!$B$3)))),0)</f>
        <v>18082.373042371662</v>
      </c>
    </row>
    <row r="420" spans="1:6" x14ac:dyDescent="0.25">
      <c r="A420">
        <f t="shared" si="32"/>
        <v>35</v>
      </c>
      <c r="B420">
        <f t="shared" si="34"/>
        <v>5</v>
      </c>
      <c r="C420">
        <f t="shared" si="34"/>
        <v>2</v>
      </c>
      <c r="D420" s="3">
        <f>VLOOKUP(A420,Growth!$C$1:$J$40,2,FALSE)*(1-EXP(-VLOOKUP(A420,Growth!$C$1:$J$40,3,FALSE)*((((B420-1)*12)+VLOOKUP(C420,Parameters!$A$13:$B$16,2,FALSE))-VLOOKUP(A420,Growth!$C$1:$J$40,4,FALSE))))</f>
        <v>916.69283036761783</v>
      </c>
      <c r="E420" s="3">
        <f>(D420^Parameters!$B$10)*Parameters!$B$9</f>
        <v>19505.606417761857</v>
      </c>
      <c r="F420" s="3">
        <f>IF(D420&gt;Parameters!$B$4,E420*(Parameters!$B$5+(Parameters!$B$6-Parameters!$B$5)*1/(1+EXP(-Parameters!$B$2*(D420-Parameters!$B$3)))),0)</f>
        <v>19505.606325068627</v>
      </c>
    </row>
    <row r="421" spans="1:6" x14ac:dyDescent="0.25">
      <c r="A421">
        <f t="shared" si="32"/>
        <v>35</v>
      </c>
      <c r="B421">
        <f t="shared" ref="B421:C436" si="35">B409</f>
        <v>5</v>
      </c>
      <c r="C421">
        <f t="shared" si="35"/>
        <v>3</v>
      </c>
      <c r="D421" s="3">
        <f>VLOOKUP(A421,Growth!$C$1:$J$40,2,FALSE)*(1-EXP(-VLOOKUP(A421,Growth!$C$1:$J$40,3,FALSE)*((((B421-1)*12)+VLOOKUP(C421,Parameters!$A$13:$B$16,2,FALSE))-VLOOKUP(A421,Growth!$C$1:$J$40,4,FALSE))))</f>
        <v>927.03888949713928</v>
      </c>
      <c r="E421" s="3">
        <f>(D421^Parameters!$B$10)*Parameters!$B$9</f>
        <v>20201.055959840101</v>
      </c>
      <c r="F421" s="3">
        <f>IF(D421&gt;Parameters!$B$4,E421*(Parameters!$B$5+(Parameters!$B$6-Parameters!$B$5)*1/(1+EXP(-Parameters!$B$2*(D421-Parameters!$B$3)))),0)</f>
        <v>20201.055923578322</v>
      </c>
    </row>
    <row r="422" spans="1:6" x14ac:dyDescent="0.25">
      <c r="A422">
        <f t="shared" si="32"/>
        <v>36</v>
      </c>
      <c r="B422">
        <f t="shared" si="35"/>
        <v>2</v>
      </c>
      <c r="C422">
        <f t="shared" si="35"/>
        <v>1</v>
      </c>
      <c r="D422" s="3">
        <f>VLOOKUP(A422,Growth!$C$1:$J$40,2,FALSE)*(1-EXP(-VLOOKUP(A422,Growth!$C$1:$J$40,3,FALSE)*((((B422-1)*12)+VLOOKUP(C422,Parameters!$A$13:$B$16,2,FALSE))-VLOOKUP(A422,Growth!$C$1:$J$40,4,FALSE))))</f>
        <v>302.3351071427511</v>
      </c>
      <c r="E422" s="3">
        <f>(D422^Parameters!$B$10)*Parameters!$B$9</f>
        <v>611.52971027597607</v>
      </c>
      <c r="F422" s="3">
        <f>IF(D422&gt;Parameters!$B$4,E422*(Parameters!$B$5+(Parameters!$B$6-Parameters!$B$5)*1/(1+EXP(-Parameters!$B$2*(D422-Parameters!$B$3)))),0)</f>
        <v>1.0057820759364089E-14</v>
      </c>
    </row>
    <row r="423" spans="1:6" x14ac:dyDescent="0.25">
      <c r="A423">
        <f t="shared" si="32"/>
        <v>36</v>
      </c>
      <c r="B423">
        <f t="shared" si="35"/>
        <v>2</v>
      </c>
      <c r="C423">
        <f t="shared" si="35"/>
        <v>2</v>
      </c>
      <c r="D423" s="3">
        <f>VLOOKUP(A423,Growth!$C$1:$J$40,2,FALSE)*(1-EXP(-VLOOKUP(A423,Growth!$C$1:$J$40,3,FALSE)*((((B423-1)*12)+VLOOKUP(C423,Parameters!$A$13:$B$16,2,FALSE))-VLOOKUP(A423,Growth!$C$1:$J$40,4,FALSE))))</f>
        <v>417.94979297989454</v>
      </c>
      <c r="E423" s="3">
        <f>(D423^Parameters!$B$10)*Parameters!$B$9</f>
        <v>1680.4009874945493</v>
      </c>
      <c r="F423" s="3">
        <f>IF(D423&gt;Parameters!$B$4,E423*(Parameters!$B$5+(Parameters!$B$6-Parameters!$B$5)*1/(1+EXP(-Parameters!$B$2*(D423-Parameters!$B$3)))),0)</f>
        <v>1.4666869523425822E-9</v>
      </c>
    </row>
    <row r="424" spans="1:6" x14ac:dyDescent="0.25">
      <c r="A424">
        <f t="shared" si="32"/>
        <v>36</v>
      </c>
      <c r="B424">
        <f t="shared" si="35"/>
        <v>2</v>
      </c>
      <c r="C424">
        <f t="shared" si="35"/>
        <v>3</v>
      </c>
      <c r="D424" s="3">
        <f>VLOOKUP(A424,Growth!$C$1:$J$40,2,FALSE)*(1-EXP(-VLOOKUP(A424,Growth!$C$1:$J$40,3,FALSE)*((((B424-1)*12)+VLOOKUP(C424,Parameters!$A$13:$B$16,2,FALSE))-VLOOKUP(A424,Growth!$C$1:$J$40,4,FALSE))))</f>
        <v>473.53347500317494</v>
      </c>
      <c r="E424" s="3">
        <f>(D424^Parameters!$B$10)*Parameters!$B$9</f>
        <v>2481.3142304372059</v>
      </c>
      <c r="F424" s="3">
        <f>IF(D424&gt;Parameters!$B$4,E424*(Parameters!$B$5+(Parameters!$B$6-Parameters!$B$5)*1/(1+EXP(-Parameters!$B$2*(D424-Parameters!$B$3)))),0)</f>
        <v>4.0471635552136694E-7</v>
      </c>
    </row>
    <row r="425" spans="1:6" x14ac:dyDescent="0.25">
      <c r="A425">
        <f t="shared" si="32"/>
        <v>36</v>
      </c>
      <c r="B425">
        <f t="shared" si="35"/>
        <v>3</v>
      </c>
      <c r="C425">
        <f t="shared" si="35"/>
        <v>1</v>
      </c>
      <c r="D425" s="3">
        <f>VLOOKUP(A425,Growth!$C$1:$J$40,2,FALSE)*(1-EXP(-VLOOKUP(A425,Growth!$C$1:$J$40,3,FALSE)*((((B425-1)*12)+VLOOKUP(C425,Parameters!$A$13:$B$16,2,FALSE))-VLOOKUP(A425,Growth!$C$1:$J$40,4,FALSE))))</f>
        <v>568.9726351163406</v>
      </c>
      <c r="E425" s="3">
        <f>(D425^Parameters!$B$10)*Parameters!$B$9</f>
        <v>4401.4241216704304</v>
      </c>
      <c r="F425" s="3">
        <f>IF(D425&gt;Parameters!$B$4,E425*(Parameters!$B$5+(Parameters!$B$6-Parameters!$B$5)*1/(1+EXP(-Parameters!$B$2*(D425-Parameters!$B$3)))),0)</f>
        <v>5.7066911847410097E-3</v>
      </c>
    </row>
    <row r="426" spans="1:6" x14ac:dyDescent="0.25">
      <c r="A426">
        <f t="shared" si="32"/>
        <v>36</v>
      </c>
      <c r="B426">
        <f t="shared" si="35"/>
        <v>3</v>
      </c>
      <c r="C426">
        <f t="shared" si="35"/>
        <v>2</v>
      </c>
      <c r="D426" s="3">
        <f>VLOOKUP(A426,Growth!$C$1:$J$40,2,FALSE)*(1-EXP(-VLOOKUP(A426,Growth!$C$1:$J$40,3,FALSE)*((((B426-1)*12)+VLOOKUP(C426,Parameters!$A$13:$B$16,2,FALSE))-VLOOKUP(A426,Growth!$C$1:$J$40,4,FALSE))))</f>
        <v>639.63428478883418</v>
      </c>
      <c r="E426" s="3">
        <f>(D426^Parameters!$B$10)*Parameters!$B$9</f>
        <v>6342.9596084610248</v>
      </c>
      <c r="F426" s="3">
        <f>IF(D426&gt;Parameters!$B$4,E426*(Parameters!$B$5+(Parameters!$B$6-Parameters!$B$5)*1/(1+EXP(-Parameters!$B$2*(D426-Parameters!$B$3)))),0)</f>
        <v>6.3443409971580271</v>
      </c>
    </row>
    <row r="427" spans="1:6" x14ac:dyDescent="0.25">
      <c r="A427">
        <f t="shared" si="32"/>
        <v>36</v>
      </c>
      <c r="B427">
        <f t="shared" si="35"/>
        <v>3</v>
      </c>
      <c r="C427">
        <f t="shared" si="35"/>
        <v>3</v>
      </c>
      <c r="D427" s="3">
        <f>VLOOKUP(A427,Growth!$C$1:$J$40,2,FALSE)*(1-EXP(-VLOOKUP(A427,Growth!$C$1:$J$40,3,FALSE)*((((B427-1)*12)+VLOOKUP(C427,Parameters!$A$13:$B$16,2,FALSE))-VLOOKUP(A427,Growth!$C$1:$J$40,4,FALSE))))</f>
        <v>673.60604744335421</v>
      </c>
      <c r="E427" s="3">
        <f>(D427^Parameters!$B$10)*Parameters!$B$9</f>
        <v>7454.9638805782033</v>
      </c>
      <c r="F427" s="3">
        <f>IF(D427&gt;Parameters!$B$4,E427*(Parameters!$B$5+(Parameters!$B$6-Parameters!$B$5)*1/(1+EXP(-Parameters!$B$2*(D427-Parameters!$B$3)))),0)</f>
        <v>178.15496713977052</v>
      </c>
    </row>
    <row r="428" spans="1:6" x14ac:dyDescent="0.25">
      <c r="A428">
        <f t="shared" si="32"/>
        <v>36</v>
      </c>
      <c r="B428">
        <f t="shared" si="35"/>
        <v>4</v>
      </c>
      <c r="C428">
        <f t="shared" si="35"/>
        <v>1</v>
      </c>
      <c r="D428" s="3">
        <f>VLOOKUP(A428,Growth!$C$1:$J$40,2,FALSE)*(1-EXP(-VLOOKUP(A428,Growth!$C$1:$J$40,3,FALSE)*((((B428-1)*12)+VLOOKUP(C428,Parameters!$A$13:$B$16,2,FALSE))-VLOOKUP(A428,Growth!$C$1:$J$40,4,FALSE))))</f>
        <v>731.93677288815695</v>
      </c>
      <c r="E428" s="3">
        <f>(D428^Parameters!$B$10)*Parameters!$B$9</f>
        <v>9661.1966191127085</v>
      </c>
      <c r="F428" s="3">
        <f>IF(D428&gt;Parameters!$B$4,E428*(Parameters!$B$5+(Parameters!$B$6-Parameters!$B$5)*1/(1+EXP(-Parameters!$B$2*(D428-Parameters!$B$3)))),0)</f>
        <v>8266.0142810765574</v>
      </c>
    </row>
    <row r="429" spans="1:6" x14ac:dyDescent="0.25">
      <c r="A429">
        <f t="shared" si="32"/>
        <v>36</v>
      </c>
      <c r="B429">
        <f t="shared" si="35"/>
        <v>4</v>
      </c>
      <c r="C429">
        <f t="shared" si="35"/>
        <v>2</v>
      </c>
      <c r="D429" s="3">
        <f>VLOOKUP(A429,Growth!$C$1:$J$40,2,FALSE)*(1-EXP(-VLOOKUP(A429,Growth!$C$1:$J$40,3,FALSE)*((((B429-1)*12)+VLOOKUP(C429,Parameters!$A$13:$B$16,2,FALSE))-VLOOKUP(A429,Growth!$C$1:$J$40,4,FALSE))))</f>
        <v>775.12392249881736</v>
      </c>
      <c r="E429" s="3">
        <f>(D429^Parameters!$B$10)*Parameters!$B$9</f>
        <v>11554.441844749224</v>
      </c>
      <c r="F429" s="3">
        <f>IF(D429&gt;Parameters!$B$4,E429*(Parameters!$B$5+(Parameters!$B$6-Parameters!$B$5)*1/(1+EXP(-Parameters!$B$2*(D429-Parameters!$B$3)))),0)</f>
        <v>11521.030640895202</v>
      </c>
    </row>
    <row r="430" spans="1:6" x14ac:dyDescent="0.25">
      <c r="A430">
        <f t="shared" si="32"/>
        <v>36</v>
      </c>
      <c r="B430">
        <f t="shared" si="35"/>
        <v>4</v>
      </c>
      <c r="C430">
        <f t="shared" si="35"/>
        <v>3</v>
      </c>
      <c r="D430" s="3">
        <f>VLOOKUP(A430,Growth!$C$1:$J$40,2,FALSE)*(1-EXP(-VLOOKUP(A430,Growth!$C$1:$J$40,3,FALSE)*((((B430-1)*12)+VLOOKUP(C430,Parameters!$A$13:$B$16,2,FALSE))-VLOOKUP(A430,Growth!$C$1:$J$40,4,FALSE))))</f>
        <v>795.88686255326832</v>
      </c>
      <c r="E430" s="3">
        <f>(D430^Parameters!$B$10)*Parameters!$B$9</f>
        <v>12548.28942659612</v>
      </c>
      <c r="F430" s="3">
        <f>IF(D430&gt;Parameters!$B$4,E430*(Parameters!$B$5+(Parameters!$B$6-Parameters!$B$5)*1/(1+EXP(-Parameters!$B$2*(D430-Parameters!$B$3)))),0)</f>
        <v>12543.133752279378</v>
      </c>
    </row>
    <row r="431" spans="1:6" x14ac:dyDescent="0.25">
      <c r="A431">
        <f t="shared" si="32"/>
        <v>36</v>
      </c>
      <c r="B431">
        <f t="shared" si="35"/>
        <v>5</v>
      </c>
      <c r="C431">
        <f t="shared" si="35"/>
        <v>1</v>
      </c>
      <c r="D431" s="3">
        <f>VLOOKUP(A431,Growth!$C$1:$J$40,2,FALSE)*(1-EXP(-VLOOKUP(A431,Growth!$C$1:$J$40,3,FALSE)*((((B431-1)*12)+VLOOKUP(C431,Parameters!$A$13:$B$16,2,FALSE))-VLOOKUP(A431,Growth!$C$1:$J$40,4,FALSE))))</f>
        <v>831.53756952598815</v>
      </c>
      <c r="E431" s="3">
        <f>(D431^Parameters!$B$10)*Parameters!$B$9</f>
        <v>14387.606996240818</v>
      </c>
      <c r="F431" s="3">
        <f>IF(D431&gt;Parameters!$B$4,E431*(Parameters!$B$5+(Parameters!$B$6-Parameters!$B$5)*1/(1+EXP(-Parameters!$B$2*(D431-Parameters!$B$3)))),0)</f>
        <v>14387.400496093956</v>
      </c>
    </row>
    <row r="432" spans="1:6" x14ac:dyDescent="0.25">
      <c r="A432">
        <f t="shared" si="32"/>
        <v>36</v>
      </c>
      <c r="B432">
        <f t="shared" si="35"/>
        <v>5</v>
      </c>
      <c r="C432">
        <f t="shared" si="35"/>
        <v>2</v>
      </c>
      <c r="D432" s="3">
        <f>VLOOKUP(A432,Growth!$C$1:$J$40,2,FALSE)*(1-EXP(-VLOOKUP(A432,Growth!$C$1:$J$40,3,FALSE)*((((B432-1)*12)+VLOOKUP(C432,Parameters!$A$13:$B$16,2,FALSE))-VLOOKUP(A432,Growth!$C$1:$J$40,4,FALSE))))</f>
        <v>857.93279098116477</v>
      </c>
      <c r="E432" s="3">
        <f>(D432^Parameters!$B$10)*Parameters!$B$9</f>
        <v>15861.776064787291</v>
      </c>
      <c r="F432" s="3">
        <f>IF(D432&gt;Parameters!$B$4,E432*(Parameters!$B$5+(Parameters!$B$6-Parameters!$B$5)*1/(1+EXP(-Parameters!$B$2*(D432-Parameters!$B$3)))),0)</f>
        <v>15861.757071817054</v>
      </c>
    </row>
    <row r="433" spans="1:6" x14ac:dyDescent="0.25">
      <c r="A433">
        <f t="shared" si="32"/>
        <v>36</v>
      </c>
      <c r="B433">
        <f t="shared" si="35"/>
        <v>5</v>
      </c>
      <c r="C433">
        <f t="shared" si="35"/>
        <v>3</v>
      </c>
      <c r="D433" s="3">
        <f>VLOOKUP(A433,Growth!$C$1:$J$40,2,FALSE)*(1-EXP(-VLOOKUP(A433,Growth!$C$1:$J$40,3,FALSE)*((((B433-1)*12)+VLOOKUP(C433,Parameters!$A$13:$B$16,2,FALSE))-VLOOKUP(A433,Growth!$C$1:$J$40,4,FALSE))))</f>
        <v>870.62273245075664</v>
      </c>
      <c r="E433" s="3">
        <f>(D433^Parameters!$B$10)*Parameters!$B$9</f>
        <v>16605.687618453001</v>
      </c>
      <c r="F433" s="3">
        <f>IF(D433&gt;Parameters!$B$4,E433*(Parameters!$B$5+(Parameters!$B$6-Parameters!$B$5)*1/(1+EXP(-Parameters!$B$2*(D433-Parameters!$B$3)))),0)</f>
        <v>16605.681594285255</v>
      </c>
    </row>
    <row r="434" spans="1:6" x14ac:dyDescent="0.25">
      <c r="A434">
        <f t="shared" si="32"/>
        <v>37</v>
      </c>
      <c r="B434">
        <f t="shared" si="35"/>
        <v>2</v>
      </c>
      <c r="C434">
        <f t="shared" si="35"/>
        <v>1</v>
      </c>
      <c r="D434" s="3">
        <f>VLOOKUP(A434,Growth!$C$1:$J$40,2,FALSE)*(1-EXP(-VLOOKUP(A434,Growth!$C$1:$J$40,3,FALSE)*((((B434-1)*12)+VLOOKUP(C434,Parameters!$A$13:$B$16,2,FALSE))-VLOOKUP(A434,Growth!$C$1:$J$40,4,FALSE))))</f>
        <v>302.3351071427511</v>
      </c>
      <c r="E434" s="3">
        <f>(D434^Parameters!$B$10)*Parameters!$B$9</f>
        <v>611.52971027597607</v>
      </c>
      <c r="F434" s="3">
        <f>IF(D434&gt;Parameters!$B$4,E434*(Parameters!$B$5+(Parameters!$B$6-Parameters!$B$5)*1/(1+EXP(-Parameters!$B$2*(D434-Parameters!$B$3)))),0)</f>
        <v>1.0057820759364089E-14</v>
      </c>
    </row>
    <row r="435" spans="1:6" x14ac:dyDescent="0.25">
      <c r="A435">
        <f t="shared" si="32"/>
        <v>37</v>
      </c>
      <c r="B435">
        <f t="shared" si="35"/>
        <v>2</v>
      </c>
      <c r="C435">
        <f t="shared" si="35"/>
        <v>2</v>
      </c>
      <c r="D435" s="3">
        <f>VLOOKUP(A435,Growth!$C$1:$J$40,2,FALSE)*(1-EXP(-VLOOKUP(A435,Growth!$C$1:$J$40,3,FALSE)*((((B435-1)*12)+VLOOKUP(C435,Parameters!$A$13:$B$16,2,FALSE))-VLOOKUP(A435,Growth!$C$1:$J$40,4,FALSE))))</f>
        <v>417.94979297989454</v>
      </c>
      <c r="E435" s="3">
        <f>(D435^Parameters!$B$10)*Parameters!$B$9</f>
        <v>1680.4009874945493</v>
      </c>
      <c r="F435" s="3">
        <f>IF(D435&gt;Parameters!$B$4,E435*(Parameters!$B$5+(Parameters!$B$6-Parameters!$B$5)*1/(1+EXP(-Parameters!$B$2*(D435-Parameters!$B$3)))),0)</f>
        <v>1.4666869523425822E-9</v>
      </c>
    </row>
    <row r="436" spans="1:6" x14ac:dyDescent="0.25">
      <c r="A436">
        <f t="shared" si="32"/>
        <v>37</v>
      </c>
      <c r="B436">
        <f t="shared" si="35"/>
        <v>2</v>
      </c>
      <c r="C436">
        <f t="shared" si="35"/>
        <v>3</v>
      </c>
      <c r="D436" s="3">
        <f>VLOOKUP(A436,Growth!$C$1:$J$40,2,FALSE)*(1-EXP(-VLOOKUP(A436,Growth!$C$1:$J$40,3,FALSE)*((((B436-1)*12)+VLOOKUP(C436,Parameters!$A$13:$B$16,2,FALSE))-VLOOKUP(A436,Growth!$C$1:$J$40,4,FALSE))))</f>
        <v>473.53347500317494</v>
      </c>
      <c r="E436" s="3">
        <f>(D436^Parameters!$B$10)*Parameters!$B$9</f>
        <v>2481.3142304372059</v>
      </c>
      <c r="F436" s="3">
        <f>IF(D436&gt;Parameters!$B$4,E436*(Parameters!$B$5+(Parameters!$B$6-Parameters!$B$5)*1/(1+EXP(-Parameters!$B$2*(D436-Parameters!$B$3)))),0)</f>
        <v>4.0471635552136694E-7</v>
      </c>
    </row>
    <row r="437" spans="1:6" x14ac:dyDescent="0.25">
      <c r="A437">
        <f t="shared" si="32"/>
        <v>37</v>
      </c>
      <c r="B437">
        <f t="shared" ref="B437:C452" si="36">B425</f>
        <v>3</v>
      </c>
      <c r="C437">
        <f t="shared" si="36"/>
        <v>1</v>
      </c>
      <c r="D437" s="3">
        <f>VLOOKUP(A437,Growth!$C$1:$J$40,2,FALSE)*(1-EXP(-VLOOKUP(A437,Growth!$C$1:$J$40,3,FALSE)*((((B437-1)*12)+VLOOKUP(C437,Parameters!$A$13:$B$16,2,FALSE))-VLOOKUP(A437,Growth!$C$1:$J$40,4,FALSE))))</f>
        <v>568.9726351163406</v>
      </c>
      <c r="E437" s="3">
        <f>(D437^Parameters!$B$10)*Parameters!$B$9</f>
        <v>4401.4241216704304</v>
      </c>
      <c r="F437" s="3">
        <f>IF(D437&gt;Parameters!$B$4,E437*(Parameters!$B$5+(Parameters!$B$6-Parameters!$B$5)*1/(1+EXP(-Parameters!$B$2*(D437-Parameters!$B$3)))),0)</f>
        <v>5.7066911847410097E-3</v>
      </c>
    </row>
    <row r="438" spans="1:6" x14ac:dyDescent="0.25">
      <c r="A438">
        <f t="shared" si="32"/>
        <v>37</v>
      </c>
      <c r="B438">
        <f t="shared" si="36"/>
        <v>3</v>
      </c>
      <c r="C438">
        <f t="shared" si="36"/>
        <v>2</v>
      </c>
      <c r="D438" s="3">
        <f>VLOOKUP(A438,Growth!$C$1:$J$40,2,FALSE)*(1-EXP(-VLOOKUP(A438,Growth!$C$1:$J$40,3,FALSE)*((((B438-1)*12)+VLOOKUP(C438,Parameters!$A$13:$B$16,2,FALSE))-VLOOKUP(A438,Growth!$C$1:$J$40,4,FALSE))))</f>
        <v>639.63428478883418</v>
      </c>
      <c r="E438" s="3">
        <f>(D438^Parameters!$B$10)*Parameters!$B$9</f>
        <v>6342.9596084610248</v>
      </c>
      <c r="F438" s="3">
        <f>IF(D438&gt;Parameters!$B$4,E438*(Parameters!$B$5+(Parameters!$B$6-Parameters!$B$5)*1/(1+EXP(-Parameters!$B$2*(D438-Parameters!$B$3)))),0)</f>
        <v>6.3443409971580271</v>
      </c>
    </row>
    <row r="439" spans="1:6" x14ac:dyDescent="0.25">
      <c r="A439">
        <f t="shared" si="32"/>
        <v>37</v>
      </c>
      <c r="B439">
        <f t="shared" si="36"/>
        <v>3</v>
      </c>
      <c r="C439">
        <f t="shared" si="36"/>
        <v>3</v>
      </c>
      <c r="D439" s="3">
        <f>VLOOKUP(A439,Growth!$C$1:$J$40,2,FALSE)*(1-EXP(-VLOOKUP(A439,Growth!$C$1:$J$40,3,FALSE)*((((B439-1)*12)+VLOOKUP(C439,Parameters!$A$13:$B$16,2,FALSE))-VLOOKUP(A439,Growth!$C$1:$J$40,4,FALSE))))</f>
        <v>673.60604744335421</v>
      </c>
      <c r="E439" s="3">
        <f>(D439^Parameters!$B$10)*Parameters!$B$9</f>
        <v>7454.9638805782033</v>
      </c>
      <c r="F439" s="3">
        <f>IF(D439&gt;Parameters!$B$4,E439*(Parameters!$B$5+(Parameters!$B$6-Parameters!$B$5)*1/(1+EXP(-Parameters!$B$2*(D439-Parameters!$B$3)))),0)</f>
        <v>178.15496713977052</v>
      </c>
    </row>
    <row r="440" spans="1:6" x14ac:dyDescent="0.25">
      <c r="A440">
        <f t="shared" si="32"/>
        <v>37</v>
      </c>
      <c r="B440">
        <f t="shared" si="36"/>
        <v>4</v>
      </c>
      <c r="C440">
        <f t="shared" si="36"/>
        <v>1</v>
      </c>
      <c r="D440" s="3">
        <f>VLOOKUP(A440,Growth!$C$1:$J$40,2,FALSE)*(1-EXP(-VLOOKUP(A440,Growth!$C$1:$J$40,3,FALSE)*((((B440-1)*12)+VLOOKUP(C440,Parameters!$A$13:$B$16,2,FALSE))-VLOOKUP(A440,Growth!$C$1:$J$40,4,FALSE))))</f>
        <v>731.93677288815695</v>
      </c>
      <c r="E440" s="3">
        <f>(D440^Parameters!$B$10)*Parameters!$B$9</f>
        <v>9661.1966191127085</v>
      </c>
      <c r="F440" s="3">
        <f>IF(D440&gt;Parameters!$B$4,E440*(Parameters!$B$5+(Parameters!$B$6-Parameters!$B$5)*1/(1+EXP(-Parameters!$B$2*(D440-Parameters!$B$3)))),0)</f>
        <v>8266.0142810765574</v>
      </c>
    </row>
    <row r="441" spans="1:6" x14ac:dyDescent="0.25">
      <c r="A441">
        <f t="shared" si="32"/>
        <v>37</v>
      </c>
      <c r="B441">
        <f t="shared" si="36"/>
        <v>4</v>
      </c>
      <c r="C441">
        <f t="shared" si="36"/>
        <v>2</v>
      </c>
      <c r="D441" s="3">
        <f>VLOOKUP(A441,Growth!$C$1:$J$40,2,FALSE)*(1-EXP(-VLOOKUP(A441,Growth!$C$1:$J$40,3,FALSE)*((((B441-1)*12)+VLOOKUP(C441,Parameters!$A$13:$B$16,2,FALSE))-VLOOKUP(A441,Growth!$C$1:$J$40,4,FALSE))))</f>
        <v>775.12392249881736</v>
      </c>
      <c r="E441" s="3">
        <f>(D441^Parameters!$B$10)*Parameters!$B$9</f>
        <v>11554.441844749224</v>
      </c>
      <c r="F441" s="3">
        <f>IF(D441&gt;Parameters!$B$4,E441*(Parameters!$B$5+(Parameters!$B$6-Parameters!$B$5)*1/(1+EXP(-Parameters!$B$2*(D441-Parameters!$B$3)))),0)</f>
        <v>11521.030640895202</v>
      </c>
    </row>
    <row r="442" spans="1:6" x14ac:dyDescent="0.25">
      <c r="A442">
        <f t="shared" si="32"/>
        <v>37</v>
      </c>
      <c r="B442">
        <f t="shared" si="36"/>
        <v>4</v>
      </c>
      <c r="C442">
        <f t="shared" si="36"/>
        <v>3</v>
      </c>
      <c r="D442" s="3">
        <f>VLOOKUP(A442,Growth!$C$1:$J$40,2,FALSE)*(1-EXP(-VLOOKUP(A442,Growth!$C$1:$J$40,3,FALSE)*((((B442-1)*12)+VLOOKUP(C442,Parameters!$A$13:$B$16,2,FALSE))-VLOOKUP(A442,Growth!$C$1:$J$40,4,FALSE))))</f>
        <v>795.88686255326832</v>
      </c>
      <c r="E442" s="3">
        <f>(D442^Parameters!$B$10)*Parameters!$B$9</f>
        <v>12548.28942659612</v>
      </c>
      <c r="F442" s="3">
        <f>IF(D442&gt;Parameters!$B$4,E442*(Parameters!$B$5+(Parameters!$B$6-Parameters!$B$5)*1/(1+EXP(-Parameters!$B$2*(D442-Parameters!$B$3)))),0)</f>
        <v>12543.133752279378</v>
      </c>
    </row>
    <row r="443" spans="1:6" x14ac:dyDescent="0.25">
      <c r="A443">
        <f t="shared" si="32"/>
        <v>37</v>
      </c>
      <c r="B443">
        <f t="shared" si="36"/>
        <v>5</v>
      </c>
      <c r="C443">
        <f t="shared" si="36"/>
        <v>1</v>
      </c>
      <c r="D443" s="3">
        <f>VLOOKUP(A443,Growth!$C$1:$J$40,2,FALSE)*(1-EXP(-VLOOKUP(A443,Growth!$C$1:$J$40,3,FALSE)*((((B443-1)*12)+VLOOKUP(C443,Parameters!$A$13:$B$16,2,FALSE))-VLOOKUP(A443,Growth!$C$1:$J$40,4,FALSE))))</f>
        <v>831.53756952598815</v>
      </c>
      <c r="E443" s="3">
        <f>(D443^Parameters!$B$10)*Parameters!$B$9</f>
        <v>14387.606996240818</v>
      </c>
      <c r="F443" s="3">
        <f>IF(D443&gt;Parameters!$B$4,E443*(Parameters!$B$5+(Parameters!$B$6-Parameters!$B$5)*1/(1+EXP(-Parameters!$B$2*(D443-Parameters!$B$3)))),0)</f>
        <v>14387.400496093956</v>
      </c>
    </row>
    <row r="444" spans="1:6" x14ac:dyDescent="0.25">
      <c r="A444">
        <f t="shared" si="32"/>
        <v>37</v>
      </c>
      <c r="B444">
        <f t="shared" si="36"/>
        <v>5</v>
      </c>
      <c r="C444">
        <f t="shared" si="36"/>
        <v>2</v>
      </c>
      <c r="D444" s="3">
        <f>VLOOKUP(A444,Growth!$C$1:$J$40,2,FALSE)*(1-EXP(-VLOOKUP(A444,Growth!$C$1:$J$40,3,FALSE)*((((B444-1)*12)+VLOOKUP(C444,Parameters!$A$13:$B$16,2,FALSE))-VLOOKUP(A444,Growth!$C$1:$J$40,4,FALSE))))</f>
        <v>857.93279098116477</v>
      </c>
      <c r="E444" s="3">
        <f>(D444^Parameters!$B$10)*Parameters!$B$9</f>
        <v>15861.776064787291</v>
      </c>
      <c r="F444" s="3">
        <f>IF(D444&gt;Parameters!$B$4,E444*(Parameters!$B$5+(Parameters!$B$6-Parameters!$B$5)*1/(1+EXP(-Parameters!$B$2*(D444-Parameters!$B$3)))),0)</f>
        <v>15861.757071817054</v>
      </c>
    </row>
    <row r="445" spans="1:6" x14ac:dyDescent="0.25">
      <c r="A445">
        <f t="shared" si="32"/>
        <v>37</v>
      </c>
      <c r="B445">
        <f t="shared" si="36"/>
        <v>5</v>
      </c>
      <c r="C445">
        <f t="shared" si="36"/>
        <v>3</v>
      </c>
      <c r="D445" s="3">
        <f>VLOOKUP(A445,Growth!$C$1:$J$40,2,FALSE)*(1-EXP(-VLOOKUP(A445,Growth!$C$1:$J$40,3,FALSE)*((((B445-1)*12)+VLOOKUP(C445,Parameters!$A$13:$B$16,2,FALSE))-VLOOKUP(A445,Growth!$C$1:$J$40,4,FALSE))))</f>
        <v>870.62273245075664</v>
      </c>
      <c r="E445" s="3">
        <f>(D445^Parameters!$B$10)*Parameters!$B$9</f>
        <v>16605.687618453001</v>
      </c>
      <c r="F445" s="3">
        <f>IF(D445&gt;Parameters!$B$4,E445*(Parameters!$B$5+(Parameters!$B$6-Parameters!$B$5)*1/(1+EXP(-Parameters!$B$2*(D445-Parameters!$B$3)))),0)</f>
        <v>16605.681594285255</v>
      </c>
    </row>
    <row r="446" spans="1:6" x14ac:dyDescent="0.25">
      <c r="A446">
        <f t="shared" si="32"/>
        <v>38</v>
      </c>
      <c r="B446">
        <f t="shared" si="36"/>
        <v>2</v>
      </c>
      <c r="C446">
        <f t="shared" si="36"/>
        <v>1</v>
      </c>
      <c r="D446" s="3">
        <f>VLOOKUP(A446,Growth!$C$1:$J$40,2,FALSE)*(1-EXP(-VLOOKUP(A446,Growth!$C$1:$J$40,3,FALSE)*((((B446-1)*12)+VLOOKUP(C446,Parameters!$A$13:$B$16,2,FALSE))-VLOOKUP(A446,Growth!$C$1:$J$40,4,FALSE))))</f>
        <v>302.3351071427511</v>
      </c>
      <c r="E446" s="3">
        <f>(D446^Parameters!$B$10)*Parameters!$B$9</f>
        <v>611.52971027597607</v>
      </c>
      <c r="F446" s="3">
        <f>IF(D446&gt;Parameters!$B$4,E446*(Parameters!$B$5+(Parameters!$B$6-Parameters!$B$5)*1/(1+EXP(-Parameters!$B$2*(D446-Parameters!$B$3)))),0)</f>
        <v>1.0057820759364089E-14</v>
      </c>
    </row>
    <row r="447" spans="1:6" x14ac:dyDescent="0.25">
      <c r="A447">
        <f t="shared" si="32"/>
        <v>38</v>
      </c>
      <c r="B447">
        <f t="shared" si="36"/>
        <v>2</v>
      </c>
      <c r="C447">
        <f t="shared" si="36"/>
        <v>2</v>
      </c>
      <c r="D447" s="3">
        <f>VLOOKUP(A447,Growth!$C$1:$J$40,2,FALSE)*(1-EXP(-VLOOKUP(A447,Growth!$C$1:$J$40,3,FALSE)*((((B447-1)*12)+VLOOKUP(C447,Parameters!$A$13:$B$16,2,FALSE))-VLOOKUP(A447,Growth!$C$1:$J$40,4,FALSE))))</f>
        <v>417.94979297989454</v>
      </c>
      <c r="E447" s="3">
        <f>(D447^Parameters!$B$10)*Parameters!$B$9</f>
        <v>1680.4009874945493</v>
      </c>
      <c r="F447" s="3">
        <f>IF(D447&gt;Parameters!$B$4,E447*(Parameters!$B$5+(Parameters!$B$6-Parameters!$B$5)*1/(1+EXP(-Parameters!$B$2*(D447-Parameters!$B$3)))),0)</f>
        <v>1.4666869523425822E-9</v>
      </c>
    </row>
    <row r="448" spans="1:6" x14ac:dyDescent="0.25">
      <c r="A448">
        <f t="shared" si="32"/>
        <v>38</v>
      </c>
      <c r="B448">
        <f t="shared" si="36"/>
        <v>2</v>
      </c>
      <c r="C448">
        <f t="shared" si="36"/>
        <v>3</v>
      </c>
      <c r="D448" s="3">
        <f>VLOOKUP(A448,Growth!$C$1:$J$40,2,FALSE)*(1-EXP(-VLOOKUP(A448,Growth!$C$1:$J$40,3,FALSE)*((((B448-1)*12)+VLOOKUP(C448,Parameters!$A$13:$B$16,2,FALSE))-VLOOKUP(A448,Growth!$C$1:$J$40,4,FALSE))))</f>
        <v>473.53347500317494</v>
      </c>
      <c r="E448" s="3">
        <f>(D448^Parameters!$B$10)*Parameters!$B$9</f>
        <v>2481.3142304372059</v>
      </c>
      <c r="F448" s="3">
        <f>IF(D448&gt;Parameters!$B$4,E448*(Parameters!$B$5+(Parameters!$B$6-Parameters!$B$5)*1/(1+EXP(-Parameters!$B$2*(D448-Parameters!$B$3)))),0)</f>
        <v>4.0471635552136694E-7</v>
      </c>
    </row>
    <row r="449" spans="1:6" x14ac:dyDescent="0.25">
      <c r="A449">
        <f t="shared" si="32"/>
        <v>38</v>
      </c>
      <c r="B449">
        <f t="shared" si="36"/>
        <v>3</v>
      </c>
      <c r="C449">
        <f t="shared" si="36"/>
        <v>1</v>
      </c>
      <c r="D449" s="3">
        <f>VLOOKUP(A449,Growth!$C$1:$J$40,2,FALSE)*(1-EXP(-VLOOKUP(A449,Growth!$C$1:$J$40,3,FALSE)*((((B449-1)*12)+VLOOKUP(C449,Parameters!$A$13:$B$16,2,FALSE))-VLOOKUP(A449,Growth!$C$1:$J$40,4,FALSE))))</f>
        <v>568.9726351163406</v>
      </c>
      <c r="E449" s="3">
        <f>(D449^Parameters!$B$10)*Parameters!$B$9</f>
        <v>4401.4241216704304</v>
      </c>
      <c r="F449" s="3">
        <f>IF(D449&gt;Parameters!$B$4,E449*(Parameters!$B$5+(Parameters!$B$6-Parameters!$B$5)*1/(1+EXP(-Parameters!$B$2*(D449-Parameters!$B$3)))),0)</f>
        <v>5.7066911847410097E-3</v>
      </c>
    </row>
    <row r="450" spans="1:6" x14ac:dyDescent="0.25">
      <c r="A450">
        <f t="shared" si="32"/>
        <v>38</v>
      </c>
      <c r="B450">
        <f t="shared" si="36"/>
        <v>3</v>
      </c>
      <c r="C450">
        <f t="shared" si="36"/>
        <v>2</v>
      </c>
      <c r="D450" s="3">
        <f>VLOOKUP(A450,Growth!$C$1:$J$40,2,FALSE)*(1-EXP(-VLOOKUP(A450,Growth!$C$1:$J$40,3,FALSE)*((((B450-1)*12)+VLOOKUP(C450,Parameters!$A$13:$B$16,2,FALSE))-VLOOKUP(A450,Growth!$C$1:$J$40,4,FALSE))))</f>
        <v>639.63428478883418</v>
      </c>
      <c r="E450" s="3">
        <f>(D450^Parameters!$B$10)*Parameters!$B$9</f>
        <v>6342.9596084610248</v>
      </c>
      <c r="F450" s="3">
        <f>IF(D450&gt;Parameters!$B$4,E450*(Parameters!$B$5+(Parameters!$B$6-Parameters!$B$5)*1/(1+EXP(-Parameters!$B$2*(D450-Parameters!$B$3)))),0)</f>
        <v>6.3443409971580271</v>
      </c>
    </row>
    <row r="451" spans="1:6" x14ac:dyDescent="0.25">
      <c r="A451">
        <f t="shared" si="32"/>
        <v>38</v>
      </c>
      <c r="B451">
        <f t="shared" si="36"/>
        <v>3</v>
      </c>
      <c r="C451">
        <f t="shared" si="36"/>
        <v>3</v>
      </c>
      <c r="D451" s="3">
        <f>VLOOKUP(A451,Growth!$C$1:$J$40,2,FALSE)*(1-EXP(-VLOOKUP(A451,Growth!$C$1:$J$40,3,FALSE)*((((B451-1)*12)+VLOOKUP(C451,Parameters!$A$13:$B$16,2,FALSE))-VLOOKUP(A451,Growth!$C$1:$J$40,4,FALSE))))</f>
        <v>673.60604744335421</v>
      </c>
      <c r="E451" s="3">
        <f>(D451^Parameters!$B$10)*Parameters!$B$9</f>
        <v>7454.9638805782033</v>
      </c>
      <c r="F451" s="3">
        <f>IF(D451&gt;Parameters!$B$4,E451*(Parameters!$B$5+(Parameters!$B$6-Parameters!$B$5)*1/(1+EXP(-Parameters!$B$2*(D451-Parameters!$B$3)))),0)</f>
        <v>178.15496713977052</v>
      </c>
    </row>
    <row r="452" spans="1:6" x14ac:dyDescent="0.25">
      <c r="A452">
        <f t="shared" si="32"/>
        <v>38</v>
      </c>
      <c r="B452">
        <f t="shared" si="36"/>
        <v>4</v>
      </c>
      <c r="C452">
        <f t="shared" si="36"/>
        <v>1</v>
      </c>
      <c r="D452" s="3">
        <f>VLOOKUP(A452,Growth!$C$1:$J$40,2,FALSE)*(1-EXP(-VLOOKUP(A452,Growth!$C$1:$J$40,3,FALSE)*((((B452-1)*12)+VLOOKUP(C452,Parameters!$A$13:$B$16,2,FALSE))-VLOOKUP(A452,Growth!$C$1:$J$40,4,FALSE))))</f>
        <v>731.93677288815695</v>
      </c>
      <c r="E452" s="3">
        <f>(D452^Parameters!$B$10)*Parameters!$B$9</f>
        <v>9661.1966191127085</v>
      </c>
      <c r="F452" s="3">
        <f>IF(D452&gt;Parameters!$B$4,E452*(Parameters!$B$5+(Parameters!$B$6-Parameters!$B$5)*1/(1+EXP(-Parameters!$B$2*(D452-Parameters!$B$3)))),0)</f>
        <v>8266.0142810765574</v>
      </c>
    </row>
    <row r="453" spans="1:6" x14ac:dyDescent="0.25">
      <c r="A453">
        <f t="shared" ref="A453:A462" si="37">A441+1</f>
        <v>38</v>
      </c>
      <c r="B453">
        <f t="shared" ref="B453:C462" si="38">B441</f>
        <v>4</v>
      </c>
      <c r="C453">
        <f t="shared" si="38"/>
        <v>2</v>
      </c>
      <c r="D453" s="3">
        <f>VLOOKUP(A453,Growth!$C$1:$J$40,2,FALSE)*(1-EXP(-VLOOKUP(A453,Growth!$C$1:$J$40,3,FALSE)*((((B453-1)*12)+VLOOKUP(C453,Parameters!$A$13:$B$16,2,FALSE))-VLOOKUP(A453,Growth!$C$1:$J$40,4,FALSE))))</f>
        <v>775.12392249881736</v>
      </c>
      <c r="E453" s="3">
        <f>(D453^Parameters!$B$10)*Parameters!$B$9</f>
        <v>11554.441844749224</v>
      </c>
      <c r="F453" s="3">
        <f>IF(D453&gt;Parameters!$B$4,E453*(Parameters!$B$5+(Parameters!$B$6-Parameters!$B$5)*1/(1+EXP(-Parameters!$B$2*(D453-Parameters!$B$3)))),0)</f>
        <v>11521.030640895202</v>
      </c>
    </row>
    <row r="454" spans="1:6" x14ac:dyDescent="0.25">
      <c r="A454">
        <f t="shared" si="37"/>
        <v>38</v>
      </c>
      <c r="B454">
        <f t="shared" si="38"/>
        <v>4</v>
      </c>
      <c r="C454">
        <f t="shared" si="38"/>
        <v>3</v>
      </c>
      <c r="D454" s="3">
        <f>VLOOKUP(A454,Growth!$C$1:$J$40,2,FALSE)*(1-EXP(-VLOOKUP(A454,Growth!$C$1:$J$40,3,FALSE)*((((B454-1)*12)+VLOOKUP(C454,Parameters!$A$13:$B$16,2,FALSE))-VLOOKUP(A454,Growth!$C$1:$J$40,4,FALSE))))</f>
        <v>795.88686255326832</v>
      </c>
      <c r="E454" s="3">
        <f>(D454^Parameters!$B$10)*Parameters!$B$9</f>
        <v>12548.28942659612</v>
      </c>
      <c r="F454" s="3">
        <f>IF(D454&gt;Parameters!$B$4,E454*(Parameters!$B$5+(Parameters!$B$6-Parameters!$B$5)*1/(1+EXP(-Parameters!$B$2*(D454-Parameters!$B$3)))),0)</f>
        <v>12543.133752279378</v>
      </c>
    </row>
    <row r="455" spans="1:6" x14ac:dyDescent="0.25">
      <c r="A455">
        <f t="shared" si="37"/>
        <v>38</v>
      </c>
      <c r="B455">
        <f t="shared" si="38"/>
        <v>5</v>
      </c>
      <c r="C455">
        <f t="shared" si="38"/>
        <v>1</v>
      </c>
      <c r="D455" s="3">
        <f>VLOOKUP(A455,Growth!$C$1:$J$40,2,FALSE)*(1-EXP(-VLOOKUP(A455,Growth!$C$1:$J$40,3,FALSE)*((((B455-1)*12)+VLOOKUP(C455,Parameters!$A$13:$B$16,2,FALSE))-VLOOKUP(A455,Growth!$C$1:$J$40,4,FALSE))))</f>
        <v>831.53756952598815</v>
      </c>
      <c r="E455" s="3">
        <f>(D455^Parameters!$B$10)*Parameters!$B$9</f>
        <v>14387.606996240818</v>
      </c>
      <c r="F455" s="3">
        <f>IF(D455&gt;Parameters!$B$4,E455*(Parameters!$B$5+(Parameters!$B$6-Parameters!$B$5)*1/(1+EXP(-Parameters!$B$2*(D455-Parameters!$B$3)))),0)</f>
        <v>14387.400496093956</v>
      </c>
    </row>
    <row r="456" spans="1:6" x14ac:dyDescent="0.25">
      <c r="A456">
        <f t="shared" si="37"/>
        <v>38</v>
      </c>
      <c r="B456">
        <f t="shared" si="38"/>
        <v>5</v>
      </c>
      <c r="C456">
        <f t="shared" si="38"/>
        <v>2</v>
      </c>
      <c r="D456" s="3">
        <f>VLOOKUP(A456,Growth!$C$1:$J$40,2,FALSE)*(1-EXP(-VLOOKUP(A456,Growth!$C$1:$J$40,3,FALSE)*((((B456-1)*12)+VLOOKUP(C456,Parameters!$A$13:$B$16,2,FALSE))-VLOOKUP(A456,Growth!$C$1:$J$40,4,FALSE))))</f>
        <v>857.93279098116477</v>
      </c>
      <c r="E456" s="3">
        <f>(D456^Parameters!$B$10)*Parameters!$B$9</f>
        <v>15861.776064787291</v>
      </c>
      <c r="F456" s="3">
        <f>IF(D456&gt;Parameters!$B$4,E456*(Parameters!$B$5+(Parameters!$B$6-Parameters!$B$5)*1/(1+EXP(-Parameters!$B$2*(D456-Parameters!$B$3)))),0)</f>
        <v>15861.757071817054</v>
      </c>
    </row>
    <row r="457" spans="1:6" x14ac:dyDescent="0.25">
      <c r="A457">
        <f t="shared" si="37"/>
        <v>38</v>
      </c>
      <c r="B457">
        <f t="shared" si="38"/>
        <v>5</v>
      </c>
      <c r="C457">
        <f t="shared" si="38"/>
        <v>3</v>
      </c>
      <c r="D457" s="3">
        <f>VLOOKUP(A457,Growth!$C$1:$J$40,2,FALSE)*(1-EXP(-VLOOKUP(A457,Growth!$C$1:$J$40,3,FALSE)*((((B457-1)*12)+VLOOKUP(C457,Parameters!$A$13:$B$16,2,FALSE))-VLOOKUP(A457,Growth!$C$1:$J$40,4,FALSE))))</f>
        <v>870.62273245075664</v>
      </c>
      <c r="E457" s="3">
        <f>(D457^Parameters!$B$10)*Parameters!$B$9</f>
        <v>16605.687618453001</v>
      </c>
      <c r="F457" s="3">
        <f>IF(D457&gt;Parameters!$B$4,E457*(Parameters!$B$5+(Parameters!$B$6-Parameters!$B$5)*1/(1+EXP(-Parameters!$B$2*(D457-Parameters!$B$3)))),0)</f>
        <v>16605.681594285255</v>
      </c>
    </row>
    <row r="458" spans="1:6" x14ac:dyDescent="0.25">
      <c r="A458">
        <f t="shared" si="37"/>
        <v>39</v>
      </c>
      <c r="B458">
        <f t="shared" si="38"/>
        <v>2</v>
      </c>
      <c r="C458">
        <f t="shared" si="38"/>
        <v>1</v>
      </c>
      <c r="D458" s="3">
        <f>VLOOKUP(A458,Growth!$C$1:$J$40,2,FALSE)*(1-EXP(-VLOOKUP(A458,Growth!$C$1:$J$40,3,FALSE)*((((B458-1)*12)+VLOOKUP(C458,Parameters!$A$13:$B$16,2,FALSE))-VLOOKUP(A458,Growth!$C$1:$J$40,4,FALSE))))</f>
        <v>314.79806863274177</v>
      </c>
      <c r="E458" s="3">
        <f>(D458^Parameters!$B$10)*Parameters!$B$9</f>
        <v>693.71282496367871</v>
      </c>
      <c r="F458" s="3">
        <f>IF(D458&gt;Parameters!$B$4,E458*(Parameters!$B$5+(Parameters!$B$6-Parameters!$B$5)*1/(1+EXP(-Parameters!$B$2*(D458-Parameters!$B$3)))),0)</f>
        <v>3.6863051360120298E-14</v>
      </c>
    </row>
    <row r="459" spans="1:6" x14ac:dyDescent="0.25">
      <c r="A459">
        <f t="shared" si="37"/>
        <v>39</v>
      </c>
      <c r="B459">
        <f t="shared" si="38"/>
        <v>2</v>
      </c>
      <c r="C459">
        <f t="shared" si="38"/>
        <v>2</v>
      </c>
      <c r="D459" s="3">
        <f>VLOOKUP(A459,Growth!$C$1:$J$40,2,FALSE)*(1-EXP(-VLOOKUP(A459,Growth!$C$1:$J$40,3,FALSE)*((((B459-1)*12)+VLOOKUP(C459,Parameters!$A$13:$B$16,2,FALSE))-VLOOKUP(A459,Growth!$C$1:$J$40,4,FALSE))))</f>
        <v>425.6524693746486</v>
      </c>
      <c r="E459" s="3">
        <f>(D459^Parameters!$B$10)*Parameters!$B$9</f>
        <v>1778.9746740862695</v>
      </c>
      <c r="F459" s="3">
        <f>IF(D459&gt;Parameters!$B$4,E459*(Parameters!$B$5+(Parameters!$B$6-Parameters!$B$5)*1/(1+EXP(-Parameters!$B$2*(D459-Parameters!$B$3)))),0)</f>
        <v>3.2053864381319827E-9</v>
      </c>
    </row>
    <row r="460" spans="1:6" x14ac:dyDescent="0.25">
      <c r="A460">
        <f t="shared" si="37"/>
        <v>39</v>
      </c>
      <c r="B460">
        <f t="shared" si="38"/>
        <v>2</v>
      </c>
      <c r="C460">
        <f t="shared" si="38"/>
        <v>3</v>
      </c>
      <c r="D460" s="3">
        <f>VLOOKUP(A460,Growth!$C$1:$J$40,2,FALSE)*(1-EXP(-VLOOKUP(A460,Growth!$C$1:$J$40,3,FALSE)*((((B460-1)*12)+VLOOKUP(C460,Parameters!$A$13:$B$16,2,FALSE))-VLOOKUP(A460,Growth!$C$1:$J$40,4,FALSE))))</f>
        <v>478.50489963290664</v>
      </c>
      <c r="E460" s="3">
        <f>(D460^Parameters!$B$10)*Parameters!$B$9</f>
        <v>2563.5395065441953</v>
      </c>
      <c r="F460" s="3">
        <f>IF(D460&gt;Parameters!$B$4,E460*(Parameters!$B$5+(Parameters!$B$6-Parameters!$B$5)*1/(1+EXP(-Parameters!$B$2*(D460-Parameters!$B$3)))),0)</f>
        <v>6.6753918616830112E-7</v>
      </c>
    </row>
    <row r="461" spans="1:6" x14ac:dyDescent="0.25">
      <c r="A461">
        <f t="shared" si="37"/>
        <v>39</v>
      </c>
      <c r="B461">
        <f t="shared" si="38"/>
        <v>3</v>
      </c>
      <c r="C461">
        <f t="shared" si="38"/>
        <v>1</v>
      </c>
      <c r="D461" s="3">
        <f>VLOOKUP(A461,Growth!$C$1:$J$40,2,FALSE)*(1-EXP(-VLOOKUP(A461,Growth!$C$1:$J$40,3,FALSE)*((((B461-1)*12)+VLOOKUP(C461,Parameters!$A$13:$B$16,2,FALSE))-VLOOKUP(A461,Growth!$C$1:$J$40,4,FALSE))))</f>
        <v>568.47211509262434</v>
      </c>
      <c r="E461" s="3">
        <f>(D461^Parameters!$B$10)*Parameters!$B$9</f>
        <v>4389.3492408206312</v>
      </c>
      <c r="F461" s="3">
        <f>IF(D461&gt;Parameters!$B$4,E461*(Parameters!$B$5+(Parameters!$B$6-Parameters!$B$5)*1/(1+EXP(-Parameters!$B$2*(D461-Parameters!$B$3)))),0)</f>
        <v>5.4292083458623904E-3</v>
      </c>
    </row>
    <row r="462" spans="1:6" x14ac:dyDescent="0.25">
      <c r="A462">
        <f t="shared" si="37"/>
        <v>39</v>
      </c>
      <c r="B462">
        <f t="shared" si="38"/>
        <v>3</v>
      </c>
      <c r="C462">
        <f t="shared" si="38"/>
        <v>2</v>
      </c>
      <c r="D462" s="3">
        <f>VLOOKUP(A462,Growth!$C$1:$J$40,2,FALSE)*(1-EXP(-VLOOKUP(A462,Growth!$C$1:$J$40,3,FALSE)*((((B462-1)*12)+VLOOKUP(C462,Parameters!$A$13:$B$16,2,FALSE))-VLOOKUP(A462,Growth!$C$1:$J$40,4,FALSE))))</f>
        <v>634.34043757593849</v>
      </c>
      <c r="E462" s="3">
        <f>(D462^Parameters!$B$10)*Parameters!$B$9</f>
        <v>6180.5249165919422</v>
      </c>
      <c r="F462" s="3">
        <f>IF(D462&gt;Parameters!$B$4,E462*(Parameters!$B$5+(Parameters!$B$6-Parameters!$B$5)*1/(1+EXP(-Parameters!$B$2*(D462-Parameters!$B$3)))),0)</f>
        <v>3.7579081205942568</v>
      </c>
    </row>
    <row r="463" spans="1:6" x14ac:dyDescent="0.25">
      <c r="A463">
        <f>A451+1</f>
        <v>39</v>
      </c>
      <c r="B463">
        <f>B451</f>
        <v>3</v>
      </c>
      <c r="C463">
        <f>C451</f>
        <v>3</v>
      </c>
      <c r="D463" s="3">
        <f>VLOOKUP(A463,Growth!$C$1:$J$40,2,FALSE)*(1-EXP(-VLOOKUP(A463,Growth!$C$1:$J$40,3,FALSE)*((((B463-1)*12)+VLOOKUP(C463,Parameters!$A$13:$B$16,2,FALSE))-VLOOKUP(A463,Growth!$C$1:$J$40,4,FALSE))))</f>
        <v>665.74470206141461</v>
      </c>
      <c r="E463" s="3">
        <f>(D463^Parameters!$B$10)*Parameters!$B$9</f>
        <v>7186.7290865096811</v>
      </c>
      <c r="F463" s="3">
        <f>IF(D463&gt;Parameters!$B$4,E463*(Parameters!$B$5+(Parameters!$B$6-Parameters!$B$5)*1/(1+EXP(-Parameters!$B$2*(D463-Parameters!$B$3)))),0)</f>
        <v>82.999015900992163</v>
      </c>
    </row>
    <row r="464" spans="1:6" x14ac:dyDescent="0.25">
      <c r="A464">
        <f t="shared" ref="A464:A466" si="39">A452+1</f>
        <v>39</v>
      </c>
      <c r="B464">
        <f t="shared" ref="B464:C466" si="40">B452</f>
        <v>4</v>
      </c>
      <c r="C464">
        <f t="shared" si="40"/>
        <v>1</v>
      </c>
      <c r="D464" s="3">
        <f>VLOOKUP(A464,Growth!$C$1:$J$40,2,FALSE)*(1-EXP(-VLOOKUP(A464,Growth!$C$1:$J$40,3,FALSE)*((((B464-1)*12)+VLOOKUP(C464,Parameters!$A$13:$B$16,2,FALSE))-VLOOKUP(A464,Growth!$C$1:$J$40,4,FALSE))))</f>
        <v>719.20211576051963</v>
      </c>
      <c r="E464" s="3">
        <f>(D464^Parameters!$B$10)*Parameters!$B$9</f>
        <v>9146.119218134023</v>
      </c>
      <c r="F464" s="3">
        <f>IF(D464&gt;Parameters!$B$4,E464*(Parameters!$B$5+(Parameters!$B$6-Parameters!$B$5)*1/(1+EXP(-Parameters!$B$2*(D464-Parameters!$B$3)))),0)</f>
        <v>5864.9541322783871</v>
      </c>
    </row>
    <row r="465" spans="1:6" x14ac:dyDescent="0.25">
      <c r="A465">
        <f t="shared" si="39"/>
        <v>39</v>
      </c>
      <c r="B465">
        <f t="shared" si="40"/>
        <v>4</v>
      </c>
      <c r="C465">
        <f t="shared" si="40"/>
        <v>2</v>
      </c>
      <c r="D465" s="3">
        <f>VLOOKUP(A465,Growth!$C$1:$J$40,2,FALSE)*(1-EXP(-VLOOKUP(A465,Growth!$C$1:$J$40,3,FALSE)*((((B465-1)*12)+VLOOKUP(C465,Parameters!$A$13:$B$16,2,FALSE))-VLOOKUP(A465,Growth!$C$1:$J$40,4,FALSE))))</f>
        <v>758.34026343647122</v>
      </c>
      <c r="E465" s="3">
        <f>(D465^Parameters!$B$10)*Parameters!$B$9</f>
        <v>10791.273166109344</v>
      </c>
      <c r="F465" s="3">
        <f>IF(D465&gt;Parameters!$B$4,E465*(Parameters!$B$5+(Parameters!$B$6-Parameters!$B$5)*1/(1+EXP(-Parameters!$B$2*(D465-Parameters!$B$3)))),0)</f>
        <v>10641.544446949889</v>
      </c>
    </row>
    <row r="466" spans="1:6" x14ac:dyDescent="0.25">
      <c r="A466">
        <f t="shared" si="39"/>
        <v>39</v>
      </c>
      <c r="B466">
        <f t="shared" si="40"/>
        <v>4</v>
      </c>
      <c r="C466">
        <f t="shared" si="40"/>
        <v>3</v>
      </c>
      <c r="D466" s="3">
        <f>VLOOKUP(A466,Growth!$C$1:$J$40,2,FALSE)*(1-EXP(-VLOOKUP(A466,Growth!$C$1:$J$40,3,FALSE)*((((B466-1)*12)+VLOOKUP(C466,Parameters!$A$13:$B$16,2,FALSE))-VLOOKUP(A466,Growth!$C$1:$J$40,4,FALSE))))</f>
        <v>777.0002914248654</v>
      </c>
      <c r="E466" s="3">
        <f>(D466^Parameters!$B$10)*Parameters!$B$9</f>
        <v>11641.975626934101</v>
      </c>
      <c r="F466" s="3">
        <f>IF(D466&gt;Parameters!$B$4,E466*(Parameters!$B$5+(Parameters!$B$6-Parameters!$B$5)*1/(1+EXP(-Parameters!$B$2*(D466-Parameters!$B$3)))),0)</f>
        <v>11613.746894792932</v>
      </c>
    </row>
    <row r="467" spans="1:6" x14ac:dyDescent="0.25">
      <c r="A467">
        <f>A455+1</f>
        <v>39</v>
      </c>
      <c r="B467">
        <f>B455</f>
        <v>5</v>
      </c>
      <c r="C467">
        <f>C455</f>
        <v>1</v>
      </c>
      <c r="D467" s="3">
        <f>VLOOKUP(A467,Growth!$C$1:$J$40,2,FALSE)*(1-EXP(-VLOOKUP(A467,Growth!$C$1:$J$40,3,FALSE)*((((B467-1)*12)+VLOOKUP(C467,Parameters!$A$13:$B$16,2,FALSE))-VLOOKUP(A467,Growth!$C$1:$J$40,4,FALSE))))</f>
        <v>808.76402963544467</v>
      </c>
      <c r="E467" s="3">
        <f>(D467^Parameters!$B$10)*Parameters!$B$9</f>
        <v>13192.982698181482</v>
      </c>
      <c r="F467" s="3">
        <f>IF(D467&gt;Parameters!$B$4,E467*(Parameters!$B$5+(Parameters!$B$6-Parameters!$B$5)*1/(1+EXP(-Parameters!$B$2*(D467-Parameters!$B$3)))),0)</f>
        <v>13191.368649363778</v>
      </c>
    </row>
    <row r="468" spans="1:6" x14ac:dyDescent="0.25">
      <c r="A468">
        <f t="shared" ref="A468:A469" si="41">A456+1</f>
        <v>39</v>
      </c>
      <c r="B468">
        <f t="shared" ref="B468:C469" si="42">B456</f>
        <v>5</v>
      </c>
      <c r="C468">
        <f t="shared" si="42"/>
        <v>2</v>
      </c>
      <c r="D468" s="3">
        <f>VLOOKUP(A468,Growth!$C$1:$J$40,2,FALSE)*(1-EXP(-VLOOKUP(A468,Growth!$C$1:$J$40,3,FALSE)*((((B468-1)*12)+VLOOKUP(C468,Parameters!$A$13:$B$16,2,FALSE))-VLOOKUP(A468,Growth!$C$1:$J$40,4,FALSE))))</f>
        <v>832.01943596361764</v>
      </c>
      <c r="E468" s="3">
        <f>(D468^Parameters!$B$10)*Parameters!$B$9</f>
        <v>14413.648446906243</v>
      </c>
      <c r="F468" s="3">
        <f>IF(D468&gt;Parameters!$B$4,E468*(Parameters!$B$5+(Parameters!$B$6-Parameters!$B$5)*1/(1+EXP(-Parameters!$B$2*(D468-Parameters!$B$3)))),0)</f>
        <v>14413.450743791725</v>
      </c>
    </row>
    <row r="469" spans="1:6" x14ac:dyDescent="0.25">
      <c r="A469">
        <f t="shared" si="41"/>
        <v>39</v>
      </c>
      <c r="B469">
        <f t="shared" si="42"/>
        <v>5</v>
      </c>
      <c r="C469">
        <f t="shared" si="42"/>
        <v>3</v>
      </c>
      <c r="D469" s="3">
        <f>VLOOKUP(A469,Growth!$C$1:$J$40,2,FALSE)*(1-EXP(-VLOOKUP(A469,Growth!$C$1:$J$40,3,FALSE)*((((B469-1)*12)+VLOOKUP(C469,Parameters!$A$13:$B$16,2,FALSE))-VLOOKUP(A469,Growth!$C$1:$J$40,4,FALSE))))</f>
        <v>843.10699525635903</v>
      </c>
      <c r="E469" s="3">
        <f>(D469^Parameters!$B$10)*Parameters!$B$9</f>
        <v>15021.737975198899</v>
      </c>
      <c r="F469" s="3">
        <f>IF(D469&gt;Parameters!$B$4,E469*(Parameters!$B$5+(Parameters!$B$6-Parameters!$B$5)*1/(1+EXP(-Parameters!$B$2*(D469-Parameters!$B$3)))),0)</f>
        <v>15021.665390160153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4"/>
  <sheetViews>
    <sheetView tabSelected="1" workbookViewId="0"/>
  </sheetViews>
  <sheetFormatPr defaultRowHeight="15" x14ac:dyDescent="0.25"/>
  <cols>
    <col min="1" max="1" width="9.28515625" bestFit="1" customWidth="1"/>
  </cols>
  <sheetData>
    <row r="1" spans="1:3" x14ac:dyDescent="0.25">
      <c r="A1" s="5" t="s">
        <v>122</v>
      </c>
      <c r="B1" s="46" t="s">
        <v>123</v>
      </c>
      <c r="C1" s="46" t="s">
        <v>130</v>
      </c>
    </row>
    <row r="2" spans="1:3" x14ac:dyDescent="0.25">
      <c r="A2" s="45">
        <v>1</v>
      </c>
      <c r="B2">
        <v>0</v>
      </c>
      <c r="C2">
        <v>1</v>
      </c>
    </row>
    <row r="3" spans="1:3" x14ac:dyDescent="0.25">
      <c r="A3" s="45">
        <v>2</v>
      </c>
      <c r="B3">
        <v>0</v>
      </c>
      <c r="C3">
        <v>1</v>
      </c>
    </row>
    <row r="4" spans="1:3" x14ac:dyDescent="0.25">
      <c r="A4" s="45">
        <v>3</v>
      </c>
      <c r="B4">
        <v>0</v>
      </c>
      <c r="C4">
        <v>1</v>
      </c>
    </row>
    <row r="5" spans="1:3" x14ac:dyDescent="0.25">
      <c r="A5" s="45">
        <v>4</v>
      </c>
      <c r="B5">
        <v>0</v>
      </c>
      <c r="C5">
        <v>1</v>
      </c>
    </row>
    <row r="6" spans="1:3" x14ac:dyDescent="0.25">
      <c r="A6" s="45">
        <v>5</v>
      </c>
      <c r="B6">
        <v>0</v>
      </c>
      <c r="C6">
        <v>1</v>
      </c>
    </row>
    <row r="7" spans="1:3" x14ac:dyDescent="0.25">
      <c r="A7" s="45">
        <v>6</v>
      </c>
      <c r="B7">
        <v>0</v>
      </c>
      <c r="C7">
        <v>1</v>
      </c>
    </row>
    <row r="8" spans="1:3" x14ac:dyDescent="0.25">
      <c r="A8" s="45">
        <v>7</v>
      </c>
      <c r="B8">
        <v>0</v>
      </c>
      <c r="C8">
        <v>1</v>
      </c>
    </row>
    <row r="9" spans="1:3" x14ac:dyDescent="0.25">
      <c r="A9" s="45">
        <v>8</v>
      </c>
      <c r="B9">
        <v>0</v>
      </c>
      <c r="C9">
        <v>1</v>
      </c>
    </row>
    <row r="10" spans="1:3" x14ac:dyDescent="0.25">
      <c r="A10" s="45">
        <v>9</v>
      </c>
      <c r="B10">
        <v>0</v>
      </c>
      <c r="C10">
        <v>1</v>
      </c>
    </row>
    <row r="11" spans="1:3" x14ac:dyDescent="0.25">
      <c r="A11" s="45">
        <v>10</v>
      </c>
      <c r="B11">
        <v>0</v>
      </c>
      <c r="C11">
        <v>1</v>
      </c>
    </row>
    <row r="12" spans="1:3" x14ac:dyDescent="0.25">
      <c r="A12" s="45">
        <v>11</v>
      </c>
      <c r="B12">
        <v>0</v>
      </c>
      <c r="C12">
        <v>1</v>
      </c>
    </row>
    <row r="13" spans="1:3" x14ac:dyDescent="0.25">
      <c r="A13" s="45">
        <v>12</v>
      </c>
      <c r="B13">
        <v>0</v>
      </c>
      <c r="C13">
        <v>1</v>
      </c>
    </row>
    <row r="14" spans="1:3" x14ac:dyDescent="0.25">
      <c r="A14" s="45">
        <v>13</v>
      </c>
      <c r="B14">
        <v>0</v>
      </c>
      <c r="C14">
        <v>1</v>
      </c>
    </row>
    <row r="15" spans="1:3" x14ac:dyDescent="0.25">
      <c r="A15" s="45">
        <v>14</v>
      </c>
      <c r="B15">
        <v>0</v>
      </c>
      <c r="C15">
        <v>1</v>
      </c>
    </row>
    <row r="16" spans="1:3" x14ac:dyDescent="0.25">
      <c r="A16" s="45">
        <v>15</v>
      </c>
      <c r="B16">
        <v>0</v>
      </c>
      <c r="C16">
        <v>1</v>
      </c>
    </row>
    <row r="17" spans="1:3" x14ac:dyDescent="0.25">
      <c r="A17" s="45">
        <v>16</v>
      </c>
      <c r="B17">
        <v>0</v>
      </c>
      <c r="C17">
        <v>1</v>
      </c>
    </row>
    <row r="18" spans="1:3" x14ac:dyDescent="0.25">
      <c r="A18" s="45">
        <v>17</v>
      </c>
      <c r="B18">
        <v>0</v>
      </c>
      <c r="C18">
        <v>1</v>
      </c>
    </row>
    <row r="19" spans="1:3" x14ac:dyDescent="0.25">
      <c r="A19" s="45">
        <v>18</v>
      </c>
      <c r="B19">
        <v>0</v>
      </c>
      <c r="C19">
        <v>1</v>
      </c>
    </row>
    <row r="20" spans="1:3" x14ac:dyDescent="0.25">
      <c r="A20" s="45">
        <v>19</v>
      </c>
      <c r="B20">
        <v>0</v>
      </c>
      <c r="C20">
        <v>1</v>
      </c>
    </row>
    <row r="21" spans="1:3" x14ac:dyDescent="0.25">
      <c r="A21" s="45">
        <v>20</v>
      </c>
      <c r="B21">
        <v>0</v>
      </c>
      <c r="C21">
        <v>1</v>
      </c>
    </row>
    <row r="22" spans="1:3" x14ac:dyDescent="0.25">
      <c r="A22" s="45">
        <v>21</v>
      </c>
      <c r="B22">
        <v>0</v>
      </c>
      <c r="C22">
        <v>1</v>
      </c>
    </row>
    <row r="23" spans="1:3" x14ac:dyDescent="0.25">
      <c r="A23" s="45">
        <v>22</v>
      </c>
      <c r="B23">
        <v>0</v>
      </c>
      <c r="C23">
        <v>1</v>
      </c>
    </row>
    <row r="24" spans="1:3" x14ac:dyDescent="0.25">
      <c r="A24" s="45">
        <v>23</v>
      </c>
      <c r="B24">
        <v>0</v>
      </c>
      <c r="C24">
        <v>1</v>
      </c>
    </row>
    <row r="25" spans="1:3" x14ac:dyDescent="0.25">
      <c r="A25" s="45">
        <v>24</v>
      </c>
      <c r="B25">
        <v>0</v>
      </c>
      <c r="C25">
        <v>1</v>
      </c>
    </row>
    <row r="26" spans="1:3" x14ac:dyDescent="0.25">
      <c r="A26" s="45">
        <v>25</v>
      </c>
      <c r="B26">
        <v>0</v>
      </c>
      <c r="C26">
        <v>1</v>
      </c>
    </row>
    <row r="27" spans="1:3" x14ac:dyDescent="0.25">
      <c r="A27" s="45">
        <v>26</v>
      </c>
      <c r="B27">
        <v>0</v>
      </c>
      <c r="C27">
        <v>1</v>
      </c>
    </row>
    <row r="28" spans="1:3" x14ac:dyDescent="0.25">
      <c r="A28" s="45">
        <v>27</v>
      </c>
      <c r="B28">
        <v>0</v>
      </c>
      <c r="C28">
        <v>1</v>
      </c>
    </row>
    <row r="29" spans="1:3" x14ac:dyDescent="0.25">
      <c r="A29" s="45">
        <v>28</v>
      </c>
      <c r="B29">
        <v>0</v>
      </c>
      <c r="C29">
        <v>1</v>
      </c>
    </row>
    <row r="30" spans="1:3" x14ac:dyDescent="0.25">
      <c r="A30" s="45">
        <v>29</v>
      </c>
      <c r="B30">
        <v>0</v>
      </c>
      <c r="C30">
        <v>1</v>
      </c>
    </row>
    <row r="31" spans="1:3" x14ac:dyDescent="0.25">
      <c r="A31" s="45">
        <v>30</v>
      </c>
      <c r="B31">
        <v>0</v>
      </c>
      <c r="C31">
        <v>1</v>
      </c>
    </row>
    <row r="32" spans="1:3" x14ac:dyDescent="0.25">
      <c r="A32" s="45">
        <v>31</v>
      </c>
      <c r="B32">
        <v>0</v>
      </c>
      <c r="C32">
        <v>1</v>
      </c>
    </row>
    <row r="33" spans="1:3" x14ac:dyDescent="0.25">
      <c r="A33" s="45">
        <v>32</v>
      </c>
      <c r="B33">
        <v>0</v>
      </c>
      <c r="C33">
        <v>1</v>
      </c>
    </row>
    <row r="34" spans="1:3" x14ac:dyDescent="0.25">
      <c r="A34" s="45">
        <v>33</v>
      </c>
      <c r="B34">
        <v>0</v>
      </c>
      <c r="C34">
        <v>1</v>
      </c>
    </row>
    <row r="35" spans="1:3" x14ac:dyDescent="0.25">
      <c r="A35" s="45">
        <v>34</v>
      </c>
      <c r="B35">
        <v>0</v>
      </c>
      <c r="C35">
        <v>1</v>
      </c>
    </row>
    <row r="36" spans="1:3" x14ac:dyDescent="0.25">
      <c r="A36" s="45">
        <v>35</v>
      </c>
      <c r="B36">
        <v>0</v>
      </c>
      <c r="C36">
        <v>1</v>
      </c>
    </row>
    <row r="37" spans="1:3" x14ac:dyDescent="0.25">
      <c r="A37" s="45">
        <v>36</v>
      </c>
      <c r="B37">
        <v>1</v>
      </c>
      <c r="C37">
        <v>1</v>
      </c>
    </row>
    <row r="38" spans="1:3" x14ac:dyDescent="0.25">
      <c r="A38" s="45">
        <v>37</v>
      </c>
      <c r="B38">
        <v>1</v>
      </c>
      <c r="C38">
        <v>1</v>
      </c>
    </row>
    <row r="39" spans="1:3" x14ac:dyDescent="0.25">
      <c r="A39" s="45">
        <v>38</v>
      </c>
      <c r="B39">
        <v>1</v>
      </c>
      <c r="C39">
        <v>1</v>
      </c>
    </row>
    <row r="40" spans="1:3" x14ac:dyDescent="0.25">
      <c r="A40" s="45">
        <v>39</v>
      </c>
      <c r="B40">
        <v>1</v>
      </c>
      <c r="C40">
        <v>0.19</v>
      </c>
    </row>
    <row r="41" spans="1:3" x14ac:dyDescent="0.25">
      <c r="A41" s="45">
        <v>40</v>
      </c>
      <c r="B41">
        <v>1</v>
      </c>
      <c r="C41">
        <v>0.19</v>
      </c>
    </row>
    <row r="42" spans="1:3" x14ac:dyDescent="0.25">
      <c r="A42" s="45">
        <v>41</v>
      </c>
      <c r="B42">
        <v>1</v>
      </c>
      <c r="C42">
        <v>1</v>
      </c>
    </row>
    <row r="43" spans="1:3" x14ac:dyDescent="0.25">
      <c r="A43" s="45">
        <v>42</v>
      </c>
      <c r="B43">
        <v>1</v>
      </c>
      <c r="C43">
        <v>1</v>
      </c>
    </row>
    <row r="44" spans="1:3" x14ac:dyDescent="0.25">
      <c r="A44" s="45">
        <v>43</v>
      </c>
      <c r="B44">
        <v>1</v>
      </c>
      <c r="C44">
        <v>1</v>
      </c>
    </row>
    <row r="45" spans="1:3" x14ac:dyDescent="0.25">
      <c r="A45" s="45">
        <v>44</v>
      </c>
      <c r="B45">
        <v>1</v>
      </c>
      <c r="C45">
        <v>1</v>
      </c>
    </row>
    <row r="46" spans="1:3" x14ac:dyDescent="0.25">
      <c r="A46" s="45">
        <v>45</v>
      </c>
      <c r="B46">
        <v>1</v>
      </c>
      <c r="C46">
        <v>1</v>
      </c>
    </row>
    <row r="47" spans="1:3" x14ac:dyDescent="0.25">
      <c r="A47" s="45">
        <v>46</v>
      </c>
      <c r="B47">
        <v>1</v>
      </c>
      <c r="C47">
        <v>0.32</v>
      </c>
    </row>
    <row r="48" spans="1:3" x14ac:dyDescent="0.25">
      <c r="A48" s="45">
        <v>47</v>
      </c>
      <c r="B48">
        <v>1</v>
      </c>
      <c r="C48">
        <v>0.32</v>
      </c>
    </row>
    <row r="49" spans="1:3" x14ac:dyDescent="0.25">
      <c r="A49" s="45">
        <v>48</v>
      </c>
      <c r="B49">
        <v>1</v>
      </c>
      <c r="C49">
        <v>0</v>
      </c>
    </row>
    <row r="50" spans="1:3" x14ac:dyDescent="0.25">
      <c r="A50" s="45">
        <v>49</v>
      </c>
      <c r="B50">
        <v>1</v>
      </c>
      <c r="C50">
        <v>0.42</v>
      </c>
    </row>
    <row r="51" spans="1:3" x14ac:dyDescent="0.25">
      <c r="A51" s="45">
        <v>50</v>
      </c>
      <c r="B51">
        <v>1</v>
      </c>
      <c r="C51">
        <v>0.42</v>
      </c>
    </row>
    <row r="52" spans="1:3" x14ac:dyDescent="0.25">
      <c r="A52" s="45">
        <v>51</v>
      </c>
      <c r="B52">
        <v>1</v>
      </c>
      <c r="C52">
        <v>0</v>
      </c>
    </row>
    <row r="53" spans="1:3" x14ac:dyDescent="0.25">
      <c r="A53" s="45">
        <v>52</v>
      </c>
      <c r="B53">
        <v>1</v>
      </c>
      <c r="C53">
        <v>0</v>
      </c>
    </row>
    <row r="54" spans="1:3" x14ac:dyDescent="0.25">
      <c r="A54" s="45">
        <v>53</v>
      </c>
      <c r="B54">
        <v>1</v>
      </c>
      <c r="C54">
        <v>1</v>
      </c>
    </row>
    <row r="55" spans="1:3" x14ac:dyDescent="0.25">
      <c r="A55" s="45">
        <v>54</v>
      </c>
      <c r="B55">
        <v>1</v>
      </c>
      <c r="C55">
        <v>1</v>
      </c>
    </row>
    <row r="56" spans="1:3" x14ac:dyDescent="0.25">
      <c r="A56" s="45">
        <v>55</v>
      </c>
      <c r="B56">
        <v>1</v>
      </c>
      <c r="C56">
        <v>1</v>
      </c>
    </row>
    <row r="57" spans="1:3" x14ac:dyDescent="0.25">
      <c r="A57" s="45">
        <v>56</v>
      </c>
      <c r="B57">
        <v>1</v>
      </c>
      <c r="C57">
        <v>1</v>
      </c>
    </row>
    <row r="58" spans="1:3" x14ac:dyDescent="0.25">
      <c r="A58" s="45">
        <v>57</v>
      </c>
      <c r="B58">
        <v>1</v>
      </c>
      <c r="C58">
        <v>1</v>
      </c>
    </row>
    <row r="59" spans="1:3" x14ac:dyDescent="0.25">
      <c r="A59" s="45">
        <v>58</v>
      </c>
      <c r="B59">
        <v>1</v>
      </c>
      <c r="C59">
        <v>0.5</v>
      </c>
    </row>
    <row r="60" spans="1:3" x14ac:dyDescent="0.25">
      <c r="A60" s="45">
        <v>59</v>
      </c>
      <c r="B60">
        <v>1</v>
      </c>
      <c r="C60">
        <v>0.5</v>
      </c>
    </row>
    <row r="61" spans="1:3" x14ac:dyDescent="0.25">
      <c r="A61" s="45">
        <v>60</v>
      </c>
      <c r="B61">
        <v>1</v>
      </c>
      <c r="C61">
        <v>0.26</v>
      </c>
    </row>
    <row r="62" spans="1:3" x14ac:dyDescent="0.25">
      <c r="A62" s="45">
        <v>61</v>
      </c>
      <c r="B62">
        <v>1</v>
      </c>
      <c r="C62">
        <v>0.26</v>
      </c>
    </row>
    <row r="63" spans="1:3" x14ac:dyDescent="0.25">
      <c r="A63" s="45">
        <v>62</v>
      </c>
      <c r="B63">
        <v>1</v>
      </c>
      <c r="C63">
        <v>0</v>
      </c>
    </row>
    <row r="64" spans="1:3" x14ac:dyDescent="0.25">
      <c r="A64" s="45">
        <v>63</v>
      </c>
      <c r="B64">
        <v>1</v>
      </c>
      <c r="C64">
        <v>0</v>
      </c>
    </row>
    <row r="65" spans="1:3" x14ac:dyDescent="0.25">
      <c r="A65" s="45">
        <v>64</v>
      </c>
      <c r="B65">
        <v>1</v>
      </c>
      <c r="C65">
        <v>1</v>
      </c>
    </row>
    <row r="66" spans="1:3" x14ac:dyDescent="0.25">
      <c r="A66" s="45">
        <v>65</v>
      </c>
      <c r="B66">
        <v>1</v>
      </c>
      <c r="C66">
        <v>0</v>
      </c>
    </row>
    <row r="67" spans="1:3" x14ac:dyDescent="0.25">
      <c r="A67" s="45">
        <v>66</v>
      </c>
      <c r="B67">
        <v>1</v>
      </c>
      <c r="C67">
        <v>0</v>
      </c>
    </row>
    <row r="68" spans="1:3" x14ac:dyDescent="0.25">
      <c r="A68" s="45">
        <v>67</v>
      </c>
      <c r="B68">
        <v>1</v>
      </c>
      <c r="C68">
        <v>1</v>
      </c>
    </row>
    <row r="69" spans="1:3" x14ac:dyDescent="0.25">
      <c r="A69" s="45">
        <v>68</v>
      </c>
      <c r="B69">
        <v>1</v>
      </c>
      <c r="C69">
        <v>0.11</v>
      </c>
    </row>
    <row r="70" spans="1:3" x14ac:dyDescent="0.25">
      <c r="A70" s="45">
        <v>69</v>
      </c>
      <c r="B70">
        <v>1</v>
      </c>
      <c r="C70">
        <v>0.11</v>
      </c>
    </row>
    <row r="71" spans="1:3" x14ac:dyDescent="0.25">
      <c r="A71" s="45">
        <v>70</v>
      </c>
      <c r="B71">
        <v>1</v>
      </c>
      <c r="C71">
        <v>0</v>
      </c>
    </row>
    <row r="72" spans="1:3" x14ac:dyDescent="0.25">
      <c r="A72" s="45">
        <v>71</v>
      </c>
      <c r="B72">
        <v>1</v>
      </c>
      <c r="C72">
        <v>0</v>
      </c>
    </row>
    <row r="73" spans="1:3" x14ac:dyDescent="0.25">
      <c r="A73" s="45">
        <v>72</v>
      </c>
      <c r="B73">
        <v>0</v>
      </c>
      <c r="C73">
        <v>1</v>
      </c>
    </row>
    <row r="74" spans="1:3" x14ac:dyDescent="0.25">
      <c r="A74" s="45">
        <v>73</v>
      </c>
      <c r="B74">
        <v>0</v>
      </c>
      <c r="C7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0"/>
  <sheetViews>
    <sheetView workbookViewId="0">
      <selection activeCell="D15" sqref="D15"/>
    </sheetView>
  </sheetViews>
  <sheetFormatPr defaultRowHeight="15" x14ac:dyDescent="0.25"/>
  <cols>
    <col min="3" max="4" width="12.5703125" bestFit="1" customWidth="1"/>
  </cols>
  <sheetData>
    <row r="1" spans="1:4" x14ac:dyDescent="0.25">
      <c r="A1" t="s">
        <v>2</v>
      </c>
      <c r="B1" t="s">
        <v>124</v>
      </c>
      <c r="C1" t="s">
        <v>125</v>
      </c>
      <c r="D1" t="s">
        <v>126</v>
      </c>
    </row>
    <row r="2" spans="1:4" x14ac:dyDescent="0.25">
      <c r="A2">
        <v>1</v>
      </c>
      <c r="B2">
        <v>0.86</v>
      </c>
      <c r="C2" s="47">
        <v>245594178.12285712</v>
      </c>
      <c r="D2" s="47">
        <v>294748086.3142857</v>
      </c>
    </row>
    <row r="3" spans="1:4" x14ac:dyDescent="0.25">
      <c r="A3">
        <v>2</v>
      </c>
      <c r="B3">
        <v>0.86</v>
      </c>
      <c r="C3" s="47">
        <v>256716364.5642857</v>
      </c>
      <c r="D3" s="47">
        <v>308096305.57857144</v>
      </c>
    </row>
    <row r="4" spans="1:4" x14ac:dyDescent="0.25">
      <c r="A4">
        <v>3</v>
      </c>
      <c r="B4">
        <v>0.86</v>
      </c>
      <c r="C4" s="47">
        <v>618403584.5</v>
      </c>
      <c r="D4" s="47">
        <v>742172623.66000009</v>
      </c>
    </row>
    <row r="5" spans="1:4" x14ac:dyDescent="0.25">
      <c r="A5">
        <v>1</v>
      </c>
      <c r="B5">
        <v>0.7</v>
      </c>
      <c r="C5">
        <v>222274702</v>
      </c>
      <c r="D5">
        <v>266289495</v>
      </c>
    </row>
    <row r="6" spans="1:4" x14ac:dyDescent="0.25">
      <c r="A6">
        <v>2</v>
      </c>
      <c r="B6">
        <v>0.7</v>
      </c>
      <c r="C6">
        <v>234097143</v>
      </c>
      <c r="D6">
        <v>280453013</v>
      </c>
    </row>
    <row r="7" spans="1:4" x14ac:dyDescent="0.25">
      <c r="A7">
        <v>3</v>
      </c>
      <c r="B7">
        <v>0.7</v>
      </c>
      <c r="C7">
        <v>431667032</v>
      </c>
      <c r="D7">
        <v>517145652</v>
      </c>
    </row>
    <row r="8" spans="1:4" x14ac:dyDescent="0.25">
      <c r="A8">
        <v>1</v>
      </c>
      <c r="B8">
        <v>0.6</v>
      </c>
      <c r="C8">
        <v>190521173</v>
      </c>
      <c r="D8">
        <v>228248138</v>
      </c>
    </row>
    <row r="9" spans="1:4" x14ac:dyDescent="0.25">
      <c r="A9">
        <v>2</v>
      </c>
      <c r="B9">
        <v>0.6</v>
      </c>
      <c r="C9">
        <v>200654694</v>
      </c>
      <c r="D9">
        <v>240388297</v>
      </c>
    </row>
    <row r="10" spans="1:4" x14ac:dyDescent="0.25">
      <c r="A10">
        <v>3</v>
      </c>
      <c r="B10">
        <v>0.6</v>
      </c>
      <c r="C10">
        <v>370000313</v>
      </c>
      <c r="D10">
        <v>443267702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40"/>
  <sheetViews>
    <sheetView workbookViewId="0">
      <selection activeCell="D20" sqref="D20"/>
    </sheetView>
  </sheetViews>
  <sheetFormatPr defaultRowHeight="15" x14ac:dyDescent="0.25"/>
  <cols>
    <col min="2" max="2" width="10.5703125" bestFit="1" customWidth="1"/>
  </cols>
  <sheetData>
    <row r="1" spans="1:2" x14ac:dyDescent="0.25">
      <c r="A1" s="1" t="s">
        <v>0</v>
      </c>
      <c r="B1" s="1" t="s">
        <v>106</v>
      </c>
    </row>
    <row r="2" spans="1:2" x14ac:dyDescent="0.25">
      <c r="A2">
        <v>1</v>
      </c>
      <c r="B2" s="4">
        <f>VLOOKUP(A2,Distribution!$B$1:$L$157,11,FALSE)</f>
        <v>0.77100000000000002</v>
      </c>
    </row>
    <row r="3" spans="1:2" x14ac:dyDescent="0.25">
      <c r="A3">
        <v>2</v>
      </c>
      <c r="B3" s="4">
        <f>VLOOKUP(A3,Distribution!$B$1:$L$157,11,FALSE)</f>
        <v>0.81299999999999994</v>
      </c>
    </row>
    <row r="4" spans="1:2" x14ac:dyDescent="0.25">
      <c r="A4">
        <v>3</v>
      </c>
      <c r="B4" s="4">
        <f>VLOOKUP(A4,Distribution!$B$1:$L$157,11,FALSE)</f>
        <v>0.86899999999999999</v>
      </c>
    </row>
    <row r="5" spans="1:2" x14ac:dyDescent="0.25">
      <c r="A5">
        <v>4</v>
      </c>
      <c r="B5" s="4">
        <f>VLOOKUP(A5,Distribution!$B$1:$L$157,11,FALSE)</f>
        <v>0.60699999999999998</v>
      </c>
    </row>
    <row r="6" spans="1:2" x14ac:dyDescent="0.25">
      <c r="A6">
        <v>5</v>
      </c>
      <c r="B6" s="4">
        <f>VLOOKUP(A6,Distribution!$B$1:$L$157,11,FALSE)</f>
        <v>0.73599999999999999</v>
      </c>
    </row>
    <row r="7" spans="1:2" x14ac:dyDescent="0.25">
      <c r="A7">
        <v>6</v>
      </c>
      <c r="B7" s="4">
        <f>VLOOKUP(A7,Distribution!$B$1:$L$157,11,FALSE)</f>
        <v>0.84099999999999997</v>
      </c>
    </row>
    <row r="8" spans="1:2" x14ac:dyDescent="0.25">
      <c r="A8">
        <v>7</v>
      </c>
      <c r="B8" s="4">
        <f>VLOOKUP(A8,Distribution!$B$1:$L$157,11,FALSE)</f>
        <v>0.84499999999999997</v>
      </c>
    </row>
    <row r="9" spans="1:2" x14ac:dyDescent="0.25">
      <c r="A9">
        <v>8</v>
      </c>
      <c r="B9" s="4">
        <f>VLOOKUP(A9,Distribution!$B$1:$L$157,11,FALSE)</f>
        <v>0.78899999999999992</v>
      </c>
    </row>
    <row r="10" spans="1:2" x14ac:dyDescent="0.25">
      <c r="A10">
        <v>9</v>
      </c>
      <c r="B10" s="4">
        <f>VLOOKUP(A10,Distribution!$B$1:$L$157,11,FALSE)</f>
        <v>0.84200000000000008</v>
      </c>
    </row>
    <row r="11" spans="1:2" x14ac:dyDescent="0.25">
      <c r="A11">
        <v>10</v>
      </c>
      <c r="B11" s="4">
        <f>VLOOKUP(A11,Distribution!$B$1:$L$157,11,FALSE)</f>
        <v>0.84200000000000008</v>
      </c>
    </row>
    <row r="12" spans="1:2" x14ac:dyDescent="0.25">
      <c r="A12">
        <v>11</v>
      </c>
      <c r="B12" s="4">
        <f>VLOOKUP(A12,Distribution!$B$1:$L$157,11,FALSE)</f>
        <v>0.71799999999999997</v>
      </c>
    </row>
    <row r="13" spans="1:2" x14ac:dyDescent="0.25">
      <c r="A13">
        <v>12</v>
      </c>
      <c r="B13" s="4">
        <f>VLOOKUP(A13,Distribution!$B$1:$L$157,11,FALSE)</f>
        <v>0.85200000000000009</v>
      </c>
    </row>
    <row r="14" spans="1:2" x14ac:dyDescent="0.25">
      <c r="A14">
        <v>13</v>
      </c>
      <c r="B14" s="4">
        <f>VLOOKUP(A14,Distribution!$B$1:$L$157,11,FALSE)</f>
        <v>0.76400000000000001</v>
      </c>
    </row>
    <row r="15" spans="1:2" x14ac:dyDescent="0.25">
      <c r="A15">
        <v>14</v>
      </c>
      <c r="B15" s="4">
        <f>VLOOKUP(A15,Distribution!$B$1:$L$157,11,FALSE)</f>
        <v>0.91500000000000004</v>
      </c>
    </row>
    <row r="16" spans="1:2" x14ac:dyDescent="0.25">
      <c r="A16">
        <v>15</v>
      </c>
      <c r="B16" s="4">
        <f>VLOOKUP(A16,Distribution!$B$1:$L$157,11,FALSE)</f>
        <v>0.9890000000000001</v>
      </c>
    </row>
    <row r="17" spans="1:2" x14ac:dyDescent="0.25">
      <c r="A17">
        <v>16</v>
      </c>
      <c r="B17" s="4">
        <f>VLOOKUP(A17,Distribution!$B$1:$L$157,11,FALSE)</f>
        <v>0.745</v>
      </c>
    </row>
    <row r="18" spans="1:2" x14ac:dyDescent="0.25">
      <c r="A18">
        <v>17</v>
      </c>
      <c r="B18" s="4">
        <f>VLOOKUP(A18,Distribution!$B$1:$L$157,11,FALSE)</f>
        <v>0.93499999999999994</v>
      </c>
    </row>
    <row r="19" spans="1:2" x14ac:dyDescent="0.25">
      <c r="A19">
        <v>18</v>
      </c>
      <c r="B19" s="4">
        <f>VLOOKUP(A19,Distribution!$B$1:$L$157,11,FALSE)</f>
        <v>0.68399999999999994</v>
      </c>
    </row>
    <row r="20" spans="1:2" x14ac:dyDescent="0.25">
      <c r="A20">
        <v>19</v>
      </c>
      <c r="B20" s="4">
        <f>VLOOKUP(A20,Distribution!$B$1:$L$157,11,FALSE)</f>
        <v>7.5999999999999998E-2</v>
      </c>
    </row>
    <row r="21" spans="1:2" x14ac:dyDescent="0.25">
      <c r="A21">
        <v>20</v>
      </c>
      <c r="B21" s="4">
        <f>VLOOKUP(A21,Distribution!$B$1:$L$157,11,FALSE)</f>
        <v>1.7000000000000001E-2</v>
      </c>
    </row>
    <row r="22" spans="1:2" x14ac:dyDescent="0.25">
      <c r="A22">
        <v>21</v>
      </c>
      <c r="B22" s="4">
        <f>VLOOKUP(A22,Distribution!$B$1:$L$157,11,FALSE)</f>
        <v>1.7000000000000001E-2</v>
      </c>
    </row>
    <row r="23" spans="1:2" x14ac:dyDescent="0.25">
      <c r="A23">
        <v>22</v>
      </c>
      <c r="B23" s="4">
        <f>VLOOKUP(A23,Distribution!$B$1:$L$157,11,FALSE)</f>
        <v>6.8000000000000005E-2</v>
      </c>
    </row>
    <row r="24" spans="1:2" x14ac:dyDescent="0.25">
      <c r="A24">
        <v>23</v>
      </c>
      <c r="B24" s="4">
        <f>VLOOKUP(A24,Distribution!$B$1:$L$157,11,FALSE)</f>
        <v>3.3000000000000002E-2</v>
      </c>
    </row>
    <row r="25" spans="1:2" x14ac:dyDescent="0.25">
      <c r="A25">
        <v>24</v>
      </c>
      <c r="B25" s="4">
        <f>VLOOKUP(A25,Distribution!$B$1:$L$157,11,FALSE)</f>
        <v>2.4E-2</v>
      </c>
    </row>
    <row r="26" spans="1:2" x14ac:dyDescent="0.25">
      <c r="A26">
        <v>25</v>
      </c>
      <c r="B26" s="4">
        <f>VLOOKUP(A26,Distribution!$B$1:$L$157,11,FALSE)</f>
        <v>1.5235E-2</v>
      </c>
    </row>
    <row r="27" spans="1:2" x14ac:dyDescent="0.25">
      <c r="A27">
        <v>26</v>
      </c>
      <c r="B27" s="4">
        <f>VLOOKUP(A27,Distribution!$B$1:$L$157,11,FALSE)</f>
        <v>1.1220000000000001E-2</v>
      </c>
    </row>
    <row r="28" spans="1:2" x14ac:dyDescent="0.25">
      <c r="A28">
        <v>27</v>
      </c>
      <c r="B28" s="4">
        <f>VLOOKUP(A28,Distribution!$B$1:$L$157,11,FALSE)</f>
        <v>9.0000000000000011E-3</v>
      </c>
    </row>
    <row r="29" spans="1:2" x14ac:dyDescent="0.25">
      <c r="A29">
        <v>28</v>
      </c>
      <c r="B29" s="4">
        <f>VLOOKUP(A29,Distribution!$B$1:$L$157,11,FALSE)</f>
        <v>3.0000000000000001E-3</v>
      </c>
    </row>
    <row r="30" spans="1:2" x14ac:dyDescent="0.25">
      <c r="A30">
        <v>29</v>
      </c>
      <c r="B30" s="4">
        <f>VLOOKUP(A30,Distribution!$B$1:$L$157,11,FALSE)</f>
        <v>1.7000000000000001E-2</v>
      </c>
    </row>
    <row r="31" spans="1:2" x14ac:dyDescent="0.25">
      <c r="A31">
        <v>30</v>
      </c>
      <c r="B31" s="4">
        <f>VLOOKUP(A31,Distribution!$B$1:$L$157,11,FALSE)</f>
        <v>0.78700000000000003</v>
      </c>
    </row>
    <row r="32" spans="1:2" x14ac:dyDescent="0.25">
      <c r="A32">
        <v>31</v>
      </c>
      <c r="B32" s="4">
        <f>VLOOKUP(A32,Distribution!$B$1:$L$157,11,FALSE)</f>
        <v>0.75700000000000001</v>
      </c>
    </row>
    <row r="33" spans="1:2" x14ac:dyDescent="0.25">
      <c r="A33">
        <v>32</v>
      </c>
      <c r="B33" s="4">
        <f>VLOOKUP(A33,Distribution!$B$1:$L$157,11,FALSE)</f>
        <v>0.79900000000000004</v>
      </c>
    </row>
    <row r="34" spans="1:2" x14ac:dyDescent="0.25">
      <c r="A34">
        <v>33</v>
      </c>
      <c r="B34" s="4">
        <f>VLOOKUP(A34,Distribution!$B$1:$L$157,11,FALSE)</f>
        <v>0.98499999999999999</v>
      </c>
    </row>
    <row r="35" spans="1:2" x14ac:dyDescent="0.25">
      <c r="A35">
        <v>34</v>
      </c>
      <c r="B35" s="4">
        <f>VLOOKUP(A35,Distribution!$B$1:$L$157,11,FALSE)</f>
        <v>0.05</v>
      </c>
    </row>
    <row r="36" spans="1:2" x14ac:dyDescent="0.25">
      <c r="A36">
        <v>35</v>
      </c>
      <c r="B36" s="4">
        <f>VLOOKUP(A36,Distribution!$B$1:$L$157,11,FALSE)</f>
        <v>0</v>
      </c>
    </row>
    <row r="37" spans="1:2" x14ac:dyDescent="0.25">
      <c r="A37">
        <v>36</v>
      </c>
      <c r="B37" s="4">
        <f>VLOOKUP(A37,Distribution!$B$1:$L$157,11,FALSE)</f>
        <v>0.02</v>
      </c>
    </row>
    <row r="38" spans="1:2" x14ac:dyDescent="0.25">
      <c r="A38">
        <v>37</v>
      </c>
      <c r="B38" s="4">
        <f>VLOOKUP(A38,Distribution!$B$1:$L$157,11,FALSE)</f>
        <v>1.3000000000000001E-2</v>
      </c>
    </row>
    <row r="39" spans="1:2" x14ac:dyDescent="0.25">
      <c r="A39">
        <v>38</v>
      </c>
      <c r="B39" s="4">
        <f>VLOOKUP(A39,Distribution!$B$1:$L$157,11,FALSE)</f>
        <v>0.61899999999999999</v>
      </c>
    </row>
    <row r="40" spans="1:2" x14ac:dyDescent="0.25">
      <c r="A40">
        <v>39</v>
      </c>
      <c r="B40" s="4">
        <f>VLOOKUP(A40,Distribution!$B$1:$L$157,11,FALSE)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/>
  </sheetViews>
  <sheetFormatPr defaultRowHeight="15" x14ac:dyDescent="0.25"/>
  <cols>
    <col min="1" max="1" width="27.42578125" bestFit="1" customWidth="1"/>
    <col min="2" max="2" width="7" customWidth="1"/>
    <col min="3" max="3" width="6.42578125" customWidth="1"/>
    <col min="4" max="4" width="9" bestFit="1" customWidth="1"/>
    <col min="5" max="5" width="11" bestFit="1" customWidth="1"/>
    <col min="6" max="6" width="17.85546875" bestFit="1" customWidth="1"/>
    <col min="7" max="7" width="10" bestFit="1" customWidth="1"/>
    <col min="8" max="8" width="10.42578125" bestFit="1" customWidth="1"/>
    <col min="9" max="9" width="11.140625" bestFit="1" customWidth="1"/>
  </cols>
  <sheetData>
    <row r="1" spans="1:12" x14ac:dyDescent="0.25">
      <c r="A1" s="1" t="s">
        <v>22</v>
      </c>
      <c r="B1" s="1" t="s">
        <v>0</v>
      </c>
      <c r="C1" s="1" t="s">
        <v>1</v>
      </c>
      <c r="D1" s="29" t="s">
        <v>109</v>
      </c>
      <c r="E1" s="29" t="s">
        <v>110</v>
      </c>
      <c r="F1" s="30" t="s">
        <v>111</v>
      </c>
      <c r="G1" s="31" t="s">
        <v>112</v>
      </c>
      <c r="H1" s="30" t="s">
        <v>113</v>
      </c>
      <c r="I1" s="31" t="s">
        <v>114</v>
      </c>
      <c r="J1" s="32" t="s">
        <v>107</v>
      </c>
      <c r="K1" s="33" t="s">
        <v>108</v>
      </c>
      <c r="L1" s="34" t="s">
        <v>121</v>
      </c>
    </row>
    <row r="2" spans="1:12" x14ac:dyDescent="0.25">
      <c r="A2" s="35" t="str">
        <f>VLOOKUP(B2*2,StkLUT!$B$1:$C$40,2,FALSE)</f>
        <v>Nooksack/Samish Fall</v>
      </c>
      <c r="B2" s="36">
        <v>1</v>
      </c>
      <c r="C2" s="36">
        <v>2</v>
      </c>
      <c r="D2" s="37">
        <v>1E-3</v>
      </c>
      <c r="E2" s="37">
        <v>1.7500000000000002E-2</v>
      </c>
      <c r="F2" s="38">
        <v>0.1845</v>
      </c>
      <c r="G2" s="39">
        <v>0.27500000000000002</v>
      </c>
      <c r="H2" s="38">
        <v>2.6000000000000002E-2</v>
      </c>
      <c r="I2" s="26">
        <v>0.496</v>
      </c>
      <c r="J2" s="40">
        <f>SUM(D2:E2)</f>
        <v>1.8500000000000003E-2</v>
      </c>
      <c r="K2" s="41">
        <f>SUM(F2,H2)</f>
        <v>0.21049999999999999</v>
      </c>
      <c r="L2" s="28">
        <f>SUM(G2,I2)</f>
        <v>0.77100000000000002</v>
      </c>
    </row>
    <row r="3" spans="1:12" x14ac:dyDescent="0.25">
      <c r="A3" s="35" t="str">
        <f>VLOOKUP(B3*2,StkLUT!$B$1:$C$40,2,FALSE)</f>
        <v>Nooksack/Samish Fall</v>
      </c>
      <c r="B3" s="36">
        <v>1</v>
      </c>
      <c r="C3" s="36">
        <v>3</v>
      </c>
      <c r="D3" s="37">
        <v>1E-3</v>
      </c>
      <c r="E3" s="37">
        <v>1.7500000000000002E-2</v>
      </c>
      <c r="F3" s="38">
        <v>0.1845</v>
      </c>
      <c r="G3" s="39">
        <v>0.27500000000000002</v>
      </c>
      <c r="H3" s="38">
        <v>2.6000000000000002E-2</v>
      </c>
      <c r="I3" s="26">
        <v>0.496</v>
      </c>
      <c r="J3" s="40">
        <f t="shared" ref="J3:J66" si="0">SUM(D3:E3)</f>
        <v>1.8500000000000003E-2</v>
      </c>
      <c r="K3" s="41">
        <f t="shared" ref="K3:K66" si="1">SUM(F3,H3)</f>
        <v>0.21049999999999999</v>
      </c>
      <c r="L3" s="28">
        <f t="shared" ref="L3:L66" si="2">SUM(G3,I3)</f>
        <v>0.77100000000000002</v>
      </c>
    </row>
    <row r="4" spans="1:12" x14ac:dyDescent="0.25">
      <c r="A4" s="35" t="str">
        <f>VLOOKUP(B4*2,StkLUT!$B$1:$C$40,2,FALSE)</f>
        <v>Nooksack/Samish Fall</v>
      </c>
      <c r="B4" s="36">
        <v>1</v>
      </c>
      <c r="C4" s="36">
        <v>4</v>
      </c>
      <c r="D4" s="37">
        <v>1E-3</v>
      </c>
      <c r="E4" s="37">
        <v>1.7500000000000002E-2</v>
      </c>
      <c r="F4" s="38">
        <v>0.1845</v>
      </c>
      <c r="G4" s="39">
        <v>0.27500000000000002</v>
      </c>
      <c r="H4" s="38">
        <v>2.6000000000000002E-2</v>
      </c>
      <c r="I4" s="26">
        <v>0.496</v>
      </c>
      <c r="J4" s="40">
        <f t="shared" si="0"/>
        <v>1.8500000000000003E-2</v>
      </c>
      <c r="K4" s="41">
        <f t="shared" si="1"/>
        <v>0.21049999999999999</v>
      </c>
      <c r="L4" s="28">
        <f t="shared" si="2"/>
        <v>0.77100000000000002</v>
      </c>
    </row>
    <row r="5" spans="1:12" x14ac:dyDescent="0.25">
      <c r="A5" s="35" t="str">
        <f>VLOOKUP(B5*2,StkLUT!$B$1:$C$40,2,FALSE)</f>
        <v>Nooksack/Samish Fall</v>
      </c>
      <c r="B5" s="36">
        <v>1</v>
      </c>
      <c r="C5" s="36">
        <v>5</v>
      </c>
      <c r="D5" s="37">
        <v>1E-3</v>
      </c>
      <c r="E5" s="37">
        <v>1.7500000000000002E-2</v>
      </c>
      <c r="F5" s="38">
        <v>0.1845</v>
      </c>
      <c r="G5" s="39">
        <v>0.27500000000000002</v>
      </c>
      <c r="H5" s="38">
        <v>2.6000000000000002E-2</v>
      </c>
      <c r="I5" s="26">
        <v>0.496</v>
      </c>
      <c r="J5" s="40">
        <f t="shared" si="0"/>
        <v>1.8500000000000003E-2</v>
      </c>
      <c r="K5" s="41">
        <f t="shared" si="1"/>
        <v>0.21049999999999999</v>
      </c>
      <c r="L5" s="28">
        <f t="shared" si="2"/>
        <v>0.77100000000000002</v>
      </c>
    </row>
    <row r="6" spans="1:12" x14ac:dyDescent="0.25">
      <c r="A6" s="35" t="str">
        <f>VLOOKUP(B6*2,StkLUT!$B$1:$C$40,2,FALSE)</f>
        <v>NF Nooksack Spr</v>
      </c>
      <c r="B6" s="36">
        <f>B2+1</f>
        <v>2</v>
      </c>
      <c r="C6" s="36">
        <f>C2</f>
        <v>2</v>
      </c>
      <c r="D6" s="37">
        <v>3.7999999999999999E-2</v>
      </c>
      <c r="E6" s="37">
        <v>4.5999999999999999E-2</v>
      </c>
      <c r="F6" s="38">
        <v>9.4E-2</v>
      </c>
      <c r="G6" s="39">
        <v>0.28699999999999998</v>
      </c>
      <c r="H6" s="38">
        <v>8.0000000000000002E-3</v>
      </c>
      <c r="I6" s="26">
        <v>0.52600000000000002</v>
      </c>
      <c r="J6" s="40">
        <f t="shared" si="0"/>
        <v>8.3999999999999991E-2</v>
      </c>
      <c r="K6" s="41">
        <f t="shared" si="1"/>
        <v>0.10200000000000001</v>
      </c>
      <c r="L6" s="28">
        <f t="shared" si="2"/>
        <v>0.81299999999999994</v>
      </c>
    </row>
    <row r="7" spans="1:12" x14ac:dyDescent="0.25">
      <c r="A7" s="35" t="str">
        <f>VLOOKUP(B7*2,StkLUT!$B$1:$C$40,2,FALSE)</f>
        <v>NF Nooksack Spr</v>
      </c>
      <c r="B7" s="36">
        <f t="shared" ref="B7:B70" si="3">B3+1</f>
        <v>2</v>
      </c>
      <c r="C7" s="36">
        <f t="shared" ref="C7:C70" si="4">C3</f>
        <v>3</v>
      </c>
      <c r="D7" s="37">
        <v>3.7999999999999999E-2</v>
      </c>
      <c r="E7" s="37">
        <v>4.5999999999999999E-2</v>
      </c>
      <c r="F7" s="38">
        <v>9.4E-2</v>
      </c>
      <c r="G7" s="39">
        <v>0.28699999999999998</v>
      </c>
      <c r="H7" s="38">
        <v>8.0000000000000002E-3</v>
      </c>
      <c r="I7" s="26">
        <v>0.52600000000000002</v>
      </c>
      <c r="J7" s="40">
        <f t="shared" si="0"/>
        <v>8.3999999999999991E-2</v>
      </c>
      <c r="K7" s="41">
        <f t="shared" si="1"/>
        <v>0.10200000000000001</v>
      </c>
      <c r="L7" s="28">
        <f t="shared" si="2"/>
        <v>0.81299999999999994</v>
      </c>
    </row>
    <row r="8" spans="1:12" x14ac:dyDescent="0.25">
      <c r="A8" s="35" t="str">
        <f>VLOOKUP(B8*2,StkLUT!$B$1:$C$40,2,FALSE)</f>
        <v>NF Nooksack Spr</v>
      </c>
      <c r="B8" s="36">
        <f t="shared" si="3"/>
        <v>2</v>
      </c>
      <c r="C8" s="36">
        <f t="shared" si="4"/>
        <v>4</v>
      </c>
      <c r="D8" s="37">
        <v>3.7999999999999999E-2</v>
      </c>
      <c r="E8" s="37">
        <v>4.5999999999999999E-2</v>
      </c>
      <c r="F8" s="38">
        <v>9.4E-2</v>
      </c>
      <c r="G8" s="39">
        <v>0.28699999999999998</v>
      </c>
      <c r="H8" s="38">
        <v>8.0000000000000002E-3</v>
      </c>
      <c r="I8" s="26">
        <v>0.52600000000000002</v>
      </c>
      <c r="J8" s="40">
        <f t="shared" si="0"/>
        <v>8.3999999999999991E-2</v>
      </c>
      <c r="K8" s="41">
        <f t="shared" si="1"/>
        <v>0.10200000000000001</v>
      </c>
      <c r="L8" s="28">
        <f t="shared" si="2"/>
        <v>0.81299999999999994</v>
      </c>
    </row>
    <row r="9" spans="1:12" x14ac:dyDescent="0.25">
      <c r="A9" s="35" t="str">
        <f>VLOOKUP(B9*2,StkLUT!$B$1:$C$40,2,FALSE)</f>
        <v>NF Nooksack Spr</v>
      </c>
      <c r="B9" s="36">
        <f t="shared" si="3"/>
        <v>2</v>
      </c>
      <c r="C9" s="36">
        <f t="shared" si="4"/>
        <v>5</v>
      </c>
      <c r="D9" s="37">
        <v>3.7999999999999999E-2</v>
      </c>
      <c r="E9" s="37">
        <v>4.5999999999999999E-2</v>
      </c>
      <c r="F9" s="38">
        <v>9.4E-2</v>
      </c>
      <c r="G9" s="39">
        <v>0.28699999999999998</v>
      </c>
      <c r="H9" s="38">
        <v>8.0000000000000002E-3</v>
      </c>
      <c r="I9" s="26">
        <v>0.52600000000000002</v>
      </c>
      <c r="J9" s="40">
        <f t="shared" si="0"/>
        <v>8.3999999999999991E-2</v>
      </c>
      <c r="K9" s="41">
        <f t="shared" si="1"/>
        <v>0.10200000000000001</v>
      </c>
      <c r="L9" s="28">
        <f t="shared" si="2"/>
        <v>0.81299999999999994</v>
      </c>
    </row>
    <row r="10" spans="1:12" x14ac:dyDescent="0.25">
      <c r="A10" s="35" t="str">
        <f>VLOOKUP(B10*2,StkLUT!$B$1:$C$40,2,FALSE)</f>
        <v>SF Nooksack Spr</v>
      </c>
      <c r="B10" s="36">
        <f t="shared" si="3"/>
        <v>3</v>
      </c>
      <c r="C10" s="36">
        <f t="shared" si="4"/>
        <v>2</v>
      </c>
      <c r="D10" s="37">
        <v>2.3E-2</v>
      </c>
      <c r="E10" s="37">
        <v>3.1E-2</v>
      </c>
      <c r="F10" s="38">
        <v>7.3000000000000009E-2</v>
      </c>
      <c r="G10" s="39">
        <v>0.371</v>
      </c>
      <c r="H10" s="38">
        <v>5.0000000000000001E-3</v>
      </c>
      <c r="I10" s="26">
        <v>0.498</v>
      </c>
      <c r="J10" s="40">
        <f t="shared" si="0"/>
        <v>5.3999999999999999E-2</v>
      </c>
      <c r="K10" s="41">
        <f t="shared" si="1"/>
        <v>7.8000000000000014E-2</v>
      </c>
      <c r="L10" s="28">
        <f t="shared" si="2"/>
        <v>0.86899999999999999</v>
      </c>
    </row>
    <row r="11" spans="1:12" x14ac:dyDescent="0.25">
      <c r="A11" s="35" t="str">
        <f>VLOOKUP(B11*2,StkLUT!$B$1:$C$40,2,FALSE)</f>
        <v>SF Nooksack Spr</v>
      </c>
      <c r="B11" s="36">
        <f t="shared" si="3"/>
        <v>3</v>
      </c>
      <c r="C11" s="36">
        <f t="shared" si="4"/>
        <v>3</v>
      </c>
      <c r="D11" s="37">
        <v>2.3E-2</v>
      </c>
      <c r="E11" s="37">
        <v>3.1E-2</v>
      </c>
      <c r="F11" s="38">
        <v>7.3000000000000009E-2</v>
      </c>
      <c r="G11" s="39">
        <v>0.371</v>
      </c>
      <c r="H11" s="38">
        <v>5.0000000000000001E-3</v>
      </c>
      <c r="I11" s="26">
        <v>0.498</v>
      </c>
      <c r="J11" s="40">
        <f t="shared" si="0"/>
        <v>5.3999999999999999E-2</v>
      </c>
      <c r="K11" s="41">
        <f t="shared" si="1"/>
        <v>7.8000000000000014E-2</v>
      </c>
      <c r="L11" s="28">
        <f t="shared" si="2"/>
        <v>0.86899999999999999</v>
      </c>
    </row>
    <row r="12" spans="1:12" x14ac:dyDescent="0.25">
      <c r="A12" s="35" t="str">
        <f>VLOOKUP(B12*2,StkLUT!$B$1:$C$40,2,FALSE)</f>
        <v>SF Nooksack Spr</v>
      </c>
      <c r="B12" s="36">
        <f t="shared" si="3"/>
        <v>3</v>
      </c>
      <c r="C12" s="36">
        <f t="shared" si="4"/>
        <v>4</v>
      </c>
      <c r="D12" s="37">
        <v>2.3E-2</v>
      </c>
      <c r="E12" s="37">
        <v>3.1E-2</v>
      </c>
      <c r="F12" s="38">
        <v>7.3000000000000009E-2</v>
      </c>
      <c r="G12" s="39">
        <v>0.371</v>
      </c>
      <c r="H12" s="38">
        <v>5.0000000000000001E-3</v>
      </c>
      <c r="I12" s="26">
        <v>0.498</v>
      </c>
      <c r="J12" s="40">
        <f t="shared" si="0"/>
        <v>5.3999999999999999E-2</v>
      </c>
      <c r="K12" s="41">
        <f t="shared" si="1"/>
        <v>7.8000000000000014E-2</v>
      </c>
      <c r="L12" s="28">
        <f t="shared" si="2"/>
        <v>0.86899999999999999</v>
      </c>
    </row>
    <row r="13" spans="1:12" x14ac:dyDescent="0.25">
      <c r="A13" s="35" t="str">
        <f>VLOOKUP(B13*2,StkLUT!$B$1:$C$40,2,FALSE)</f>
        <v>SF Nooksack Spr</v>
      </c>
      <c r="B13" s="36">
        <f t="shared" si="3"/>
        <v>3</v>
      </c>
      <c r="C13" s="36">
        <f t="shared" si="4"/>
        <v>5</v>
      </c>
      <c r="D13" s="37">
        <v>2.3E-2</v>
      </c>
      <c r="E13" s="37">
        <v>3.1E-2</v>
      </c>
      <c r="F13" s="38">
        <v>7.3000000000000009E-2</v>
      </c>
      <c r="G13" s="39">
        <v>0.371</v>
      </c>
      <c r="H13" s="38">
        <v>5.0000000000000001E-3</v>
      </c>
      <c r="I13" s="26">
        <v>0.498</v>
      </c>
      <c r="J13" s="40">
        <f t="shared" si="0"/>
        <v>5.3999999999999999E-2</v>
      </c>
      <c r="K13" s="41">
        <f t="shared" si="1"/>
        <v>7.8000000000000014E-2</v>
      </c>
      <c r="L13" s="28">
        <f t="shared" si="2"/>
        <v>0.86899999999999999</v>
      </c>
    </row>
    <row r="14" spans="1:12" x14ac:dyDescent="0.25">
      <c r="A14" s="35" t="str">
        <f>VLOOKUP(B14*2,StkLUT!$B$1:$C$40,2,FALSE)</f>
        <v>Skagit Summer/Fall Fing</v>
      </c>
      <c r="B14" s="36">
        <f t="shared" si="3"/>
        <v>4</v>
      </c>
      <c r="C14" s="36">
        <f t="shared" si="4"/>
        <v>2</v>
      </c>
      <c r="D14" s="37">
        <v>2.5999999999999999E-2</v>
      </c>
      <c r="E14" s="37">
        <v>9.8500000000000004E-2</v>
      </c>
      <c r="F14" s="38">
        <v>0.26850000000000002</v>
      </c>
      <c r="G14" s="39">
        <v>0.27100000000000002</v>
      </c>
      <c r="H14" s="38">
        <v>0</v>
      </c>
      <c r="I14" s="26">
        <v>0.33600000000000002</v>
      </c>
      <c r="J14" s="40">
        <f t="shared" si="0"/>
        <v>0.1245</v>
      </c>
      <c r="K14" s="41">
        <f t="shared" si="1"/>
        <v>0.26850000000000002</v>
      </c>
      <c r="L14" s="28">
        <f t="shared" si="2"/>
        <v>0.60699999999999998</v>
      </c>
    </row>
    <row r="15" spans="1:12" x14ac:dyDescent="0.25">
      <c r="A15" s="35" t="str">
        <f>VLOOKUP(B15*2,StkLUT!$B$1:$C$40,2,FALSE)</f>
        <v>Skagit Summer/Fall Fing</v>
      </c>
      <c r="B15" s="36">
        <f t="shared" si="3"/>
        <v>4</v>
      </c>
      <c r="C15" s="36">
        <f t="shared" si="4"/>
        <v>3</v>
      </c>
      <c r="D15" s="37">
        <v>2.5999999999999999E-2</v>
      </c>
      <c r="E15" s="37">
        <v>9.8500000000000004E-2</v>
      </c>
      <c r="F15" s="38">
        <v>0.26850000000000002</v>
      </c>
      <c r="G15" s="39">
        <v>0.27100000000000002</v>
      </c>
      <c r="H15" s="38">
        <v>0</v>
      </c>
      <c r="I15" s="26">
        <v>0.33600000000000002</v>
      </c>
      <c r="J15" s="40">
        <f t="shared" si="0"/>
        <v>0.1245</v>
      </c>
      <c r="K15" s="41">
        <f t="shared" si="1"/>
        <v>0.26850000000000002</v>
      </c>
      <c r="L15" s="28">
        <f t="shared" si="2"/>
        <v>0.60699999999999998</v>
      </c>
    </row>
    <row r="16" spans="1:12" x14ac:dyDescent="0.25">
      <c r="A16" s="35" t="str">
        <f>VLOOKUP(B16*2,StkLUT!$B$1:$C$40,2,FALSE)</f>
        <v>Skagit Summer/Fall Fing</v>
      </c>
      <c r="B16" s="36">
        <f t="shared" si="3"/>
        <v>4</v>
      </c>
      <c r="C16" s="36">
        <f t="shared" si="4"/>
        <v>4</v>
      </c>
      <c r="D16" s="37">
        <v>2.5999999999999999E-2</v>
      </c>
      <c r="E16" s="37">
        <v>9.8500000000000004E-2</v>
      </c>
      <c r="F16" s="38">
        <v>0.26850000000000002</v>
      </c>
      <c r="G16" s="39">
        <v>0.27100000000000002</v>
      </c>
      <c r="H16" s="38">
        <v>0</v>
      </c>
      <c r="I16" s="26">
        <v>0.33600000000000002</v>
      </c>
      <c r="J16" s="40">
        <f t="shared" si="0"/>
        <v>0.1245</v>
      </c>
      <c r="K16" s="41">
        <f t="shared" si="1"/>
        <v>0.26850000000000002</v>
      </c>
      <c r="L16" s="28">
        <f t="shared" si="2"/>
        <v>0.60699999999999998</v>
      </c>
    </row>
    <row r="17" spans="1:12" x14ac:dyDescent="0.25">
      <c r="A17" s="35" t="str">
        <f>VLOOKUP(B17*2,StkLUT!$B$1:$C$40,2,FALSE)</f>
        <v>Skagit Summer/Fall Fing</v>
      </c>
      <c r="B17" s="36">
        <f t="shared" si="3"/>
        <v>4</v>
      </c>
      <c r="C17" s="36">
        <f t="shared" si="4"/>
        <v>5</v>
      </c>
      <c r="D17" s="37">
        <v>2.5999999999999999E-2</v>
      </c>
      <c r="E17" s="37">
        <v>9.8500000000000004E-2</v>
      </c>
      <c r="F17" s="38">
        <v>0.26850000000000002</v>
      </c>
      <c r="G17" s="39">
        <v>0.27100000000000002</v>
      </c>
      <c r="H17" s="38">
        <v>0</v>
      </c>
      <c r="I17" s="26">
        <v>0.33600000000000002</v>
      </c>
      <c r="J17" s="40">
        <f t="shared" si="0"/>
        <v>0.1245</v>
      </c>
      <c r="K17" s="41">
        <f t="shared" si="1"/>
        <v>0.26850000000000002</v>
      </c>
      <c r="L17" s="28">
        <f t="shared" si="2"/>
        <v>0.60699999999999998</v>
      </c>
    </row>
    <row r="18" spans="1:12" x14ac:dyDescent="0.25">
      <c r="A18" s="35" t="str">
        <f>VLOOKUP(B18*2,StkLUT!$B$1:$C$40,2,FALSE)</f>
        <v>Skagit Summer/Fall Year</v>
      </c>
      <c r="B18" s="36">
        <f t="shared" si="3"/>
        <v>5</v>
      </c>
      <c r="C18" s="36">
        <f t="shared" si="4"/>
        <v>2</v>
      </c>
      <c r="D18" s="37">
        <v>2E-3</v>
      </c>
      <c r="E18" s="37">
        <v>4.7E-2</v>
      </c>
      <c r="F18" s="38">
        <v>0.20499999999999999</v>
      </c>
      <c r="G18" s="39">
        <v>0.315</v>
      </c>
      <c r="H18" s="38">
        <v>8.9999999999999993E-3</v>
      </c>
      <c r="I18" s="26">
        <v>0.42100000000000004</v>
      </c>
      <c r="J18" s="40">
        <f t="shared" si="0"/>
        <v>4.9000000000000002E-2</v>
      </c>
      <c r="K18" s="41">
        <f t="shared" si="1"/>
        <v>0.214</v>
      </c>
      <c r="L18" s="28">
        <f t="shared" si="2"/>
        <v>0.73599999999999999</v>
      </c>
    </row>
    <row r="19" spans="1:12" x14ac:dyDescent="0.25">
      <c r="A19" s="35" t="str">
        <f>VLOOKUP(B19*2,StkLUT!$B$1:$C$40,2,FALSE)</f>
        <v>Skagit Summer/Fall Year</v>
      </c>
      <c r="B19" s="36">
        <f t="shared" si="3"/>
        <v>5</v>
      </c>
      <c r="C19" s="36">
        <f t="shared" si="4"/>
        <v>3</v>
      </c>
      <c r="D19" s="37">
        <v>2E-3</v>
      </c>
      <c r="E19" s="37">
        <v>4.7E-2</v>
      </c>
      <c r="F19" s="38">
        <v>0.20499999999999999</v>
      </c>
      <c r="G19" s="39">
        <v>0.315</v>
      </c>
      <c r="H19" s="38">
        <v>8.9999999999999993E-3</v>
      </c>
      <c r="I19" s="26">
        <v>0.42100000000000004</v>
      </c>
      <c r="J19" s="40">
        <f t="shared" si="0"/>
        <v>4.9000000000000002E-2</v>
      </c>
      <c r="K19" s="41">
        <f t="shared" si="1"/>
        <v>0.214</v>
      </c>
      <c r="L19" s="28">
        <f t="shared" si="2"/>
        <v>0.73599999999999999</v>
      </c>
    </row>
    <row r="20" spans="1:12" x14ac:dyDescent="0.25">
      <c r="A20" s="35" t="str">
        <f>VLOOKUP(B20*2,StkLUT!$B$1:$C$40,2,FALSE)</f>
        <v>Skagit Summer/Fall Year</v>
      </c>
      <c r="B20" s="36">
        <f t="shared" si="3"/>
        <v>5</v>
      </c>
      <c r="C20" s="36">
        <f t="shared" si="4"/>
        <v>4</v>
      </c>
      <c r="D20" s="37">
        <v>2E-3</v>
      </c>
      <c r="E20" s="37">
        <v>4.7E-2</v>
      </c>
      <c r="F20" s="38">
        <v>0.20499999999999999</v>
      </c>
      <c r="G20" s="39">
        <v>0.315</v>
      </c>
      <c r="H20" s="38">
        <v>8.9999999999999993E-3</v>
      </c>
      <c r="I20" s="26">
        <v>0.42100000000000004</v>
      </c>
      <c r="J20" s="40">
        <f t="shared" si="0"/>
        <v>4.9000000000000002E-2</v>
      </c>
      <c r="K20" s="41">
        <f t="shared" si="1"/>
        <v>0.214</v>
      </c>
      <c r="L20" s="28">
        <f t="shared" si="2"/>
        <v>0.73599999999999999</v>
      </c>
    </row>
    <row r="21" spans="1:12" x14ac:dyDescent="0.25">
      <c r="A21" s="35" t="str">
        <f>VLOOKUP(B21*2,StkLUT!$B$1:$C$40,2,FALSE)</f>
        <v>Skagit Summer/Fall Year</v>
      </c>
      <c r="B21" s="36">
        <f t="shared" si="3"/>
        <v>5</v>
      </c>
      <c r="C21" s="36">
        <f t="shared" si="4"/>
        <v>5</v>
      </c>
      <c r="D21" s="37">
        <v>2E-3</v>
      </c>
      <c r="E21" s="37">
        <v>4.7E-2</v>
      </c>
      <c r="F21" s="38">
        <v>0.20499999999999999</v>
      </c>
      <c r="G21" s="39">
        <v>0.315</v>
      </c>
      <c r="H21" s="38">
        <v>8.9999999999999993E-3</v>
      </c>
      <c r="I21" s="26">
        <v>0.42100000000000004</v>
      </c>
      <c r="J21" s="40">
        <f t="shared" si="0"/>
        <v>4.9000000000000002E-2</v>
      </c>
      <c r="K21" s="41">
        <f t="shared" si="1"/>
        <v>0.214</v>
      </c>
      <c r="L21" s="28">
        <f t="shared" si="2"/>
        <v>0.73599999999999999</v>
      </c>
    </row>
    <row r="22" spans="1:12" x14ac:dyDescent="0.25">
      <c r="A22" s="35" t="str">
        <f>VLOOKUP(B22*2,StkLUT!$B$1:$C$40,2,FALSE)</f>
        <v>Skagit Spring Year</v>
      </c>
      <c r="B22" s="36">
        <f t="shared" si="3"/>
        <v>6</v>
      </c>
      <c r="C22" s="36">
        <f t="shared" si="4"/>
        <v>2</v>
      </c>
      <c r="D22" s="37">
        <v>3.0000000000000001E-3</v>
      </c>
      <c r="E22" s="37">
        <v>0.03</v>
      </c>
      <c r="F22" s="38">
        <v>0.121</v>
      </c>
      <c r="G22" s="39">
        <v>0.184</v>
      </c>
      <c r="H22" s="38">
        <v>6.0000000000000001E-3</v>
      </c>
      <c r="I22" s="26">
        <v>0.65700000000000003</v>
      </c>
      <c r="J22" s="40">
        <f t="shared" si="0"/>
        <v>3.3000000000000002E-2</v>
      </c>
      <c r="K22" s="41">
        <f t="shared" si="1"/>
        <v>0.127</v>
      </c>
      <c r="L22" s="28">
        <f t="shared" si="2"/>
        <v>0.84099999999999997</v>
      </c>
    </row>
    <row r="23" spans="1:12" x14ac:dyDescent="0.25">
      <c r="A23" s="35" t="str">
        <f>VLOOKUP(B23*2,StkLUT!$B$1:$C$40,2,FALSE)</f>
        <v>Skagit Spring Year</v>
      </c>
      <c r="B23" s="36">
        <f t="shared" si="3"/>
        <v>6</v>
      </c>
      <c r="C23" s="36">
        <f t="shared" si="4"/>
        <v>3</v>
      </c>
      <c r="D23" s="37">
        <v>3.0000000000000001E-3</v>
      </c>
      <c r="E23" s="37">
        <v>0.03</v>
      </c>
      <c r="F23" s="38">
        <v>0.121</v>
      </c>
      <c r="G23" s="39">
        <v>0.184</v>
      </c>
      <c r="H23" s="38">
        <v>6.0000000000000001E-3</v>
      </c>
      <c r="I23" s="26">
        <v>0.65700000000000003</v>
      </c>
      <c r="J23" s="40">
        <f t="shared" si="0"/>
        <v>3.3000000000000002E-2</v>
      </c>
      <c r="K23" s="41">
        <f t="shared" si="1"/>
        <v>0.127</v>
      </c>
      <c r="L23" s="28">
        <f t="shared" si="2"/>
        <v>0.84099999999999997</v>
      </c>
    </row>
    <row r="24" spans="1:12" x14ac:dyDescent="0.25">
      <c r="A24" s="35" t="str">
        <f>VLOOKUP(B24*2,StkLUT!$B$1:$C$40,2,FALSE)</f>
        <v>Skagit Spring Year</v>
      </c>
      <c r="B24" s="36">
        <f t="shared" si="3"/>
        <v>6</v>
      </c>
      <c r="C24" s="36">
        <f t="shared" si="4"/>
        <v>4</v>
      </c>
      <c r="D24" s="37">
        <v>3.0000000000000001E-3</v>
      </c>
      <c r="E24" s="37">
        <v>0.03</v>
      </c>
      <c r="F24" s="38">
        <v>0.121</v>
      </c>
      <c r="G24" s="39">
        <v>0.184</v>
      </c>
      <c r="H24" s="38">
        <v>6.0000000000000001E-3</v>
      </c>
      <c r="I24" s="26">
        <v>0.65700000000000003</v>
      </c>
      <c r="J24" s="40">
        <f t="shared" si="0"/>
        <v>3.3000000000000002E-2</v>
      </c>
      <c r="K24" s="41">
        <f t="shared" si="1"/>
        <v>0.127</v>
      </c>
      <c r="L24" s="28">
        <f t="shared" si="2"/>
        <v>0.84099999999999997</v>
      </c>
    </row>
    <row r="25" spans="1:12" x14ac:dyDescent="0.25">
      <c r="A25" s="35" t="str">
        <f>VLOOKUP(B25*2,StkLUT!$B$1:$C$40,2,FALSE)</f>
        <v>Skagit Spring Year</v>
      </c>
      <c r="B25" s="36">
        <f t="shared" si="3"/>
        <v>6</v>
      </c>
      <c r="C25" s="36">
        <f t="shared" si="4"/>
        <v>5</v>
      </c>
      <c r="D25" s="37">
        <v>3.0000000000000001E-3</v>
      </c>
      <c r="E25" s="37">
        <v>0.03</v>
      </c>
      <c r="F25" s="38">
        <v>0.121</v>
      </c>
      <c r="G25" s="39">
        <v>0.184</v>
      </c>
      <c r="H25" s="38">
        <v>6.0000000000000001E-3</v>
      </c>
      <c r="I25" s="26">
        <v>0.65700000000000003</v>
      </c>
      <c r="J25" s="40">
        <f t="shared" si="0"/>
        <v>3.3000000000000002E-2</v>
      </c>
      <c r="K25" s="41">
        <f t="shared" si="1"/>
        <v>0.127</v>
      </c>
      <c r="L25" s="28">
        <f t="shared" si="2"/>
        <v>0.84099999999999997</v>
      </c>
    </row>
    <row r="26" spans="1:12" x14ac:dyDescent="0.25">
      <c r="A26" s="35" t="str">
        <f>VLOOKUP(B26*2,StkLUT!$B$1:$C$40,2,FALSE)</f>
        <v>Snohomish Fall Fing</v>
      </c>
      <c r="B26" s="36">
        <f t="shared" si="3"/>
        <v>7</v>
      </c>
      <c r="C26" s="36">
        <f t="shared" si="4"/>
        <v>2</v>
      </c>
      <c r="D26" s="37">
        <v>4.0000000000000001E-3</v>
      </c>
      <c r="E26" s="37">
        <v>2.7E-2</v>
      </c>
      <c r="F26" s="38">
        <v>0.106</v>
      </c>
      <c r="G26" s="39">
        <v>6.5000000000000002E-2</v>
      </c>
      <c r="H26" s="38">
        <v>1.7999999999999999E-2</v>
      </c>
      <c r="I26" s="26">
        <v>0.78</v>
      </c>
      <c r="J26" s="40">
        <f t="shared" si="0"/>
        <v>3.1E-2</v>
      </c>
      <c r="K26" s="41">
        <f t="shared" si="1"/>
        <v>0.124</v>
      </c>
      <c r="L26" s="28">
        <f t="shared" si="2"/>
        <v>0.84499999999999997</v>
      </c>
    </row>
    <row r="27" spans="1:12" x14ac:dyDescent="0.25">
      <c r="A27" s="35" t="str">
        <f>VLOOKUP(B27*2,StkLUT!$B$1:$C$40,2,FALSE)</f>
        <v>Snohomish Fall Fing</v>
      </c>
      <c r="B27" s="36">
        <f t="shared" si="3"/>
        <v>7</v>
      </c>
      <c r="C27" s="36">
        <f t="shared" si="4"/>
        <v>3</v>
      </c>
      <c r="D27" s="37">
        <v>4.0000000000000001E-3</v>
      </c>
      <c r="E27" s="37">
        <v>2.7E-2</v>
      </c>
      <c r="F27" s="38">
        <v>0.106</v>
      </c>
      <c r="G27" s="39">
        <v>6.5000000000000002E-2</v>
      </c>
      <c r="H27" s="38">
        <v>1.7999999999999999E-2</v>
      </c>
      <c r="I27" s="26">
        <v>0.78</v>
      </c>
      <c r="J27" s="40">
        <f t="shared" si="0"/>
        <v>3.1E-2</v>
      </c>
      <c r="K27" s="41">
        <f t="shared" si="1"/>
        <v>0.124</v>
      </c>
      <c r="L27" s="28">
        <f t="shared" si="2"/>
        <v>0.84499999999999997</v>
      </c>
    </row>
    <row r="28" spans="1:12" x14ac:dyDescent="0.25">
      <c r="A28" s="35" t="str">
        <f>VLOOKUP(B28*2,StkLUT!$B$1:$C$40,2,FALSE)</f>
        <v>Snohomish Fall Fing</v>
      </c>
      <c r="B28" s="36">
        <f t="shared" si="3"/>
        <v>7</v>
      </c>
      <c r="C28" s="36">
        <f t="shared" si="4"/>
        <v>4</v>
      </c>
      <c r="D28" s="37">
        <v>4.0000000000000001E-3</v>
      </c>
      <c r="E28" s="37">
        <v>2.7E-2</v>
      </c>
      <c r="F28" s="38">
        <v>0.106</v>
      </c>
      <c r="G28" s="39">
        <v>6.5000000000000002E-2</v>
      </c>
      <c r="H28" s="38">
        <v>1.7999999999999999E-2</v>
      </c>
      <c r="I28" s="26">
        <v>0.78</v>
      </c>
      <c r="J28" s="40">
        <f t="shared" si="0"/>
        <v>3.1E-2</v>
      </c>
      <c r="K28" s="41">
        <f t="shared" si="1"/>
        <v>0.124</v>
      </c>
      <c r="L28" s="28">
        <f t="shared" si="2"/>
        <v>0.84499999999999997</v>
      </c>
    </row>
    <row r="29" spans="1:12" x14ac:dyDescent="0.25">
      <c r="A29" s="35" t="str">
        <f>VLOOKUP(B29*2,StkLUT!$B$1:$C$40,2,FALSE)</f>
        <v>Snohomish Fall Fing</v>
      </c>
      <c r="B29" s="36">
        <f t="shared" si="3"/>
        <v>7</v>
      </c>
      <c r="C29" s="36">
        <f t="shared" si="4"/>
        <v>5</v>
      </c>
      <c r="D29" s="37">
        <v>4.0000000000000001E-3</v>
      </c>
      <c r="E29" s="37">
        <v>2.7E-2</v>
      </c>
      <c r="F29" s="38">
        <v>0.106</v>
      </c>
      <c r="G29" s="39">
        <v>6.5000000000000002E-2</v>
      </c>
      <c r="H29" s="38">
        <v>1.7999999999999999E-2</v>
      </c>
      <c r="I29" s="26">
        <v>0.78</v>
      </c>
      <c r="J29" s="40">
        <f t="shared" si="0"/>
        <v>3.1E-2</v>
      </c>
      <c r="K29" s="41">
        <f t="shared" si="1"/>
        <v>0.124</v>
      </c>
      <c r="L29" s="28">
        <f t="shared" si="2"/>
        <v>0.84499999999999997</v>
      </c>
    </row>
    <row r="30" spans="1:12" x14ac:dyDescent="0.25">
      <c r="A30" s="35" t="str">
        <f>VLOOKUP(B30*2,StkLUT!$B$1:$C$40,2,FALSE)</f>
        <v>Snohomish Fall Year</v>
      </c>
      <c r="B30" s="36">
        <f t="shared" si="3"/>
        <v>8</v>
      </c>
      <c r="C30" s="36">
        <f t="shared" si="4"/>
        <v>2</v>
      </c>
      <c r="D30" s="37">
        <v>4.0000000000000001E-3</v>
      </c>
      <c r="E30" s="37">
        <v>1.9E-2</v>
      </c>
      <c r="F30" s="38">
        <v>0.17499999999999999</v>
      </c>
      <c r="G30" s="39">
        <v>0.309</v>
      </c>
      <c r="H30" s="38">
        <v>1.2E-2</v>
      </c>
      <c r="I30" s="26">
        <v>0.48</v>
      </c>
      <c r="J30" s="40">
        <f t="shared" si="0"/>
        <v>2.3E-2</v>
      </c>
      <c r="K30" s="41">
        <f t="shared" si="1"/>
        <v>0.187</v>
      </c>
      <c r="L30" s="28">
        <f t="shared" si="2"/>
        <v>0.78899999999999992</v>
      </c>
    </row>
    <row r="31" spans="1:12" x14ac:dyDescent="0.25">
      <c r="A31" s="35" t="str">
        <f>VLOOKUP(B31*2,StkLUT!$B$1:$C$40,2,FALSE)</f>
        <v>Snohomish Fall Year</v>
      </c>
      <c r="B31" s="36">
        <f t="shared" si="3"/>
        <v>8</v>
      </c>
      <c r="C31" s="36">
        <f t="shared" si="4"/>
        <v>3</v>
      </c>
      <c r="D31" s="37">
        <v>4.0000000000000001E-3</v>
      </c>
      <c r="E31" s="37">
        <v>1.9E-2</v>
      </c>
      <c r="F31" s="38">
        <v>0.17499999999999999</v>
      </c>
      <c r="G31" s="39">
        <v>0.309</v>
      </c>
      <c r="H31" s="38">
        <v>1.2E-2</v>
      </c>
      <c r="I31" s="26">
        <v>0.48</v>
      </c>
      <c r="J31" s="40">
        <f t="shared" si="0"/>
        <v>2.3E-2</v>
      </c>
      <c r="K31" s="41">
        <f t="shared" si="1"/>
        <v>0.187</v>
      </c>
      <c r="L31" s="28">
        <f t="shared" si="2"/>
        <v>0.78899999999999992</v>
      </c>
    </row>
    <row r="32" spans="1:12" x14ac:dyDescent="0.25">
      <c r="A32" s="35" t="str">
        <f>VLOOKUP(B32*2,StkLUT!$B$1:$C$40,2,FALSE)</f>
        <v>Snohomish Fall Year</v>
      </c>
      <c r="B32" s="36">
        <f t="shared" si="3"/>
        <v>8</v>
      </c>
      <c r="C32" s="36">
        <f t="shared" si="4"/>
        <v>4</v>
      </c>
      <c r="D32" s="37">
        <v>4.0000000000000001E-3</v>
      </c>
      <c r="E32" s="37">
        <v>1.9E-2</v>
      </c>
      <c r="F32" s="38">
        <v>0.17499999999999999</v>
      </c>
      <c r="G32" s="39">
        <v>0.309</v>
      </c>
      <c r="H32" s="38">
        <v>1.2E-2</v>
      </c>
      <c r="I32" s="26">
        <v>0.48</v>
      </c>
      <c r="J32" s="40">
        <f t="shared" si="0"/>
        <v>2.3E-2</v>
      </c>
      <c r="K32" s="41">
        <f t="shared" si="1"/>
        <v>0.187</v>
      </c>
      <c r="L32" s="28">
        <f t="shared" si="2"/>
        <v>0.78899999999999992</v>
      </c>
    </row>
    <row r="33" spans="1:12" x14ac:dyDescent="0.25">
      <c r="A33" s="35" t="str">
        <f>VLOOKUP(B33*2,StkLUT!$B$1:$C$40,2,FALSE)</f>
        <v>Snohomish Fall Year</v>
      </c>
      <c r="B33" s="36">
        <f t="shared" si="3"/>
        <v>8</v>
      </c>
      <c r="C33" s="36">
        <f t="shared" si="4"/>
        <v>5</v>
      </c>
      <c r="D33" s="37">
        <v>4.0000000000000001E-3</v>
      </c>
      <c r="E33" s="37">
        <v>1.9E-2</v>
      </c>
      <c r="F33" s="38">
        <v>0.17499999999999999</v>
      </c>
      <c r="G33" s="39">
        <v>0.309</v>
      </c>
      <c r="H33" s="38">
        <v>1.2E-2</v>
      </c>
      <c r="I33" s="26">
        <v>0.48</v>
      </c>
      <c r="J33" s="40">
        <f t="shared" si="0"/>
        <v>2.3E-2</v>
      </c>
      <c r="K33" s="41">
        <f t="shared" si="1"/>
        <v>0.187</v>
      </c>
      <c r="L33" s="28">
        <f t="shared" si="2"/>
        <v>0.78899999999999992</v>
      </c>
    </row>
    <row r="34" spans="1:12" x14ac:dyDescent="0.25">
      <c r="A34" s="35" t="str">
        <f>VLOOKUP(B34*2,StkLUT!$B$1:$C$40,2,FALSE)</f>
        <v>Stillaguamish Fall Fing</v>
      </c>
      <c r="B34" s="36">
        <f t="shared" si="3"/>
        <v>9</v>
      </c>
      <c r="C34" s="36">
        <f t="shared" si="4"/>
        <v>2</v>
      </c>
      <c r="D34" s="37">
        <v>4.0000000000000001E-3</v>
      </c>
      <c r="E34" s="37">
        <v>2.75E-2</v>
      </c>
      <c r="F34" s="38">
        <v>0.1085</v>
      </c>
      <c r="G34" s="39">
        <v>6.7000000000000004E-2</v>
      </c>
      <c r="H34" s="38">
        <v>1.7999999999999999E-2</v>
      </c>
      <c r="I34" s="26">
        <v>0.77500000000000002</v>
      </c>
      <c r="J34" s="40">
        <f t="shared" si="0"/>
        <v>3.15E-2</v>
      </c>
      <c r="K34" s="41">
        <f t="shared" si="1"/>
        <v>0.1265</v>
      </c>
      <c r="L34" s="28">
        <f t="shared" si="2"/>
        <v>0.84200000000000008</v>
      </c>
    </row>
    <row r="35" spans="1:12" x14ac:dyDescent="0.25">
      <c r="A35" s="35" t="str">
        <f>VLOOKUP(B35*2,StkLUT!$B$1:$C$40,2,FALSE)</f>
        <v>Stillaguamish Fall Fing</v>
      </c>
      <c r="B35" s="36">
        <f t="shared" si="3"/>
        <v>9</v>
      </c>
      <c r="C35" s="36">
        <f t="shared" si="4"/>
        <v>3</v>
      </c>
      <c r="D35" s="37">
        <v>4.0000000000000001E-3</v>
      </c>
      <c r="E35" s="37">
        <v>2.75E-2</v>
      </c>
      <c r="F35" s="38">
        <v>0.1085</v>
      </c>
      <c r="G35" s="39">
        <v>6.7000000000000004E-2</v>
      </c>
      <c r="H35" s="38">
        <v>1.7999999999999999E-2</v>
      </c>
      <c r="I35" s="26">
        <v>0.77500000000000002</v>
      </c>
      <c r="J35" s="40">
        <f t="shared" si="0"/>
        <v>3.15E-2</v>
      </c>
      <c r="K35" s="41">
        <f t="shared" si="1"/>
        <v>0.1265</v>
      </c>
      <c r="L35" s="28">
        <f t="shared" si="2"/>
        <v>0.84200000000000008</v>
      </c>
    </row>
    <row r="36" spans="1:12" x14ac:dyDescent="0.25">
      <c r="A36" s="35" t="str">
        <f>VLOOKUP(B36*2,StkLUT!$B$1:$C$40,2,FALSE)</f>
        <v>Stillaguamish Fall Fing</v>
      </c>
      <c r="B36" s="36">
        <f t="shared" si="3"/>
        <v>9</v>
      </c>
      <c r="C36" s="36">
        <f t="shared" si="4"/>
        <v>4</v>
      </c>
      <c r="D36" s="37">
        <v>4.0000000000000001E-3</v>
      </c>
      <c r="E36" s="37">
        <v>2.75E-2</v>
      </c>
      <c r="F36" s="38">
        <v>0.1085</v>
      </c>
      <c r="G36" s="39">
        <v>6.7000000000000004E-2</v>
      </c>
      <c r="H36" s="38">
        <v>1.7999999999999999E-2</v>
      </c>
      <c r="I36" s="26">
        <v>0.77500000000000002</v>
      </c>
      <c r="J36" s="40">
        <f t="shared" si="0"/>
        <v>3.15E-2</v>
      </c>
      <c r="K36" s="41">
        <f t="shared" si="1"/>
        <v>0.1265</v>
      </c>
      <c r="L36" s="28">
        <f t="shared" si="2"/>
        <v>0.84200000000000008</v>
      </c>
    </row>
    <row r="37" spans="1:12" x14ac:dyDescent="0.25">
      <c r="A37" s="35" t="str">
        <f>VLOOKUP(B37*2,StkLUT!$B$1:$C$40,2,FALSE)</f>
        <v>Stillaguamish Fall Fing</v>
      </c>
      <c r="B37" s="36">
        <f t="shared" si="3"/>
        <v>9</v>
      </c>
      <c r="C37" s="36">
        <f t="shared" si="4"/>
        <v>5</v>
      </c>
      <c r="D37" s="37">
        <v>4.0000000000000001E-3</v>
      </c>
      <c r="E37" s="37">
        <v>2.75E-2</v>
      </c>
      <c r="F37" s="38">
        <v>0.1085</v>
      </c>
      <c r="G37" s="39">
        <v>6.7000000000000004E-2</v>
      </c>
      <c r="H37" s="38">
        <v>1.7999999999999999E-2</v>
      </c>
      <c r="I37" s="26">
        <v>0.77500000000000002</v>
      </c>
      <c r="J37" s="40">
        <f t="shared" si="0"/>
        <v>3.15E-2</v>
      </c>
      <c r="K37" s="41">
        <f t="shared" si="1"/>
        <v>0.1265</v>
      </c>
      <c r="L37" s="28">
        <f t="shared" si="2"/>
        <v>0.84200000000000008</v>
      </c>
    </row>
    <row r="38" spans="1:12" x14ac:dyDescent="0.25">
      <c r="A38" s="35" t="str">
        <f>VLOOKUP(B38*2,StkLUT!$B$1:$C$40,2,FALSE)</f>
        <v>Tulalip Fall Fing</v>
      </c>
      <c r="B38" s="36">
        <f t="shared" si="3"/>
        <v>10</v>
      </c>
      <c r="C38" s="36">
        <f t="shared" si="4"/>
        <v>2</v>
      </c>
      <c r="D38" s="37">
        <v>4.0000000000000001E-3</v>
      </c>
      <c r="E38" s="37">
        <v>2.75E-2</v>
      </c>
      <c r="F38" s="38">
        <v>0.1085</v>
      </c>
      <c r="G38" s="39">
        <v>6.7000000000000004E-2</v>
      </c>
      <c r="H38" s="38">
        <v>1.7999999999999999E-2</v>
      </c>
      <c r="I38" s="26">
        <v>0.77500000000000002</v>
      </c>
      <c r="J38" s="40">
        <f t="shared" si="0"/>
        <v>3.15E-2</v>
      </c>
      <c r="K38" s="41">
        <f t="shared" si="1"/>
        <v>0.1265</v>
      </c>
      <c r="L38" s="28">
        <f t="shared" si="2"/>
        <v>0.84200000000000008</v>
      </c>
    </row>
    <row r="39" spans="1:12" x14ac:dyDescent="0.25">
      <c r="A39" s="35" t="str">
        <f>VLOOKUP(B39*2,StkLUT!$B$1:$C$40,2,FALSE)</f>
        <v>Tulalip Fall Fing</v>
      </c>
      <c r="B39" s="36">
        <f t="shared" si="3"/>
        <v>10</v>
      </c>
      <c r="C39" s="36">
        <f t="shared" si="4"/>
        <v>3</v>
      </c>
      <c r="D39" s="37">
        <v>4.0000000000000001E-3</v>
      </c>
      <c r="E39" s="37">
        <v>2.75E-2</v>
      </c>
      <c r="F39" s="38">
        <v>0.1085</v>
      </c>
      <c r="G39" s="39">
        <v>6.7000000000000004E-2</v>
      </c>
      <c r="H39" s="38">
        <v>1.7999999999999999E-2</v>
      </c>
      <c r="I39" s="26">
        <v>0.77500000000000002</v>
      </c>
      <c r="J39" s="40">
        <f t="shared" si="0"/>
        <v>3.15E-2</v>
      </c>
      <c r="K39" s="41">
        <f t="shared" si="1"/>
        <v>0.1265</v>
      </c>
      <c r="L39" s="28">
        <f t="shared" si="2"/>
        <v>0.84200000000000008</v>
      </c>
    </row>
    <row r="40" spans="1:12" x14ac:dyDescent="0.25">
      <c r="A40" s="35" t="str">
        <f>VLOOKUP(B40*2,StkLUT!$B$1:$C$40,2,FALSE)</f>
        <v>Tulalip Fall Fing</v>
      </c>
      <c r="B40" s="36">
        <f t="shared" si="3"/>
        <v>10</v>
      </c>
      <c r="C40" s="36">
        <f t="shared" si="4"/>
        <v>4</v>
      </c>
      <c r="D40" s="37">
        <v>4.0000000000000001E-3</v>
      </c>
      <c r="E40" s="37">
        <v>2.75E-2</v>
      </c>
      <c r="F40" s="38">
        <v>0.1085</v>
      </c>
      <c r="G40" s="39">
        <v>6.7000000000000004E-2</v>
      </c>
      <c r="H40" s="38">
        <v>1.7999999999999999E-2</v>
      </c>
      <c r="I40" s="26">
        <v>0.77500000000000002</v>
      </c>
      <c r="J40" s="40">
        <f t="shared" si="0"/>
        <v>3.15E-2</v>
      </c>
      <c r="K40" s="41">
        <f t="shared" si="1"/>
        <v>0.1265</v>
      </c>
      <c r="L40" s="28">
        <f t="shared" si="2"/>
        <v>0.84200000000000008</v>
      </c>
    </row>
    <row r="41" spans="1:12" x14ac:dyDescent="0.25">
      <c r="A41" s="35" t="str">
        <f>VLOOKUP(B41*2,StkLUT!$B$1:$C$40,2,FALSE)</f>
        <v>Tulalip Fall Fing</v>
      </c>
      <c r="B41" s="36">
        <f t="shared" si="3"/>
        <v>10</v>
      </c>
      <c r="C41" s="36">
        <f t="shared" si="4"/>
        <v>5</v>
      </c>
      <c r="D41" s="37">
        <v>4.0000000000000001E-3</v>
      </c>
      <c r="E41" s="37">
        <v>2.75E-2</v>
      </c>
      <c r="F41" s="38">
        <v>0.1085</v>
      </c>
      <c r="G41" s="39">
        <v>6.7000000000000004E-2</v>
      </c>
      <c r="H41" s="38">
        <v>1.7999999999999999E-2</v>
      </c>
      <c r="I41" s="26">
        <v>0.77500000000000002</v>
      </c>
      <c r="J41" s="40">
        <f t="shared" si="0"/>
        <v>3.15E-2</v>
      </c>
      <c r="K41" s="41">
        <f t="shared" si="1"/>
        <v>0.1265</v>
      </c>
      <c r="L41" s="28">
        <f t="shared" si="2"/>
        <v>0.84200000000000008</v>
      </c>
    </row>
    <row r="42" spans="1:12" x14ac:dyDescent="0.25">
      <c r="A42" s="35" t="str">
        <f>VLOOKUP(B42*2,StkLUT!$B$1:$C$40,2,FALSE)</f>
        <v>Mid PS Fall Fing</v>
      </c>
      <c r="B42" s="36">
        <f t="shared" si="3"/>
        <v>11</v>
      </c>
      <c r="C42" s="36">
        <f t="shared" si="4"/>
        <v>2</v>
      </c>
      <c r="D42" s="37">
        <v>3.0000000000000001E-3</v>
      </c>
      <c r="E42" s="37">
        <v>1.0999999999999999E-2</v>
      </c>
      <c r="F42" s="38">
        <v>0.23600000000000002</v>
      </c>
      <c r="G42" s="39">
        <v>0.114</v>
      </c>
      <c r="H42" s="38">
        <v>3.1E-2</v>
      </c>
      <c r="I42" s="26">
        <v>0.60399999999999998</v>
      </c>
      <c r="J42" s="40">
        <f t="shared" si="0"/>
        <v>1.3999999999999999E-2</v>
      </c>
      <c r="K42" s="41">
        <f t="shared" si="1"/>
        <v>0.26700000000000002</v>
      </c>
      <c r="L42" s="28">
        <f t="shared" si="2"/>
        <v>0.71799999999999997</v>
      </c>
    </row>
    <row r="43" spans="1:12" x14ac:dyDescent="0.25">
      <c r="A43" s="35" t="str">
        <f>VLOOKUP(B43*2,StkLUT!$B$1:$C$40,2,FALSE)</f>
        <v>Mid PS Fall Fing</v>
      </c>
      <c r="B43" s="36">
        <f t="shared" si="3"/>
        <v>11</v>
      </c>
      <c r="C43" s="36">
        <f t="shared" si="4"/>
        <v>3</v>
      </c>
      <c r="D43" s="37">
        <v>3.0000000000000001E-3</v>
      </c>
      <c r="E43" s="37">
        <v>1.0999999999999999E-2</v>
      </c>
      <c r="F43" s="38">
        <v>0.23600000000000002</v>
      </c>
      <c r="G43" s="39">
        <v>0.114</v>
      </c>
      <c r="H43" s="38">
        <v>3.1E-2</v>
      </c>
      <c r="I43" s="26">
        <v>0.60399999999999998</v>
      </c>
      <c r="J43" s="40">
        <f t="shared" si="0"/>
        <v>1.3999999999999999E-2</v>
      </c>
      <c r="K43" s="41">
        <f t="shared" si="1"/>
        <v>0.26700000000000002</v>
      </c>
      <c r="L43" s="28">
        <f t="shared" si="2"/>
        <v>0.71799999999999997</v>
      </c>
    </row>
    <row r="44" spans="1:12" x14ac:dyDescent="0.25">
      <c r="A44" s="35" t="str">
        <f>VLOOKUP(B44*2,StkLUT!$B$1:$C$40,2,FALSE)</f>
        <v>Mid PS Fall Fing</v>
      </c>
      <c r="B44" s="36">
        <f t="shared" si="3"/>
        <v>11</v>
      </c>
      <c r="C44" s="36">
        <f t="shared" si="4"/>
        <v>4</v>
      </c>
      <c r="D44" s="37">
        <v>3.0000000000000001E-3</v>
      </c>
      <c r="E44" s="37">
        <v>1.0999999999999999E-2</v>
      </c>
      <c r="F44" s="38">
        <v>0.23600000000000002</v>
      </c>
      <c r="G44" s="39">
        <v>0.114</v>
      </c>
      <c r="H44" s="38">
        <v>3.1E-2</v>
      </c>
      <c r="I44" s="26">
        <v>0.60399999999999998</v>
      </c>
      <c r="J44" s="40">
        <f t="shared" si="0"/>
        <v>1.3999999999999999E-2</v>
      </c>
      <c r="K44" s="41">
        <f t="shared" si="1"/>
        <v>0.26700000000000002</v>
      </c>
      <c r="L44" s="28">
        <f t="shared" si="2"/>
        <v>0.71799999999999997</v>
      </c>
    </row>
    <row r="45" spans="1:12" x14ac:dyDescent="0.25">
      <c r="A45" s="35" t="str">
        <f>VLOOKUP(B45*2,StkLUT!$B$1:$C$40,2,FALSE)</f>
        <v>Mid PS Fall Fing</v>
      </c>
      <c r="B45" s="36">
        <f t="shared" si="3"/>
        <v>11</v>
      </c>
      <c r="C45" s="36">
        <f t="shared" si="4"/>
        <v>5</v>
      </c>
      <c r="D45" s="37">
        <v>3.0000000000000001E-3</v>
      </c>
      <c r="E45" s="37">
        <v>1.0999999999999999E-2</v>
      </c>
      <c r="F45" s="38">
        <v>0.23600000000000002</v>
      </c>
      <c r="G45" s="39">
        <v>0.114</v>
      </c>
      <c r="H45" s="38">
        <v>3.1E-2</v>
      </c>
      <c r="I45" s="26">
        <v>0.60399999999999998</v>
      </c>
      <c r="J45" s="40">
        <f t="shared" si="0"/>
        <v>1.3999999999999999E-2</v>
      </c>
      <c r="K45" s="41">
        <f t="shared" si="1"/>
        <v>0.26700000000000002</v>
      </c>
      <c r="L45" s="28">
        <f t="shared" si="2"/>
        <v>0.71799999999999997</v>
      </c>
    </row>
    <row r="46" spans="1:12" x14ac:dyDescent="0.25">
      <c r="A46" s="35" t="str">
        <f>VLOOKUP(B46*2,StkLUT!$B$1:$C$40,2,FALSE)</f>
        <v>UW Accelerated</v>
      </c>
      <c r="B46" s="36">
        <f t="shared" si="3"/>
        <v>12</v>
      </c>
      <c r="C46" s="36">
        <f t="shared" si="4"/>
        <v>2</v>
      </c>
      <c r="D46" s="37">
        <v>0</v>
      </c>
      <c r="E46" s="37">
        <v>2E-3</v>
      </c>
      <c r="F46" s="38">
        <v>0.121</v>
      </c>
      <c r="G46" s="39">
        <v>4.3999999999999997E-2</v>
      </c>
      <c r="H46" s="38">
        <v>2.4E-2</v>
      </c>
      <c r="I46" s="26">
        <v>0.80800000000000005</v>
      </c>
      <c r="J46" s="40">
        <f t="shared" si="0"/>
        <v>2E-3</v>
      </c>
      <c r="K46" s="41">
        <f t="shared" si="1"/>
        <v>0.14499999999999999</v>
      </c>
      <c r="L46" s="28">
        <f t="shared" si="2"/>
        <v>0.85200000000000009</v>
      </c>
    </row>
    <row r="47" spans="1:12" x14ac:dyDescent="0.25">
      <c r="A47" s="35" t="str">
        <f>VLOOKUP(B47*2,StkLUT!$B$1:$C$40,2,FALSE)</f>
        <v>UW Accelerated</v>
      </c>
      <c r="B47" s="36">
        <f t="shared" si="3"/>
        <v>12</v>
      </c>
      <c r="C47" s="36">
        <f t="shared" si="4"/>
        <v>3</v>
      </c>
      <c r="D47" s="37">
        <v>0</v>
      </c>
      <c r="E47" s="37">
        <v>2E-3</v>
      </c>
      <c r="F47" s="38">
        <v>0.121</v>
      </c>
      <c r="G47" s="39">
        <v>4.3999999999999997E-2</v>
      </c>
      <c r="H47" s="38">
        <v>2.4E-2</v>
      </c>
      <c r="I47" s="26">
        <v>0.80800000000000005</v>
      </c>
      <c r="J47" s="40">
        <f t="shared" si="0"/>
        <v>2E-3</v>
      </c>
      <c r="K47" s="41">
        <f t="shared" si="1"/>
        <v>0.14499999999999999</v>
      </c>
      <c r="L47" s="28">
        <f t="shared" si="2"/>
        <v>0.85200000000000009</v>
      </c>
    </row>
    <row r="48" spans="1:12" x14ac:dyDescent="0.25">
      <c r="A48" s="35" t="str">
        <f>VLOOKUP(B48*2,StkLUT!$B$1:$C$40,2,FALSE)</f>
        <v>UW Accelerated</v>
      </c>
      <c r="B48" s="36">
        <f t="shared" si="3"/>
        <v>12</v>
      </c>
      <c r="C48" s="36">
        <f t="shared" si="4"/>
        <v>4</v>
      </c>
      <c r="D48" s="37">
        <v>0</v>
      </c>
      <c r="E48" s="37">
        <v>2E-3</v>
      </c>
      <c r="F48" s="38">
        <v>0.121</v>
      </c>
      <c r="G48" s="39">
        <v>4.3999999999999997E-2</v>
      </c>
      <c r="H48" s="38">
        <v>2.4E-2</v>
      </c>
      <c r="I48" s="26">
        <v>0.80800000000000005</v>
      </c>
      <c r="J48" s="40">
        <f t="shared" si="0"/>
        <v>2E-3</v>
      </c>
      <c r="K48" s="41">
        <f t="shared" si="1"/>
        <v>0.14499999999999999</v>
      </c>
      <c r="L48" s="28">
        <f t="shared" si="2"/>
        <v>0.85200000000000009</v>
      </c>
    </row>
    <row r="49" spans="1:12" x14ac:dyDescent="0.25">
      <c r="A49" s="35" t="str">
        <f>VLOOKUP(B49*2,StkLUT!$B$1:$C$40,2,FALSE)</f>
        <v>UW Accelerated</v>
      </c>
      <c r="B49" s="36">
        <f t="shared" si="3"/>
        <v>12</v>
      </c>
      <c r="C49" s="36">
        <f t="shared" si="4"/>
        <v>5</v>
      </c>
      <c r="D49" s="37">
        <v>0</v>
      </c>
      <c r="E49" s="37">
        <v>2E-3</v>
      </c>
      <c r="F49" s="38">
        <v>0.121</v>
      </c>
      <c r="G49" s="39">
        <v>4.3999999999999997E-2</v>
      </c>
      <c r="H49" s="38">
        <v>2.4E-2</v>
      </c>
      <c r="I49" s="26">
        <v>0.80800000000000005</v>
      </c>
      <c r="J49" s="40">
        <f t="shared" si="0"/>
        <v>2E-3</v>
      </c>
      <c r="K49" s="41">
        <f t="shared" si="1"/>
        <v>0.14499999999999999</v>
      </c>
      <c r="L49" s="28">
        <f t="shared" si="2"/>
        <v>0.85200000000000009</v>
      </c>
    </row>
    <row r="50" spans="1:12" x14ac:dyDescent="0.25">
      <c r="A50" s="35" t="str">
        <f>VLOOKUP(B50*2,StkLUT!$B$1:$C$40,2,FALSE)</f>
        <v>South Puget Sound Fall Fing</v>
      </c>
      <c r="B50" s="36">
        <f t="shared" si="3"/>
        <v>13</v>
      </c>
      <c r="C50" s="36">
        <f t="shared" si="4"/>
        <v>2</v>
      </c>
      <c r="D50" s="37">
        <v>8.0000000000000002E-3</v>
      </c>
      <c r="E50" s="37">
        <v>7.4999999999999997E-3</v>
      </c>
      <c r="F50" s="38">
        <v>0.17749999999999999</v>
      </c>
      <c r="G50" s="39">
        <v>0.14499999999999999</v>
      </c>
      <c r="H50" s="38">
        <v>4.2999999999999997E-2</v>
      </c>
      <c r="I50" s="26">
        <v>0.61899999999999999</v>
      </c>
      <c r="J50" s="40">
        <f t="shared" si="0"/>
        <v>1.55E-2</v>
      </c>
      <c r="K50" s="41">
        <f t="shared" si="1"/>
        <v>0.22049999999999997</v>
      </c>
      <c r="L50" s="28">
        <f t="shared" si="2"/>
        <v>0.76400000000000001</v>
      </c>
    </row>
    <row r="51" spans="1:12" x14ac:dyDescent="0.25">
      <c r="A51" s="35" t="str">
        <f>VLOOKUP(B51*2,StkLUT!$B$1:$C$40,2,FALSE)</f>
        <v>South Puget Sound Fall Fing</v>
      </c>
      <c r="B51" s="36">
        <f t="shared" si="3"/>
        <v>13</v>
      </c>
      <c r="C51" s="36">
        <f t="shared" si="4"/>
        <v>3</v>
      </c>
      <c r="D51" s="37">
        <v>8.0000000000000002E-3</v>
      </c>
      <c r="E51" s="37">
        <v>7.4999999999999997E-3</v>
      </c>
      <c r="F51" s="38">
        <v>0.17749999999999999</v>
      </c>
      <c r="G51" s="39">
        <v>0.14499999999999999</v>
      </c>
      <c r="H51" s="38">
        <v>4.2999999999999997E-2</v>
      </c>
      <c r="I51" s="26">
        <v>0.61899999999999999</v>
      </c>
      <c r="J51" s="40">
        <f t="shared" si="0"/>
        <v>1.55E-2</v>
      </c>
      <c r="K51" s="41">
        <f t="shared" si="1"/>
        <v>0.22049999999999997</v>
      </c>
      <c r="L51" s="28">
        <f t="shared" si="2"/>
        <v>0.76400000000000001</v>
      </c>
    </row>
    <row r="52" spans="1:12" x14ac:dyDescent="0.25">
      <c r="A52" s="35" t="str">
        <f>VLOOKUP(B52*2,StkLUT!$B$1:$C$40,2,FALSE)</f>
        <v>South Puget Sound Fall Fing</v>
      </c>
      <c r="B52" s="36">
        <f t="shared" si="3"/>
        <v>13</v>
      </c>
      <c r="C52" s="36">
        <f t="shared" si="4"/>
        <v>4</v>
      </c>
      <c r="D52" s="37">
        <v>8.0000000000000002E-3</v>
      </c>
      <c r="E52" s="37">
        <v>7.4999999999999997E-3</v>
      </c>
      <c r="F52" s="38">
        <v>0.17749999999999999</v>
      </c>
      <c r="G52" s="39">
        <v>0.14499999999999999</v>
      </c>
      <c r="H52" s="38">
        <v>4.2999999999999997E-2</v>
      </c>
      <c r="I52" s="26">
        <v>0.61899999999999999</v>
      </c>
      <c r="J52" s="40">
        <f t="shared" si="0"/>
        <v>1.55E-2</v>
      </c>
      <c r="K52" s="41">
        <f t="shared" si="1"/>
        <v>0.22049999999999997</v>
      </c>
      <c r="L52" s="28">
        <f t="shared" si="2"/>
        <v>0.76400000000000001</v>
      </c>
    </row>
    <row r="53" spans="1:12" x14ac:dyDescent="0.25">
      <c r="A53" s="35" t="str">
        <f>VLOOKUP(B53*2,StkLUT!$B$1:$C$40,2,FALSE)</f>
        <v>South Puget Sound Fall Fing</v>
      </c>
      <c r="B53" s="36">
        <f t="shared" si="3"/>
        <v>13</v>
      </c>
      <c r="C53" s="36">
        <f t="shared" si="4"/>
        <v>5</v>
      </c>
      <c r="D53" s="37">
        <v>8.0000000000000002E-3</v>
      </c>
      <c r="E53" s="37">
        <v>7.4999999999999997E-3</v>
      </c>
      <c r="F53" s="38">
        <v>0.17749999999999999</v>
      </c>
      <c r="G53" s="39">
        <v>0.14499999999999999</v>
      </c>
      <c r="H53" s="38">
        <v>4.2999999999999997E-2</v>
      </c>
      <c r="I53" s="26">
        <v>0.61899999999999999</v>
      </c>
      <c r="J53" s="40">
        <f t="shared" si="0"/>
        <v>1.55E-2</v>
      </c>
      <c r="K53" s="41">
        <f t="shared" si="1"/>
        <v>0.22049999999999997</v>
      </c>
      <c r="L53" s="28">
        <f t="shared" si="2"/>
        <v>0.76400000000000001</v>
      </c>
    </row>
    <row r="54" spans="1:12" x14ac:dyDescent="0.25">
      <c r="A54" s="35" t="str">
        <f>VLOOKUP(B54*2,StkLUT!$B$1:$C$40,2,FALSE)</f>
        <v>South Puget Sound Fall Year</v>
      </c>
      <c r="B54" s="36">
        <f t="shared" si="3"/>
        <v>14</v>
      </c>
      <c r="C54" s="36">
        <f t="shared" si="4"/>
        <v>2</v>
      </c>
      <c r="D54" s="37">
        <v>0</v>
      </c>
      <c r="E54" s="37">
        <v>3.0000000000000001E-3</v>
      </c>
      <c r="F54" s="38">
        <v>7.3999999999999996E-2</v>
      </c>
      <c r="G54" s="39">
        <v>0.03</v>
      </c>
      <c r="H54" s="38">
        <v>5.0000000000000001E-3</v>
      </c>
      <c r="I54" s="26">
        <v>0.88500000000000001</v>
      </c>
      <c r="J54" s="40">
        <f t="shared" si="0"/>
        <v>3.0000000000000001E-3</v>
      </c>
      <c r="K54" s="41">
        <f t="shared" si="1"/>
        <v>7.9000000000000001E-2</v>
      </c>
      <c r="L54" s="28">
        <f t="shared" si="2"/>
        <v>0.91500000000000004</v>
      </c>
    </row>
    <row r="55" spans="1:12" x14ac:dyDescent="0.25">
      <c r="A55" s="35" t="str">
        <f>VLOOKUP(B55*2,StkLUT!$B$1:$C$40,2,FALSE)</f>
        <v>South Puget Sound Fall Year</v>
      </c>
      <c r="B55" s="36">
        <f t="shared" si="3"/>
        <v>14</v>
      </c>
      <c r="C55" s="36">
        <f t="shared" si="4"/>
        <v>3</v>
      </c>
      <c r="D55" s="37">
        <v>0</v>
      </c>
      <c r="E55" s="37">
        <v>3.0000000000000001E-3</v>
      </c>
      <c r="F55" s="38">
        <v>7.3999999999999996E-2</v>
      </c>
      <c r="G55" s="39">
        <v>0.03</v>
      </c>
      <c r="H55" s="38">
        <v>5.0000000000000001E-3</v>
      </c>
      <c r="I55" s="26">
        <v>0.88500000000000001</v>
      </c>
      <c r="J55" s="40">
        <f t="shared" si="0"/>
        <v>3.0000000000000001E-3</v>
      </c>
      <c r="K55" s="41">
        <f t="shared" si="1"/>
        <v>7.9000000000000001E-2</v>
      </c>
      <c r="L55" s="28">
        <f t="shared" si="2"/>
        <v>0.91500000000000004</v>
      </c>
    </row>
    <row r="56" spans="1:12" x14ac:dyDescent="0.25">
      <c r="A56" s="35" t="str">
        <f>VLOOKUP(B56*2,StkLUT!$B$1:$C$40,2,FALSE)</f>
        <v>South Puget Sound Fall Year</v>
      </c>
      <c r="B56" s="36">
        <f t="shared" si="3"/>
        <v>14</v>
      </c>
      <c r="C56" s="36">
        <f t="shared" si="4"/>
        <v>4</v>
      </c>
      <c r="D56" s="37">
        <v>0</v>
      </c>
      <c r="E56" s="37">
        <v>3.0000000000000001E-3</v>
      </c>
      <c r="F56" s="38">
        <v>7.3999999999999996E-2</v>
      </c>
      <c r="G56" s="39">
        <v>0.03</v>
      </c>
      <c r="H56" s="38">
        <v>5.0000000000000001E-3</v>
      </c>
      <c r="I56" s="26">
        <v>0.88500000000000001</v>
      </c>
      <c r="J56" s="40">
        <f t="shared" si="0"/>
        <v>3.0000000000000001E-3</v>
      </c>
      <c r="K56" s="41">
        <f t="shared" si="1"/>
        <v>7.9000000000000001E-2</v>
      </c>
      <c r="L56" s="28">
        <f t="shared" si="2"/>
        <v>0.91500000000000004</v>
      </c>
    </row>
    <row r="57" spans="1:12" x14ac:dyDescent="0.25">
      <c r="A57" s="35" t="str">
        <f>VLOOKUP(B57*2,StkLUT!$B$1:$C$40,2,FALSE)</f>
        <v>South Puget Sound Fall Year</v>
      </c>
      <c r="B57" s="36">
        <f t="shared" si="3"/>
        <v>14</v>
      </c>
      <c r="C57" s="36">
        <f t="shared" si="4"/>
        <v>5</v>
      </c>
      <c r="D57" s="37">
        <v>0</v>
      </c>
      <c r="E57" s="37">
        <v>3.0000000000000001E-3</v>
      </c>
      <c r="F57" s="38">
        <v>7.3999999999999996E-2</v>
      </c>
      <c r="G57" s="39">
        <v>0.03</v>
      </c>
      <c r="H57" s="38">
        <v>5.0000000000000001E-3</v>
      </c>
      <c r="I57" s="26">
        <v>0.88500000000000001</v>
      </c>
      <c r="J57" s="40">
        <f t="shared" si="0"/>
        <v>3.0000000000000001E-3</v>
      </c>
      <c r="K57" s="41">
        <f t="shared" si="1"/>
        <v>7.9000000000000001E-2</v>
      </c>
      <c r="L57" s="28">
        <f t="shared" si="2"/>
        <v>0.91500000000000004</v>
      </c>
    </row>
    <row r="58" spans="1:12" x14ac:dyDescent="0.25">
      <c r="A58" s="35" t="str">
        <f>VLOOKUP(B58*2,StkLUT!$B$1:$C$40,2,FALSE)</f>
        <v>White River Spring Fing</v>
      </c>
      <c r="B58" s="36">
        <f t="shared" si="3"/>
        <v>15</v>
      </c>
      <c r="C58" s="36">
        <f t="shared" si="4"/>
        <v>2</v>
      </c>
      <c r="D58" s="37">
        <v>0</v>
      </c>
      <c r="E58" s="37">
        <v>5.0000000000000001E-4</v>
      </c>
      <c r="F58" s="38">
        <v>1.5E-3</v>
      </c>
      <c r="G58" s="39">
        <v>2.5999999999999999E-2</v>
      </c>
      <c r="H58" s="38">
        <v>2E-3</v>
      </c>
      <c r="I58" s="26">
        <v>0.96300000000000008</v>
      </c>
      <c r="J58" s="40">
        <f t="shared" si="0"/>
        <v>5.0000000000000001E-4</v>
      </c>
      <c r="K58" s="41">
        <f t="shared" si="1"/>
        <v>3.5000000000000001E-3</v>
      </c>
      <c r="L58" s="28">
        <f t="shared" si="2"/>
        <v>0.9890000000000001</v>
      </c>
    </row>
    <row r="59" spans="1:12" x14ac:dyDescent="0.25">
      <c r="A59" s="35" t="str">
        <f>VLOOKUP(B59*2,StkLUT!$B$1:$C$40,2,FALSE)</f>
        <v>White River Spring Fing</v>
      </c>
      <c r="B59" s="36">
        <f t="shared" si="3"/>
        <v>15</v>
      </c>
      <c r="C59" s="36">
        <f t="shared" si="4"/>
        <v>3</v>
      </c>
      <c r="D59" s="37">
        <v>0</v>
      </c>
      <c r="E59" s="37">
        <v>5.0000000000000001E-4</v>
      </c>
      <c r="F59" s="38">
        <v>1.5E-3</v>
      </c>
      <c r="G59" s="39">
        <v>2.5999999999999999E-2</v>
      </c>
      <c r="H59" s="38">
        <v>2E-3</v>
      </c>
      <c r="I59" s="26">
        <v>0.96300000000000008</v>
      </c>
      <c r="J59" s="40">
        <f t="shared" si="0"/>
        <v>5.0000000000000001E-4</v>
      </c>
      <c r="K59" s="41">
        <f t="shared" si="1"/>
        <v>3.5000000000000001E-3</v>
      </c>
      <c r="L59" s="28">
        <f t="shared" si="2"/>
        <v>0.9890000000000001</v>
      </c>
    </row>
    <row r="60" spans="1:12" x14ac:dyDescent="0.25">
      <c r="A60" s="35" t="str">
        <f>VLOOKUP(B60*2,StkLUT!$B$1:$C$40,2,FALSE)</f>
        <v>White River Spring Fing</v>
      </c>
      <c r="B60" s="36">
        <f t="shared" si="3"/>
        <v>15</v>
      </c>
      <c r="C60" s="36">
        <f t="shared" si="4"/>
        <v>4</v>
      </c>
      <c r="D60" s="37">
        <v>0</v>
      </c>
      <c r="E60" s="37">
        <v>5.0000000000000001E-4</v>
      </c>
      <c r="F60" s="38">
        <v>1.5E-3</v>
      </c>
      <c r="G60" s="39">
        <v>2.5999999999999999E-2</v>
      </c>
      <c r="H60" s="38">
        <v>2E-3</v>
      </c>
      <c r="I60" s="26">
        <v>0.96300000000000008</v>
      </c>
      <c r="J60" s="40">
        <f t="shared" si="0"/>
        <v>5.0000000000000001E-4</v>
      </c>
      <c r="K60" s="41">
        <f t="shared" si="1"/>
        <v>3.5000000000000001E-3</v>
      </c>
      <c r="L60" s="28">
        <f t="shared" si="2"/>
        <v>0.9890000000000001</v>
      </c>
    </row>
    <row r="61" spans="1:12" x14ac:dyDescent="0.25">
      <c r="A61" s="35" t="str">
        <f>VLOOKUP(B61*2,StkLUT!$B$1:$C$40,2,FALSE)</f>
        <v>White River Spring Fing</v>
      </c>
      <c r="B61" s="36">
        <f t="shared" si="3"/>
        <v>15</v>
      </c>
      <c r="C61" s="36">
        <f t="shared" si="4"/>
        <v>5</v>
      </c>
      <c r="D61" s="37">
        <v>0</v>
      </c>
      <c r="E61" s="37">
        <v>5.0000000000000001E-4</v>
      </c>
      <c r="F61" s="38">
        <v>1.5E-3</v>
      </c>
      <c r="G61" s="39">
        <v>2.5999999999999999E-2</v>
      </c>
      <c r="H61" s="38">
        <v>2E-3</v>
      </c>
      <c r="I61" s="26">
        <v>0.96300000000000008</v>
      </c>
      <c r="J61" s="40">
        <f t="shared" si="0"/>
        <v>5.0000000000000001E-4</v>
      </c>
      <c r="K61" s="41">
        <f t="shared" si="1"/>
        <v>3.5000000000000001E-3</v>
      </c>
      <c r="L61" s="28">
        <f t="shared" si="2"/>
        <v>0.9890000000000001</v>
      </c>
    </row>
    <row r="62" spans="1:12" x14ac:dyDescent="0.25">
      <c r="A62" s="35" t="str">
        <f>VLOOKUP(B62*2,StkLUT!$B$1:$C$40,2,FALSE)</f>
        <v>Hood Canal Fall Fing</v>
      </c>
      <c r="B62" s="36">
        <f t="shared" si="3"/>
        <v>16</v>
      </c>
      <c r="C62" s="36">
        <f t="shared" si="4"/>
        <v>2</v>
      </c>
      <c r="D62" s="37">
        <v>0</v>
      </c>
      <c r="E62" s="37">
        <v>8.5000000000000006E-3</v>
      </c>
      <c r="F62" s="38">
        <v>0.2165</v>
      </c>
      <c r="G62" s="39">
        <v>4.3999999999999997E-2</v>
      </c>
      <c r="H62" s="38">
        <v>0.03</v>
      </c>
      <c r="I62" s="26">
        <v>0.70099999999999996</v>
      </c>
      <c r="J62" s="40">
        <f t="shared" si="0"/>
        <v>8.5000000000000006E-3</v>
      </c>
      <c r="K62" s="41">
        <f t="shared" si="1"/>
        <v>0.2465</v>
      </c>
      <c r="L62" s="28">
        <f t="shared" si="2"/>
        <v>0.745</v>
      </c>
    </row>
    <row r="63" spans="1:12" x14ac:dyDescent="0.25">
      <c r="A63" s="35" t="str">
        <f>VLOOKUP(B63*2,StkLUT!$B$1:$C$40,2,FALSE)</f>
        <v>Hood Canal Fall Fing</v>
      </c>
      <c r="B63" s="36">
        <f t="shared" si="3"/>
        <v>16</v>
      </c>
      <c r="C63" s="36">
        <f t="shared" si="4"/>
        <v>3</v>
      </c>
      <c r="D63" s="37">
        <v>0</v>
      </c>
      <c r="E63" s="37">
        <v>8.5000000000000006E-3</v>
      </c>
      <c r="F63" s="38">
        <v>0.2165</v>
      </c>
      <c r="G63" s="39">
        <v>4.3999999999999997E-2</v>
      </c>
      <c r="H63" s="38">
        <v>0.03</v>
      </c>
      <c r="I63" s="26">
        <v>0.70099999999999996</v>
      </c>
      <c r="J63" s="40">
        <f t="shared" si="0"/>
        <v>8.5000000000000006E-3</v>
      </c>
      <c r="K63" s="41">
        <f t="shared" si="1"/>
        <v>0.2465</v>
      </c>
      <c r="L63" s="28">
        <f t="shared" si="2"/>
        <v>0.745</v>
      </c>
    </row>
    <row r="64" spans="1:12" x14ac:dyDescent="0.25">
      <c r="A64" s="35" t="str">
        <f>VLOOKUP(B64*2,StkLUT!$B$1:$C$40,2,FALSE)</f>
        <v>Hood Canal Fall Fing</v>
      </c>
      <c r="B64" s="36">
        <f t="shared" si="3"/>
        <v>16</v>
      </c>
      <c r="C64" s="36">
        <f t="shared" si="4"/>
        <v>4</v>
      </c>
      <c r="D64" s="37">
        <v>0</v>
      </c>
      <c r="E64" s="37">
        <v>8.5000000000000006E-3</v>
      </c>
      <c r="F64" s="38">
        <v>0.2165</v>
      </c>
      <c r="G64" s="39">
        <v>4.3999999999999997E-2</v>
      </c>
      <c r="H64" s="38">
        <v>0.03</v>
      </c>
      <c r="I64" s="26">
        <v>0.70099999999999996</v>
      </c>
      <c r="J64" s="40">
        <f t="shared" si="0"/>
        <v>8.5000000000000006E-3</v>
      </c>
      <c r="K64" s="41">
        <f t="shared" si="1"/>
        <v>0.2465</v>
      </c>
      <c r="L64" s="28">
        <f t="shared" si="2"/>
        <v>0.745</v>
      </c>
    </row>
    <row r="65" spans="1:12" x14ac:dyDescent="0.25">
      <c r="A65" s="35" t="str">
        <f>VLOOKUP(B65*2,StkLUT!$B$1:$C$40,2,FALSE)</f>
        <v>Hood Canal Fall Fing</v>
      </c>
      <c r="B65" s="36">
        <f t="shared" si="3"/>
        <v>16</v>
      </c>
      <c r="C65" s="36">
        <f t="shared" si="4"/>
        <v>5</v>
      </c>
      <c r="D65" s="37">
        <v>0</v>
      </c>
      <c r="E65" s="37">
        <v>8.5000000000000006E-3</v>
      </c>
      <c r="F65" s="38">
        <v>0.2165</v>
      </c>
      <c r="G65" s="39">
        <v>4.3999999999999997E-2</v>
      </c>
      <c r="H65" s="38">
        <v>0.03</v>
      </c>
      <c r="I65" s="26">
        <v>0.70099999999999996</v>
      </c>
      <c r="J65" s="40">
        <f t="shared" si="0"/>
        <v>8.5000000000000006E-3</v>
      </c>
      <c r="K65" s="41">
        <f t="shared" si="1"/>
        <v>0.2465</v>
      </c>
      <c r="L65" s="28">
        <f t="shared" si="2"/>
        <v>0.745</v>
      </c>
    </row>
    <row r="66" spans="1:12" x14ac:dyDescent="0.25">
      <c r="A66" s="35" t="str">
        <f>VLOOKUP(B66*2,StkLUT!$B$1:$C$40,2,FALSE)</f>
        <v>Hood Canal Fall Year</v>
      </c>
      <c r="B66" s="36">
        <f t="shared" si="3"/>
        <v>17</v>
      </c>
      <c r="C66" s="36">
        <f t="shared" si="4"/>
        <v>2</v>
      </c>
      <c r="D66" s="37">
        <v>0</v>
      </c>
      <c r="E66" s="37">
        <v>0</v>
      </c>
      <c r="F66" s="38">
        <v>1.7000000000000001E-2</v>
      </c>
      <c r="G66" s="39">
        <v>4.2000000000000003E-2</v>
      </c>
      <c r="H66" s="38">
        <v>4.8999999999999995E-2</v>
      </c>
      <c r="I66" s="26">
        <v>0.8929999999999999</v>
      </c>
      <c r="J66" s="40">
        <f t="shared" si="0"/>
        <v>0</v>
      </c>
      <c r="K66" s="41">
        <f t="shared" si="1"/>
        <v>6.6000000000000003E-2</v>
      </c>
      <c r="L66" s="28">
        <f t="shared" si="2"/>
        <v>0.93499999999999994</v>
      </c>
    </row>
    <row r="67" spans="1:12" x14ac:dyDescent="0.25">
      <c r="A67" s="35" t="str">
        <f>VLOOKUP(B67*2,StkLUT!$B$1:$C$40,2,FALSE)</f>
        <v>Hood Canal Fall Year</v>
      </c>
      <c r="B67" s="36">
        <f t="shared" si="3"/>
        <v>17</v>
      </c>
      <c r="C67" s="36">
        <f t="shared" si="4"/>
        <v>3</v>
      </c>
      <c r="D67" s="37">
        <v>0</v>
      </c>
      <c r="E67" s="37">
        <v>0</v>
      </c>
      <c r="F67" s="38">
        <v>1.7000000000000001E-2</v>
      </c>
      <c r="G67" s="39">
        <v>4.2000000000000003E-2</v>
      </c>
      <c r="H67" s="38">
        <v>4.8999999999999995E-2</v>
      </c>
      <c r="I67" s="26">
        <v>0.8929999999999999</v>
      </c>
      <c r="J67" s="40">
        <f t="shared" ref="J67:J130" si="5">SUM(D67:E67)</f>
        <v>0</v>
      </c>
      <c r="K67" s="41">
        <f t="shared" ref="K67:K130" si="6">SUM(F67,H67)</f>
        <v>6.6000000000000003E-2</v>
      </c>
      <c r="L67" s="28">
        <f t="shared" ref="L67:L130" si="7">SUM(G67,I67)</f>
        <v>0.93499999999999994</v>
      </c>
    </row>
    <row r="68" spans="1:12" x14ac:dyDescent="0.25">
      <c r="A68" s="35" t="str">
        <f>VLOOKUP(B68*2,StkLUT!$B$1:$C$40,2,FALSE)</f>
        <v>Hood Canal Fall Year</v>
      </c>
      <c r="B68" s="36">
        <f t="shared" si="3"/>
        <v>17</v>
      </c>
      <c r="C68" s="36">
        <f t="shared" si="4"/>
        <v>4</v>
      </c>
      <c r="D68" s="37">
        <v>0</v>
      </c>
      <c r="E68" s="37">
        <v>0</v>
      </c>
      <c r="F68" s="38">
        <v>1.7000000000000001E-2</v>
      </c>
      <c r="G68" s="39">
        <v>4.2000000000000003E-2</v>
      </c>
      <c r="H68" s="38">
        <v>4.8999999999999995E-2</v>
      </c>
      <c r="I68" s="26">
        <v>0.8929999999999999</v>
      </c>
      <c r="J68" s="40">
        <f t="shared" si="5"/>
        <v>0</v>
      </c>
      <c r="K68" s="41">
        <f t="shared" si="6"/>
        <v>6.6000000000000003E-2</v>
      </c>
      <c r="L68" s="28">
        <f t="shared" si="7"/>
        <v>0.93499999999999994</v>
      </c>
    </row>
    <row r="69" spans="1:12" x14ac:dyDescent="0.25">
      <c r="A69" s="35" t="str">
        <f>VLOOKUP(B69*2,StkLUT!$B$1:$C$40,2,FALSE)</f>
        <v>Hood Canal Fall Year</v>
      </c>
      <c r="B69" s="36">
        <f t="shared" si="3"/>
        <v>17</v>
      </c>
      <c r="C69" s="36">
        <f t="shared" si="4"/>
        <v>5</v>
      </c>
      <c r="D69" s="37">
        <v>0</v>
      </c>
      <c r="E69" s="37">
        <v>0</v>
      </c>
      <c r="F69" s="38">
        <v>1.7000000000000001E-2</v>
      </c>
      <c r="G69" s="39">
        <v>4.2000000000000003E-2</v>
      </c>
      <c r="H69" s="38">
        <v>4.8999999999999995E-2</v>
      </c>
      <c r="I69" s="26">
        <v>0.8929999999999999</v>
      </c>
      <c r="J69" s="40">
        <f t="shared" si="5"/>
        <v>0</v>
      </c>
      <c r="K69" s="41">
        <f t="shared" si="6"/>
        <v>6.6000000000000003E-2</v>
      </c>
      <c r="L69" s="28">
        <f t="shared" si="7"/>
        <v>0.93499999999999994</v>
      </c>
    </row>
    <row r="70" spans="1:12" x14ac:dyDescent="0.25">
      <c r="A70" s="35" t="str">
        <f>VLOOKUP(B70*2,StkLUT!$B$1:$C$40,2,FALSE)</f>
        <v>JDF Tribs Fall</v>
      </c>
      <c r="B70" s="36">
        <f t="shared" si="3"/>
        <v>18</v>
      </c>
      <c r="C70" s="36">
        <f t="shared" si="4"/>
        <v>2</v>
      </c>
      <c r="D70" s="37">
        <v>8.8999999999999996E-2</v>
      </c>
      <c r="E70" s="37">
        <v>0.06</v>
      </c>
      <c r="F70" s="38">
        <v>0.16299999999999998</v>
      </c>
      <c r="G70" s="39">
        <v>8.3000000000000004E-2</v>
      </c>
      <c r="H70" s="38">
        <v>4.0000000000000001E-3</v>
      </c>
      <c r="I70" s="26">
        <v>0.60099999999999998</v>
      </c>
      <c r="J70" s="40">
        <f t="shared" si="5"/>
        <v>0.14899999999999999</v>
      </c>
      <c r="K70" s="41">
        <f t="shared" si="6"/>
        <v>0.16699999999999998</v>
      </c>
      <c r="L70" s="28">
        <f t="shared" si="7"/>
        <v>0.68399999999999994</v>
      </c>
    </row>
    <row r="71" spans="1:12" x14ac:dyDescent="0.25">
      <c r="A71" s="35" t="str">
        <f>VLOOKUP(B71*2,StkLUT!$B$1:$C$40,2,FALSE)</f>
        <v>JDF Tribs Fall</v>
      </c>
      <c r="B71" s="36">
        <f t="shared" ref="B71:B134" si="8">B67+1</f>
        <v>18</v>
      </c>
      <c r="C71" s="36">
        <f t="shared" ref="C71:C134" si="9">C67</f>
        <v>3</v>
      </c>
      <c r="D71" s="37">
        <v>8.8999999999999996E-2</v>
      </c>
      <c r="E71" s="37">
        <v>0.06</v>
      </c>
      <c r="F71" s="38">
        <v>0.16299999999999998</v>
      </c>
      <c r="G71" s="39">
        <v>8.3000000000000004E-2</v>
      </c>
      <c r="H71" s="38">
        <v>4.0000000000000001E-3</v>
      </c>
      <c r="I71" s="26">
        <v>0.60099999999999998</v>
      </c>
      <c r="J71" s="40">
        <f t="shared" si="5"/>
        <v>0.14899999999999999</v>
      </c>
      <c r="K71" s="41">
        <f t="shared" si="6"/>
        <v>0.16699999999999998</v>
      </c>
      <c r="L71" s="28">
        <f t="shared" si="7"/>
        <v>0.68399999999999994</v>
      </c>
    </row>
    <row r="72" spans="1:12" x14ac:dyDescent="0.25">
      <c r="A72" s="35" t="str">
        <f>VLOOKUP(B72*2,StkLUT!$B$1:$C$40,2,FALSE)</f>
        <v>JDF Tribs Fall</v>
      </c>
      <c r="B72" s="36">
        <f t="shared" si="8"/>
        <v>18</v>
      </c>
      <c r="C72" s="36">
        <f t="shared" si="9"/>
        <v>4</v>
      </c>
      <c r="D72" s="37">
        <v>8.8999999999999996E-2</v>
      </c>
      <c r="E72" s="37">
        <v>0.06</v>
      </c>
      <c r="F72" s="38">
        <v>0.16299999999999998</v>
      </c>
      <c r="G72" s="39">
        <v>8.3000000000000004E-2</v>
      </c>
      <c r="H72" s="38">
        <v>4.0000000000000001E-3</v>
      </c>
      <c r="I72" s="26">
        <v>0.60099999999999998</v>
      </c>
      <c r="J72" s="40">
        <f t="shared" si="5"/>
        <v>0.14899999999999999</v>
      </c>
      <c r="K72" s="41">
        <f t="shared" si="6"/>
        <v>0.16699999999999998</v>
      </c>
      <c r="L72" s="28">
        <f t="shared" si="7"/>
        <v>0.68399999999999994</v>
      </c>
    </row>
    <row r="73" spans="1:12" x14ac:dyDescent="0.25">
      <c r="A73" s="35" t="str">
        <f>VLOOKUP(B73*2,StkLUT!$B$1:$C$40,2,FALSE)</f>
        <v>JDF Tribs Fall</v>
      </c>
      <c r="B73" s="36">
        <f t="shared" si="8"/>
        <v>18</v>
      </c>
      <c r="C73" s="36">
        <f t="shared" si="9"/>
        <v>5</v>
      </c>
      <c r="D73" s="37">
        <v>8.8999999999999996E-2</v>
      </c>
      <c r="E73" s="37">
        <v>0.06</v>
      </c>
      <c r="F73" s="38">
        <v>0.16299999999999998</v>
      </c>
      <c r="G73" s="39">
        <v>8.3000000000000004E-2</v>
      </c>
      <c r="H73" s="38">
        <v>4.0000000000000001E-3</v>
      </c>
      <c r="I73" s="26">
        <v>0.60099999999999998</v>
      </c>
      <c r="J73" s="40">
        <f t="shared" si="5"/>
        <v>0.14899999999999999</v>
      </c>
      <c r="K73" s="41">
        <f t="shared" si="6"/>
        <v>0.16699999999999998</v>
      </c>
      <c r="L73" s="28">
        <f t="shared" si="7"/>
        <v>0.68399999999999994</v>
      </c>
    </row>
    <row r="74" spans="1:12" x14ac:dyDescent="0.25">
      <c r="A74" s="35" t="str">
        <f>VLOOKUP(B74*2,StkLUT!$B$1:$C$40,2,FALSE)</f>
        <v>CR Oregon Hatchery Tule</v>
      </c>
      <c r="B74" s="36">
        <f t="shared" si="8"/>
        <v>19</v>
      </c>
      <c r="C74" s="36">
        <f t="shared" si="9"/>
        <v>2</v>
      </c>
      <c r="D74" s="37">
        <v>0</v>
      </c>
      <c r="E74" s="37">
        <v>1.2E-2</v>
      </c>
      <c r="F74" s="38">
        <v>0.36499999999999999</v>
      </c>
      <c r="G74" s="39">
        <v>2.4E-2</v>
      </c>
      <c r="H74" s="38">
        <v>0.54800000000000004</v>
      </c>
      <c r="I74" s="26">
        <v>5.1999999999999998E-2</v>
      </c>
      <c r="J74" s="40">
        <f t="shared" si="5"/>
        <v>1.2E-2</v>
      </c>
      <c r="K74" s="41">
        <f t="shared" si="6"/>
        <v>0.91300000000000003</v>
      </c>
      <c r="L74" s="28">
        <f t="shared" si="7"/>
        <v>7.5999999999999998E-2</v>
      </c>
    </row>
    <row r="75" spans="1:12" x14ac:dyDescent="0.25">
      <c r="A75" s="35" t="str">
        <f>VLOOKUP(B75*2,StkLUT!$B$1:$C$40,2,FALSE)</f>
        <v>CR Oregon Hatchery Tule</v>
      </c>
      <c r="B75" s="36">
        <f t="shared" si="8"/>
        <v>19</v>
      </c>
      <c r="C75" s="36">
        <f t="shared" si="9"/>
        <v>3</v>
      </c>
      <c r="D75" s="37">
        <v>0</v>
      </c>
      <c r="E75" s="37">
        <v>1.2E-2</v>
      </c>
      <c r="F75" s="38">
        <v>0.36499999999999999</v>
      </c>
      <c r="G75" s="39">
        <v>2.4E-2</v>
      </c>
      <c r="H75" s="38">
        <v>0.54800000000000004</v>
      </c>
      <c r="I75" s="26">
        <v>5.1999999999999998E-2</v>
      </c>
      <c r="J75" s="40">
        <f t="shared" si="5"/>
        <v>1.2E-2</v>
      </c>
      <c r="K75" s="41">
        <f t="shared" si="6"/>
        <v>0.91300000000000003</v>
      </c>
      <c r="L75" s="28">
        <f t="shared" si="7"/>
        <v>7.5999999999999998E-2</v>
      </c>
    </row>
    <row r="76" spans="1:12" x14ac:dyDescent="0.25">
      <c r="A76" s="35" t="str">
        <f>VLOOKUP(B76*2,StkLUT!$B$1:$C$40,2,FALSE)</f>
        <v>CR Oregon Hatchery Tule</v>
      </c>
      <c r="B76" s="36">
        <f t="shared" si="8"/>
        <v>19</v>
      </c>
      <c r="C76" s="36">
        <f t="shared" si="9"/>
        <v>4</v>
      </c>
      <c r="D76" s="37">
        <v>0</v>
      </c>
      <c r="E76" s="37">
        <v>1.2E-2</v>
      </c>
      <c r="F76" s="38">
        <v>0.36499999999999999</v>
      </c>
      <c r="G76" s="39">
        <v>2.4E-2</v>
      </c>
      <c r="H76" s="38">
        <v>0.54800000000000004</v>
      </c>
      <c r="I76" s="26">
        <v>5.1999999999999998E-2</v>
      </c>
      <c r="J76" s="40">
        <f t="shared" si="5"/>
        <v>1.2E-2</v>
      </c>
      <c r="K76" s="41">
        <f t="shared" si="6"/>
        <v>0.91300000000000003</v>
      </c>
      <c r="L76" s="28">
        <f t="shared" si="7"/>
        <v>7.5999999999999998E-2</v>
      </c>
    </row>
    <row r="77" spans="1:12" x14ac:dyDescent="0.25">
      <c r="A77" s="35" t="str">
        <f>VLOOKUP(B77*2,StkLUT!$B$1:$C$40,2,FALSE)</f>
        <v>CR Oregon Hatchery Tule</v>
      </c>
      <c r="B77" s="36">
        <f t="shared" si="8"/>
        <v>19</v>
      </c>
      <c r="C77" s="36">
        <f t="shared" si="9"/>
        <v>5</v>
      </c>
      <c r="D77" s="37">
        <v>0</v>
      </c>
      <c r="E77" s="37">
        <v>1.2E-2</v>
      </c>
      <c r="F77" s="38">
        <v>0.36499999999999999</v>
      </c>
      <c r="G77" s="39">
        <v>2.4E-2</v>
      </c>
      <c r="H77" s="38">
        <v>0.54800000000000004</v>
      </c>
      <c r="I77" s="26">
        <v>5.1999999999999998E-2</v>
      </c>
      <c r="J77" s="40">
        <f t="shared" si="5"/>
        <v>1.2E-2</v>
      </c>
      <c r="K77" s="41">
        <f t="shared" si="6"/>
        <v>0.91300000000000003</v>
      </c>
      <c r="L77" s="28">
        <f t="shared" si="7"/>
        <v>7.5999999999999998E-2</v>
      </c>
    </row>
    <row r="78" spans="1:12" x14ac:dyDescent="0.25">
      <c r="A78" s="35" t="str">
        <f>VLOOKUP(B78*2,StkLUT!$B$1:$C$40,2,FALSE)</f>
        <v>CR Washington Hatchery Tule</v>
      </c>
      <c r="B78" s="36">
        <f t="shared" si="8"/>
        <v>20</v>
      </c>
      <c r="C78" s="36">
        <f t="shared" si="9"/>
        <v>2</v>
      </c>
      <c r="D78" s="37">
        <v>5.0999999999999997E-2</v>
      </c>
      <c r="E78" s="37">
        <v>2.5000000000000001E-2</v>
      </c>
      <c r="F78" s="38">
        <v>0.246</v>
      </c>
      <c r="G78" s="39">
        <v>7.0000000000000001E-3</v>
      </c>
      <c r="H78" s="38">
        <v>0.66</v>
      </c>
      <c r="I78" s="26">
        <v>0.01</v>
      </c>
      <c r="J78" s="40">
        <f t="shared" si="5"/>
        <v>7.5999999999999998E-2</v>
      </c>
      <c r="K78" s="41">
        <f t="shared" si="6"/>
        <v>0.90600000000000003</v>
      </c>
      <c r="L78" s="28">
        <f t="shared" si="7"/>
        <v>1.7000000000000001E-2</v>
      </c>
    </row>
    <row r="79" spans="1:12" x14ac:dyDescent="0.25">
      <c r="A79" s="35" t="str">
        <f>VLOOKUP(B79*2,StkLUT!$B$1:$C$40,2,FALSE)</f>
        <v>CR Washington Hatchery Tule</v>
      </c>
      <c r="B79" s="36">
        <f t="shared" si="8"/>
        <v>20</v>
      </c>
      <c r="C79" s="36">
        <f t="shared" si="9"/>
        <v>3</v>
      </c>
      <c r="D79" s="37">
        <v>5.0999999999999997E-2</v>
      </c>
      <c r="E79" s="37">
        <v>2.5000000000000001E-2</v>
      </c>
      <c r="F79" s="38">
        <v>0.246</v>
      </c>
      <c r="G79" s="39">
        <v>7.0000000000000001E-3</v>
      </c>
      <c r="H79" s="38">
        <v>0.66</v>
      </c>
      <c r="I79" s="26">
        <v>0.01</v>
      </c>
      <c r="J79" s="40">
        <f t="shared" si="5"/>
        <v>7.5999999999999998E-2</v>
      </c>
      <c r="K79" s="41">
        <f t="shared" si="6"/>
        <v>0.90600000000000003</v>
      </c>
      <c r="L79" s="28">
        <f t="shared" si="7"/>
        <v>1.7000000000000001E-2</v>
      </c>
    </row>
    <row r="80" spans="1:12" x14ac:dyDescent="0.25">
      <c r="A80" s="35" t="str">
        <f>VLOOKUP(B80*2,StkLUT!$B$1:$C$40,2,FALSE)</f>
        <v>CR Washington Hatchery Tule</v>
      </c>
      <c r="B80" s="36">
        <f t="shared" si="8"/>
        <v>20</v>
      </c>
      <c r="C80" s="36">
        <f t="shared" si="9"/>
        <v>4</v>
      </c>
      <c r="D80" s="37">
        <v>5.0999999999999997E-2</v>
      </c>
      <c r="E80" s="37">
        <v>2.5000000000000001E-2</v>
      </c>
      <c r="F80" s="38">
        <v>0.246</v>
      </c>
      <c r="G80" s="39">
        <v>7.0000000000000001E-3</v>
      </c>
      <c r="H80" s="38">
        <v>0.66</v>
      </c>
      <c r="I80" s="26">
        <v>0.01</v>
      </c>
      <c r="J80" s="40">
        <f t="shared" si="5"/>
        <v>7.5999999999999998E-2</v>
      </c>
      <c r="K80" s="41">
        <f t="shared" si="6"/>
        <v>0.90600000000000003</v>
      </c>
      <c r="L80" s="28">
        <f t="shared" si="7"/>
        <v>1.7000000000000001E-2</v>
      </c>
    </row>
    <row r="81" spans="1:12" x14ac:dyDescent="0.25">
      <c r="A81" s="35" t="str">
        <f>VLOOKUP(B81*2,StkLUT!$B$1:$C$40,2,FALSE)</f>
        <v>CR Washington Hatchery Tule</v>
      </c>
      <c r="B81" s="36">
        <f t="shared" si="8"/>
        <v>20</v>
      </c>
      <c r="C81" s="36">
        <f t="shared" si="9"/>
        <v>5</v>
      </c>
      <c r="D81" s="37">
        <v>5.0999999999999997E-2</v>
      </c>
      <c r="E81" s="37">
        <v>2.5000000000000001E-2</v>
      </c>
      <c r="F81" s="38">
        <v>0.246</v>
      </c>
      <c r="G81" s="39">
        <v>7.0000000000000001E-3</v>
      </c>
      <c r="H81" s="38">
        <v>0.66</v>
      </c>
      <c r="I81" s="26">
        <v>0.01</v>
      </c>
      <c r="J81" s="40">
        <f t="shared" si="5"/>
        <v>7.5999999999999998E-2</v>
      </c>
      <c r="K81" s="41">
        <f t="shared" si="6"/>
        <v>0.90600000000000003</v>
      </c>
      <c r="L81" s="28">
        <f t="shared" si="7"/>
        <v>1.7000000000000001E-2</v>
      </c>
    </row>
    <row r="82" spans="1:12" x14ac:dyDescent="0.25">
      <c r="A82" s="35" t="str">
        <f>VLOOKUP(B82*2,StkLUT!$B$1:$C$40,2,FALSE)</f>
        <v>Lower Columbia River Wild</v>
      </c>
      <c r="B82" s="36">
        <f t="shared" si="8"/>
        <v>21</v>
      </c>
      <c r="C82" s="36">
        <f t="shared" si="9"/>
        <v>2</v>
      </c>
      <c r="D82" s="37">
        <v>0.106</v>
      </c>
      <c r="E82" s="37">
        <v>3.7499999999999999E-2</v>
      </c>
      <c r="F82" s="38">
        <v>0.1265</v>
      </c>
      <c r="G82" s="39">
        <v>8.0000000000000002E-3</v>
      </c>
      <c r="H82" s="38">
        <v>0.71300000000000008</v>
      </c>
      <c r="I82" s="26">
        <v>8.9999999999999993E-3</v>
      </c>
      <c r="J82" s="40">
        <f t="shared" si="5"/>
        <v>0.14349999999999999</v>
      </c>
      <c r="K82" s="41">
        <f t="shared" si="6"/>
        <v>0.83950000000000014</v>
      </c>
      <c r="L82" s="28">
        <f t="shared" si="7"/>
        <v>1.7000000000000001E-2</v>
      </c>
    </row>
    <row r="83" spans="1:12" x14ac:dyDescent="0.25">
      <c r="A83" s="35" t="str">
        <f>VLOOKUP(B83*2,StkLUT!$B$1:$C$40,2,FALSE)</f>
        <v>Lower Columbia River Wild</v>
      </c>
      <c r="B83" s="36">
        <f t="shared" si="8"/>
        <v>21</v>
      </c>
      <c r="C83" s="36">
        <f t="shared" si="9"/>
        <v>3</v>
      </c>
      <c r="D83" s="37">
        <v>0.106</v>
      </c>
      <c r="E83" s="37">
        <v>3.7499999999999999E-2</v>
      </c>
      <c r="F83" s="38">
        <v>0.1265</v>
      </c>
      <c r="G83" s="39">
        <v>8.0000000000000002E-3</v>
      </c>
      <c r="H83" s="38">
        <v>0.71300000000000008</v>
      </c>
      <c r="I83" s="26">
        <v>8.9999999999999993E-3</v>
      </c>
      <c r="J83" s="40">
        <f t="shared" si="5"/>
        <v>0.14349999999999999</v>
      </c>
      <c r="K83" s="41">
        <f t="shared" si="6"/>
        <v>0.83950000000000014</v>
      </c>
      <c r="L83" s="28">
        <f t="shared" si="7"/>
        <v>1.7000000000000001E-2</v>
      </c>
    </row>
    <row r="84" spans="1:12" x14ac:dyDescent="0.25">
      <c r="A84" s="35" t="str">
        <f>VLOOKUP(B84*2,StkLUT!$B$1:$C$40,2,FALSE)</f>
        <v>Lower Columbia River Wild</v>
      </c>
      <c r="B84" s="36">
        <f t="shared" si="8"/>
        <v>21</v>
      </c>
      <c r="C84" s="36">
        <f t="shared" si="9"/>
        <v>4</v>
      </c>
      <c r="D84" s="37">
        <v>0.106</v>
      </c>
      <c r="E84" s="37">
        <v>3.7499999999999999E-2</v>
      </c>
      <c r="F84" s="38">
        <v>0.1265</v>
      </c>
      <c r="G84" s="39">
        <v>8.0000000000000002E-3</v>
      </c>
      <c r="H84" s="38">
        <v>0.71300000000000008</v>
      </c>
      <c r="I84" s="26">
        <v>8.9999999999999993E-3</v>
      </c>
      <c r="J84" s="40">
        <f t="shared" si="5"/>
        <v>0.14349999999999999</v>
      </c>
      <c r="K84" s="41">
        <f t="shared" si="6"/>
        <v>0.83950000000000014</v>
      </c>
      <c r="L84" s="28">
        <f t="shared" si="7"/>
        <v>1.7000000000000001E-2</v>
      </c>
    </row>
    <row r="85" spans="1:12" x14ac:dyDescent="0.25">
      <c r="A85" s="35" t="str">
        <f>VLOOKUP(B85*2,StkLUT!$B$1:$C$40,2,FALSE)</f>
        <v>Lower Columbia River Wild</v>
      </c>
      <c r="B85" s="36">
        <f t="shared" si="8"/>
        <v>21</v>
      </c>
      <c r="C85" s="36">
        <f t="shared" si="9"/>
        <v>5</v>
      </c>
      <c r="D85" s="37">
        <v>0.106</v>
      </c>
      <c r="E85" s="37">
        <v>3.7499999999999999E-2</v>
      </c>
      <c r="F85" s="38">
        <v>0.1265</v>
      </c>
      <c r="G85" s="39">
        <v>8.0000000000000002E-3</v>
      </c>
      <c r="H85" s="38">
        <v>0.71300000000000008</v>
      </c>
      <c r="I85" s="26">
        <v>8.9999999999999993E-3</v>
      </c>
      <c r="J85" s="40">
        <f t="shared" si="5"/>
        <v>0.14349999999999999</v>
      </c>
      <c r="K85" s="41">
        <f t="shared" si="6"/>
        <v>0.83950000000000014</v>
      </c>
      <c r="L85" s="28">
        <f t="shared" si="7"/>
        <v>1.7000000000000001E-2</v>
      </c>
    </row>
    <row r="86" spans="1:12" x14ac:dyDescent="0.25">
      <c r="A86" s="35" t="str">
        <f>VLOOKUP(B86*2,StkLUT!$B$1:$C$40,2,FALSE)</f>
        <v>CR Bonneville Pool Hatchery</v>
      </c>
      <c r="B86" s="36">
        <f t="shared" si="8"/>
        <v>22</v>
      </c>
      <c r="C86" s="36">
        <f t="shared" si="9"/>
        <v>2</v>
      </c>
      <c r="D86" s="37">
        <v>0</v>
      </c>
      <c r="E86" s="37">
        <v>3.5000000000000001E-3</v>
      </c>
      <c r="F86" s="38">
        <v>0.2515</v>
      </c>
      <c r="G86" s="39">
        <v>1.7999999999999999E-2</v>
      </c>
      <c r="H86" s="38">
        <v>0.67600000000000005</v>
      </c>
      <c r="I86" s="26">
        <v>0.05</v>
      </c>
      <c r="J86" s="40">
        <f t="shared" si="5"/>
        <v>3.5000000000000001E-3</v>
      </c>
      <c r="K86" s="41">
        <f t="shared" si="6"/>
        <v>0.92749999999999999</v>
      </c>
      <c r="L86" s="28">
        <f t="shared" si="7"/>
        <v>6.8000000000000005E-2</v>
      </c>
    </row>
    <row r="87" spans="1:12" x14ac:dyDescent="0.25">
      <c r="A87" s="35" t="str">
        <f>VLOOKUP(B87*2,StkLUT!$B$1:$C$40,2,FALSE)</f>
        <v>CR Bonneville Pool Hatchery</v>
      </c>
      <c r="B87" s="36">
        <f t="shared" si="8"/>
        <v>22</v>
      </c>
      <c r="C87" s="36">
        <f t="shared" si="9"/>
        <v>3</v>
      </c>
      <c r="D87" s="37">
        <v>0</v>
      </c>
      <c r="E87" s="37">
        <v>3.5000000000000001E-3</v>
      </c>
      <c r="F87" s="38">
        <v>0.2515</v>
      </c>
      <c r="G87" s="39">
        <v>1.7999999999999999E-2</v>
      </c>
      <c r="H87" s="38">
        <v>0.67600000000000005</v>
      </c>
      <c r="I87" s="26">
        <v>0.05</v>
      </c>
      <c r="J87" s="40">
        <f t="shared" si="5"/>
        <v>3.5000000000000001E-3</v>
      </c>
      <c r="K87" s="41">
        <f t="shared" si="6"/>
        <v>0.92749999999999999</v>
      </c>
      <c r="L87" s="28">
        <f t="shared" si="7"/>
        <v>6.8000000000000005E-2</v>
      </c>
    </row>
    <row r="88" spans="1:12" x14ac:dyDescent="0.25">
      <c r="A88" s="35" t="str">
        <f>VLOOKUP(B88*2,StkLUT!$B$1:$C$40,2,FALSE)</f>
        <v>CR Bonneville Pool Hatchery</v>
      </c>
      <c r="B88" s="36">
        <f t="shared" si="8"/>
        <v>22</v>
      </c>
      <c r="C88" s="36">
        <f t="shared" si="9"/>
        <v>4</v>
      </c>
      <c r="D88" s="37">
        <v>0</v>
      </c>
      <c r="E88" s="37">
        <v>3.5000000000000001E-3</v>
      </c>
      <c r="F88" s="38">
        <v>0.2515</v>
      </c>
      <c r="G88" s="39">
        <v>1.7999999999999999E-2</v>
      </c>
      <c r="H88" s="38">
        <v>0.67600000000000005</v>
      </c>
      <c r="I88" s="26">
        <v>0.05</v>
      </c>
      <c r="J88" s="40">
        <f t="shared" si="5"/>
        <v>3.5000000000000001E-3</v>
      </c>
      <c r="K88" s="41">
        <f t="shared" si="6"/>
        <v>0.92749999999999999</v>
      </c>
      <c r="L88" s="28">
        <f t="shared" si="7"/>
        <v>6.8000000000000005E-2</v>
      </c>
    </row>
    <row r="89" spans="1:12" x14ac:dyDescent="0.25">
      <c r="A89" s="35" t="str">
        <f>VLOOKUP(B89*2,StkLUT!$B$1:$C$40,2,FALSE)</f>
        <v>CR Bonneville Pool Hatchery</v>
      </c>
      <c r="B89" s="36">
        <f t="shared" si="8"/>
        <v>22</v>
      </c>
      <c r="C89" s="36">
        <f t="shared" si="9"/>
        <v>5</v>
      </c>
      <c r="D89" s="37">
        <v>0</v>
      </c>
      <c r="E89" s="37">
        <v>3.5000000000000001E-3</v>
      </c>
      <c r="F89" s="38">
        <v>0.2515</v>
      </c>
      <c r="G89" s="39">
        <v>1.7999999999999999E-2</v>
      </c>
      <c r="H89" s="38">
        <v>0.67600000000000005</v>
      </c>
      <c r="I89" s="26">
        <v>0.05</v>
      </c>
      <c r="J89" s="40">
        <f t="shared" si="5"/>
        <v>3.5000000000000001E-3</v>
      </c>
      <c r="K89" s="41">
        <f t="shared" si="6"/>
        <v>0.92749999999999999</v>
      </c>
      <c r="L89" s="28">
        <f t="shared" si="7"/>
        <v>6.8000000000000005E-2</v>
      </c>
    </row>
    <row r="90" spans="1:12" x14ac:dyDescent="0.25">
      <c r="A90" s="35" t="str">
        <f>VLOOKUP(B90*2,StkLUT!$B$1:$C$40,2,FALSE)</f>
        <v>Columbia R Upriver Summer</v>
      </c>
      <c r="B90" s="36">
        <f t="shared" si="8"/>
        <v>23</v>
      </c>
      <c r="C90" s="36">
        <f t="shared" si="9"/>
        <v>2</v>
      </c>
      <c r="D90" s="37">
        <v>0.17299999999999999</v>
      </c>
      <c r="E90" s="37">
        <v>0.109</v>
      </c>
      <c r="F90" s="38">
        <v>0.26600000000000001</v>
      </c>
      <c r="G90" s="39">
        <v>3.3000000000000002E-2</v>
      </c>
      <c r="H90" s="38">
        <v>0.41700000000000004</v>
      </c>
      <c r="I90" s="26">
        <v>0</v>
      </c>
      <c r="J90" s="40">
        <f t="shared" si="5"/>
        <v>0.28199999999999997</v>
      </c>
      <c r="K90" s="41">
        <f t="shared" si="6"/>
        <v>0.68300000000000005</v>
      </c>
      <c r="L90" s="28">
        <f t="shared" si="7"/>
        <v>3.3000000000000002E-2</v>
      </c>
    </row>
    <row r="91" spans="1:12" x14ac:dyDescent="0.25">
      <c r="A91" s="35" t="str">
        <f>VLOOKUP(B91*2,StkLUT!$B$1:$C$40,2,FALSE)</f>
        <v>Columbia R Upriver Summer</v>
      </c>
      <c r="B91" s="36">
        <f t="shared" si="8"/>
        <v>23</v>
      </c>
      <c r="C91" s="36">
        <f t="shared" si="9"/>
        <v>3</v>
      </c>
      <c r="D91" s="37">
        <v>0.17299999999999999</v>
      </c>
      <c r="E91" s="37">
        <v>0.109</v>
      </c>
      <c r="F91" s="38">
        <v>0.26600000000000001</v>
      </c>
      <c r="G91" s="39">
        <v>3.3000000000000002E-2</v>
      </c>
      <c r="H91" s="38">
        <v>0.41700000000000004</v>
      </c>
      <c r="I91" s="26">
        <v>0</v>
      </c>
      <c r="J91" s="40">
        <f t="shared" si="5"/>
        <v>0.28199999999999997</v>
      </c>
      <c r="K91" s="41">
        <f t="shared" si="6"/>
        <v>0.68300000000000005</v>
      </c>
      <c r="L91" s="28">
        <f t="shared" si="7"/>
        <v>3.3000000000000002E-2</v>
      </c>
    </row>
    <row r="92" spans="1:12" x14ac:dyDescent="0.25">
      <c r="A92" s="35" t="str">
        <f>VLOOKUP(B92*2,StkLUT!$B$1:$C$40,2,FALSE)</f>
        <v>Columbia R Upriver Summer</v>
      </c>
      <c r="B92" s="36">
        <f t="shared" si="8"/>
        <v>23</v>
      </c>
      <c r="C92" s="36">
        <f t="shared" si="9"/>
        <v>4</v>
      </c>
      <c r="D92" s="37">
        <v>0.17299999999999999</v>
      </c>
      <c r="E92" s="37">
        <v>0.109</v>
      </c>
      <c r="F92" s="38">
        <v>0.26600000000000001</v>
      </c>
      <c r="G92" s="39">
        <v>3.3000000000000002E-2</v>
      </c>
      <c r="H92" s="38">
        <v>0.41700000000000004</v>
      </c>
      <c r="I92" s="26">
        <v>0</v>
      </c>
      <c r="J92" s="40">
        <f t="shared" si="5"/>
        <v>0.28199999999999997</v>
      </c>
      <c r="K92" s="41">
        <f t="shared" si="6"/>
        <v>0.68300000000000005</v>
      </c>
      <c r="L92" s="28">
        <f t="shared" si="7"/>
        <v>3.3000000000000002E-2</v>
      </c>
    </row>
    <row r="93" spans="1:12" x14ac:dyDescent="0.25">
      <c r="A93" s="35" t="str">
        <f>VLOOKUP(B93*2,StkLUT!$B$1:$C$40,2,FALSE)</f>
        <v>Columbia R Upriver Summer</v>
      </c>
      <c r="B93" s="36">
        <f t="shared" si="8"/>
        <v>23</v>
      </c>
      <c r="C93" s="36">
        <f t="shared" si="9"/>
        <v>5</v>
      </c>
      <c r="D93" s="37">
        <v>0.17299999999999999</v>
      </c>
      <c r="E93" s="37">
        <v>0.109</v>
      </c>
      <c r="F93" s="38">
        <v>0.26600000000000001</v>
      </c>
      <c r="G93" s="39">
        <v>3.3000000000000002E-2</v>
      </c>
      <c r="H93" s="38">
        <v>0.41700000000000004</v>
      </c>
      <c r="I93" s="26">
        <v>0</v>
      </c>
      <c r="J93" s="40">
        <f t="shared" si="5"/>
        <v>0.28199999999999997</v>
      </c>
      <c r="K93" s="41">
        <f t="shared" si="6"/>
        <v>0.68300000000000005</v>
      </c>
      <c r="L93" s="28">
        <f t="shared" si="7"/>
        <v>3.3000000000000002E-2</v>
      </c>
    </row>
    <row r="94" spans="1:12" x14ac:dyDescent="0.25">
      <c r="A94" s="35" t="str">
        <f>VLOOKUP(B94*2,StkLUT!$B$1:$C$40,2,FALSE)</f>
        <v>Columbia R Upriver Bright</v>
      </c>
      <c r="B94" s="36">
        <f t="shared" si="8"/>
        <v>24</v>
      </c>
      <c r="C94" s="36">
        <f t="shared" si="9"/>
        <v>2</v>
      </c>
      <c r="D94" s="37">
        <v>0.216</v>
      </c>
      <c r="E94" s="37">
        <v>8.0500000000000002E-2</v>
      </c>
      <c r="F94" s="38">
        <v>0.20150000000000001</v>
      </c>
      <c r="G94" s="39">
        <v>1.4999999999999999E-2</v>
      </c>
      <c r="H94" s="38">
        <v>0.47799999999999998</v>
      </c>
      <c r="I94" s="26">
        <v>8.9999999999999993E-3</v>
      </c>
      <c r="J94" s="40">
        <f t="shared" si="5"/>
        <v>0.29649999999999999</v>
      </c>
      <c r="K94" s="41">
        <f t="shared" si="6"/>
        <v>0.67949999999999999</v>
      </c>
      <c r="L94" s="28">
        <f t="shared" si="7"/>
        <v>2.4E-2</v>
      </c>
    </row>
    <row r="95" spans="1:12" x14ac:dyDescent="0.25">
      <c r="A95" s="35" t="str">
        <f>VLOOKUP(B95*2,StkLUT!$B$1:$C$40,2,FALSE)</f>
        <v>Columbia R Upriver Bright</v>
      </c>
      <c r="B95" s="36">
        <f t="shared" si="8"/>
        <v>24</v>
      </c>
      <c r="C95" s="36">
        <f t="shared" si="9"/>
        <v>3</v>
      </c>
      <c r="D95" s="37">
        <v>0.216</v>
      </c>
      <c r="E95" s="37">
        <v>8.0500000000000002E-2</v>
      </c>
      <c r="F95" s="38">
        <v>0.20150000000000001</v>
      </c>
      <c r="G95" s="39">
        <v>1.4999999999999999E-2</v>
      </c>
      <c r="H95" s="38">
        <v>0.47799999999999998</v>
      </c>
      <c r="I95" s="26">
        <v>8.9999999999999993E-3</v>
      </c>
      <c r="J95" s="40">
        <f t="shared" si="5"/>
        <v>0.29649999999999999</v>
      </c>
      <c r="K95" s="41">
        <f t="shared" si="6"/>
        <v>0.67949999999999999</v>
      </c>
      <c r="L95" s="28">
        <f t="shared" si="7"/>
        <v>2.4E-2</v>
      </c>
    </row>
    <row r="96" spans="1:12" x14ac:dyDescent="0.25">
      <c r="A96" s="35" t="str">
        <f>VLOOKUP(B96*2,StkLUT!$B$1:$C$40,2,FALSE)</f>
        <v>Columbia R Upriver Bright</v>
      </c>
      <c r="B96" s="36">
        <f t="shared" si="8"/>
        <v>24</v>
      </c>
      <c r="C96" s="36">
        <f t="shared" si="9"/>
        <v>4</v>
      </c>
      <c r="D96" s="37">
        <v>0.216</v>
      </c>
      <c r="E96" s="37">
        <v>8.0500000000000002E-2</v>
      </c>
      <c r="F96" s="38">
        <v>0.20150000000000001</v>
      </c>
      <c r="G96" s="39">
        <v>1.4999999999999999E-2</v>
      </c>
      <c r="H96" s="38">
        <v>0.47799999999999998</v>
      </c>
      <c r="I96" s="26">
        <v>8.9999999999999993E-3</v>
      </c>
      <c r="J96" s="40">
        <f t="shared" si="5"/>
        <v>0.29649999999999999</v>
      </c>
      <c r="K96" s="41">
        <f t="shared" si="6"/>
        <v>0.67949999999999999</v>
      </c>
      <c r="L96" s="28">
        <f t="shared" si="7"/>
        <v>2.4E-2</v>
      </c>
    </row>
    <row r="97" spans="1:12" x14ac:dyDescent="0.25">
      <c r="A97" s="35" t="str">
        <f>VLOOKUP(B97*2,StkLUT!$B$1:$C$40,2,FALSE)</f>
        <v>Columbia R Upriver Bright</v>
      </c>
      <c r="B97" s="36">
        <f t="shared" si="8"/>
        <v>24</v>
      </c>
      <c r="C97" s="36">
        <f t="shared" si="9"/>
        <v>5</v>
      </c>
      <c r="D97" s="37">
        <v>0.216</v>
      </c>
      <c r="E97" s="37">
        <v>8.0500000000000002E-2</v>
      </c>
      <c r="F97" s="38">
        <v>0.20150000000000001</v>
      </c>
      <c r="G97" s="39">
        <v>1.4999999999999999E-2</v>
      </c>
      <c r="H97" s="38">
        <v>0.47799999999999998</v>
      </c>
      <c r="I97" s="26">
        <v>8.9999999999999993E-3</v>
      </c>
      <c r="J97" s="40">
        <f t="shared" si="5"/>
        <v>0.29649999999999999</v>
      </c>
      <c r="K97" s="41">
        <f t="shared" si="6"/>
        <v>0.67949999999999999</v>
      </c>
      <c r="L97" s="28">
        <f t="shared" si="7"/>
        <v>2.4E-2</v>
      </c>
    </row>
    <row r="98" spans="1:12" x14ac:dyDescent="0.25">
      <c r="A98" s="35" t="str">
        <f>VLOOKUP(B98*2,StkLUT!$B$1:$C$40,2,FALSE)</f>
        <v>Cowlitz River Spring</v>
      </c>
      <c r="B98" s="36">
        <f t="shared" si="8"/>
        <v>25</v>
      </c>
      <c r="C98" s="36">
        <f t="shared" si="9"/>
        <v>2</v>
      </c>
      <c r="D98" s="37">
        <v>1.8005E-2</v>
      </c>
      <c r="E98" s="37">
        <v>1.9390000000000001E-2</v>
      </c>
      <c r="F98" s="38">
        <v>9.6950000000000008E-2</v>
      </c>
      <c r="G98" s="39">
        <v>6.9250000000000006E-3</v>
      </c>
      <c r="H98" s="38">
        <v>0.85039000000000009</v>
      </c>
      <c r="I98" s="26">
        <v>8.3099999999999997E-3</v>
      </c>
      <c r="J98" s="40">
        <f t="shared" si="5"/>
        <v>3.7394999999999998E-2</v>
      </c>
      <c r="K98" s="41">
        <f t="shared" si="6"/>
        <v>0.94734000000000007</v>
      </c>
      <c r="L98" s="28">
        <f t="shared" si="7"/>
        <v>1.5235E-2</v>
      </c>
    </row>
    <row r="99" spans="1:12" x14ac:dyDescent="0.25">
      <c r="A99" s="35" t="str">
        <f>VLOOKUP(B99*2,StkLUT!$B$1:$C$40,2,FALSE)</f>
        <v>Cowlitz River Spring</v>
      </c>
      <c r="B99" s="36">
        <f t="shared" si="8"/>
        <v>25</v>
      </c>
      <c r="C99" s="36">
        <f t="shared" si="9"/>
        <v>3</v>
      </c>
      <c r="D99" s="37">
        <v>1.8005E-2</v>
      </c>
      <c r="E99" s="37">
        <v>1.9390000000000001E-2</v>
      </c>
      <c r="F99" s="38">
        <v>9.6950000000000008E-2</v>
      </c>
      <c r="G99" s="39">
        <v>6.9250000000000006E-3</v>
      </c>
      <c r="H99" s="38">
        <v>0.85039000000000009</v>
      </c>
      <c r="I99" s="26">
        <v>8.3099999999999997E-3</v>
      </c>
      <c r="J99" s="40">
        <f t="shared" si="5"/>
        <v>3.7394999999999998E-2</v>
      </c>
      <c r="K99" s="41">
        <f t="shared" si="6"/>
        <v>0.94734000000000007</v>
      </c>
      <c r="L99" s="28">
        <f t="shared" si="7"/>
        <v>1.5235E-2</v>
      </c>
    </row>
    <row r="100" spans="1:12" x14ac:dyDescent="0.25">
      <c r="A100" s="35" t="str">
        <f>VLOOKUP(B100*2,StkLUT!$B$1:$C$40,2,FALSE)</f>
        <v>Cowlitz River Spring</v>
      </c>
      <c r="B100" s="36">
        <f t="shared" si="8"/>
        <v>25</v>
      </c>
      <c r="C100" s="36">
        <f t="shared" si="9"/>
        <v>4</v>
      </c>
      <c r="D100" s="37">
        <v>1.8005E-2</v>
      </c>
      <c r="E100" s="37">
        <v>1.9390000000000001E-2</v>
      </c>
      <c r="F100" s="38">
        <v>9.6950000000000008E-2</v>
      </c>
      <c r="G100" s="39">
        <v>6.9250000000000006E-3</v>
      </c>
      <c r="H100" s="38">
        <v>0.85039000000000009</v>
      </c>
      <c r="I100" s="26">
        <v>8.3099999999999997E-3</v>
      </c>
      <c r="J100" s="40">
        <f t="shared" si="5"/>
        <v>3.7394999999999998E-2</v>
      </c>
      <c r="K100" s="41">
        <f t="shared" si="6"/>
        <v>0.94734000000000007</v>
      </c>
      <c r="L100" s="28">
        <f t="shared" si="7"/>
        <v>1.5235E-2</v>
      </c>
    </row>
    <row r="101" spans="1:12" x14ac:dyDescent="0.25">
      <c r="A101" s="35" t="str">
        <f>VLOOKUP(B101*2,StkLUT!$B$1:$C$40,2,FALSE)</f>
        <v>Cowlitz River Spring</v>
      </c>
      <c r="B101" s="36">
        <f t="shared" si="8"/>
        <v>25</v>
      </c>
      <c r="C101" s="36">
        <f t="shared" si="9"/>
        <v>5</v>
      </c>
      <c r="D101" s="37">
        <v>1.8005E-2</v>
      </c>
      <c r="E101" s="37">
        <v>1.9390000000000001E-2</v>
      </c>
      <c r="F101" s="38">
        <v>9.6950000000000008E-2</v>
      </c>
      <c r="G101" s="39">
        <v>6.9250000000000006E-3</v>
      </c>
      <c r="H101" s="38">
        <v>0.85039000000000009</v>
      </c>
      <c r="I101" s="26">
        <v>8.3099999999999997E-3</v>
      </c>
      <c r="J101" s="40">
        <f t="shared" si="5"/>
        <v>3.7394999999999998E-2</v>
      </c>
      <c r="K101" s="41">
        <f t="shared" si="6"/>
        <v>0.94734000000000007</v>
      </c>
      <c r="L101" s="28">
        <f t="shared" si="7"/>
        <v>1.5235E-2</v>
      </c>
    </row>
    <row r="102" spans="1:12" x14ac:dyDescent="0.25">
      <c r="A102" s="35" t="str">
        <f>VLOOKUP(B102*2,StkLUT!$B$1:$C$40,2,FALSE)</f>
        <v>Willamette River Spring</v>
      </c>
      <c r="B102" s="36">
        <f t="shared" si="8"/>
        <v>26</v>
      </c>
      <c r="C102" s="36">
        <f t="shared" si="9"/>
        <v>2</v>
      </c>
      <c r="D102" s="37">
        <v>9.8175000000000012E-2</v>
      </c>
      <c r="E102" s="37">
        <v>7.9241250000000013E-2</v>
      </c>
      <c r="F102" s="38">
        <v>0.14515875</v>
      </c>
      <c r="G102" s="39">
        <v>4.2075000000000003E-3</v>
      </c>
      <c r="H102" s="38">
        <v>0.66618749999999993</v>
      </c>
      <c r="I102" s="26">
        <v>7.0125000000000005E-3</v>
      </c>
      <c r="J102" s="40">
        <f t="shared" si="5"/>
        <v>0.17741625000000003</v>
      </c>
      <c r="K102" s="41">
        <f t="shared" si="6"/>
        <v>0.81134624999999994</v>
      </c>
      <c r="L102" s="28">
        <f t="shared" si="7"/>
        <v>1.1220000000000001E-2</v>
      </c>
    </row>
    <row r="103" spans="1:12" x14ac:dyDescent="0.25">
      <c r="A103" s="35" t="str">
        <f>VLOOKUP(B103*2,StkLUT!$B$1:$C$40,2,FALSE)</f>
        <v>Willamette River Spring</v>
      </c>
      <c r="B103" s="36">
        <f t="shared" si="8"/>
        <v>26</v>
      </c>
      <c r="C103" s="36">
        <f t="shared" si="9"/>
        <v>3</v>
      </c>
      <c r="D103" s="37">
        <v>9.8175000000000012E-2</v>
      </c>
      <c r="E103" s="37">
        <v>7.9241250000000013E-2</v>
      </c>
      <c r="F103" s="38">
        <v>0.14515875</v>
      </c>
      <c r="G103" s="39">
        <v>4.2075000000000003E-3</v>
      </c>
      <c r="H103" s="38">
        <v>0.66618749999999993</v>
      </c>
      <c r="I103" s="26">
        <v>7.0125000000000005E-3</v>
      </c>
      <c r="J103" s="40">
        <f t="shared" si="5"/>
        <v>0.17741625000000003</v>
      </c>
      <c r="K103" s="41">
        <f t="shared" si="6"/>
        <v>0.81134624999999994</v>
      </c>
      <c r="L103" s="28">
        <f t="shared" si="7"/>
        <v>1.1220000000000001E-2</v>
      </c>
    </row>
    <row r="104" spans="1:12" x14ac:dyDescent="0.25">
      <c r="A104" s="35" t="str">
        <f>VLOOKUP(B104*2,StkLUT!$B$1:$C$40,2,FALSE)</f>
        <v>Willamette River Spring</v>
      </c>
      <c r="B104" s="36">
        <f t="shared" si="8"/>
        <v>26</v>
      </c>
      <c r="C104" s="36">
        <f t="shared" si="9"/>
        <v>4</v>
      </c>
      <c r="D104" s="37">
        <v>9.8175000000000012E-2</v>
      </c>
      <c r="E104" s="37">
        <v>7.9241250000000013E-2</v>
      </c>
      <c r="F104" s="38">
        <v>0.14515875</v>
      </c>
      <c r="G104" s="39">
        <v>4.2075000000000003E-3</v>
      </c>
      <c r="H104" s="38">
        <v>0.66618749999999993</v>
      </c>
      <c r="I104" s="26">
        <v>7.0125000000000005E-3</v>
      </c>
      <c r="J104" s="40">
        <f t="shared" si="5"/>
        <v>0.17741625000000003</v>
      </c>
      <c r="K104" s="41">
        <f t="shared" si="6"/>
        <v>0.81134624999999994</v>
      </c>
      <c r="L104" s="28">
        <f t="shared" si="7"/>
        <v>1.1220000000000001E-2</v>
      </c>
    </row>
    <row r="105" spans="1:12" x14ac:dyDescent="0.25">
      <c r="A105" s="35" t="str">
        <f>VLOOKUP(B105*2,StkLUT!$B$1:$C$40,2,FALSE)</f>
        <v>Willamette River Spring</v>
      </c>
      <c r="B105" s="36">
        <f t="shared" si="8"/>
        <v>26</v>
      </c>
      <c r="C105" s="36">
        <f t="shared" si="9"/>
        <v>5</v>
      </c>
      <c r="D105" s="37">
        <v>9.8175000000000012E-2</v>
      </c>
      <c r="E105" s="37">
        <v>7.9241250000000013E-2</v>
      </c>
      <c r="F105" s="38">
        <v>0.14515875</v>
      </c>
      <c r="G105" s="39">
        <v>4.2075000000000003E-3</v>
      </c>
      <c r="H105" s="38">
        <v>0.66618749999999993</v>
      </c>
      <c r="I105" s="26">
        <v>7.0125000000000005E-3</v>
      </c>
      <c r="J105" s="40">
        <f t="shared" si="5"/>
        <v>0.17741625000000003</v>
      </c>
      <c r="K105" s="41">
        <f t="shared" si="6"/>
        <v>0.81134624999999994</v>
      </c>
      <c r="L105" s="28">
        <f t="shared" si="7"/>
        <v>1.1220000000000001E-2</v>
      </c>
    </row>
    <row r="106" spans="1:12" x14ac:dyDescent="0.25">
      <c r="A106" s="35" t="str">
        <f>VLOOKUP(B106*2,StkLUT!$B$1:$C$40,2,FALSE)</f>
        <v>Snake River Fall</v>
      </c>
      <c r="B106" s="36">
        <f t="shared" si="8"/>
        <v>27</v>
      </c>
      <c r="C106" s="36">
        <f t="shared" si="9"/>
        <v>2</v>
      </c>
      <c r="D106" s="37">
        <v>5.3999999999999999E-2</v>
      </c>
      <c r="E106" s="37">
        <v>4.3999999999999997E-2</v>
      </c>
      <c r="F106" s="38">
        <v>0.16199999999999998</v>
      </c>
      <c r="G106" s="39">
        <v>6.0000000000000001E-3</v>
      </c>
      <c r="H106" s="38">
        <v>0.73099999999999998</v>
      </c>
      <c r="I106" s="26">
        <v>3.0000000000000001E-3</v>
      </c>
      <c r="J106" s="40">
        <f t="shared" si="5"/>
        <v>9.8000000000000004E-2</v>
      </c>
      <c r="K106" s="41">
        <f t="shared" si="6"/>
        <v>0.89300000000000002</v>
      </c>
      <c r="L106" s="28">
        <f t="shared" si="7"/>
        <v>9.0000000000000011E-3</v>
      </c>
    </row>
    <row r="107" spans="1:12" x14ac:dyDescent="0.25">
      <c r="A107" s="35" t="str">
        <f>VLOOKUP(B107*2,StkLUT!$B$1:$C$40,2,FALSE)</f>
        <v>Snake River Fall</v>
      </c>
      <c r="B107" s="36">
        <f t="shared" si="8"/>
        <v>27</v>
      </c>
      <c r="C107" s="36">
        <f t="shared" si="9"/>
        <v>3</v>
      </c>
      <c r="D107" s="37">
        <v>5.3999999999999999E-2</v>
      </c>
      <c r="E107" s="37">
        <v>4.3999999999999997E-2</v>
      </c>
      <c r="F107" s="38">
        <v>0.16199999999999998</v>
      </c>
      <c r="G107" s="39">
        <v>6.0000000000000001E-3</v>
      </c>
      <c r="H107" s="38">
        <v>0.73099999999999998</v>
      </c>
      <c r="I107" s="26">
        <v>3.0000000000000001E-3</v>
      </c>
      <c r="J107" s="40">
        <f t="shared" si="5"/>
        <v>9.8000000000000004E-2</v>
      </c>
      <c r="K107" s="41">
        <f t="shared" si="6"/>
        <v>0.89300000000000002</v>
      </c>
      <c r="L107" s="28">
        <f t="shared" si="7"/>
        <v>9.0000000000000011E-3</v>
      </c>
    </row>
    <row r="108" spans="1:12" x14ac:dyDescent="0.25">
      <c r="A108" s="35" t="str">
        <f>VLOOKUP(B108*2,StkLUT!$B$1:$C$40,2,FALSE)</f>
        <v>Snake River Fall</v>
      </c>
      <c r="B108" s="36">
        <f t="shared" si="8"/>
        <v>27</v>
      </c>
      <c r="C108" s="36">
        <f t="shared" si="9"/>
        <v>4</v>
      </c>
      <c r="D108" s="37">
        <v>5.3999999999999999E-2</v>
      </c>
      <c r="E108" s="37">
        <v>4.3999999999999997E-2</v>
      </c>
      <c r="F108" s="38">
        <v>0.16199999999999998</v>
      </c>
      <c r="G108" s="39">
        <v>6.0000000000000001E-3</v>
      </c>
      <c r="H108" s="38">
        <v>0.73099999999999998</v>
      </c>
      <c r="I108" s="26">
        <v>3.0000000000000001E-3</v>
      </c>
      <c r="J108" s="40">
        <f t="shared" si="5"/>
        <v>9.8000000000000004E-2</v>
      </c>
      <c r="K108" s="41">
        <f t="shared" si="6"/>
        <v>0.89300000000000002</v>
      </c>
      <c r="L108" s="28">
        <f t="shared" si="7"/>
        <v>9.0000000000000011E-3</v>
      </c>
    </row>
    <row r="109" spans="1:12" x14ac:dyDescent="0.25">
      <c r="A109" s="35" t="str">
        <f>VLOOKUP(B109*2,StkLUT!$B$1:$C$40,2,FALSE)</f>
        <v>Snake River Fall</v>
      </c>
      <c r="B109" s="36">
        <f t="shared" si="8"/>
        <v>27</v>
      </c>
      <c r="C109" s="36">
        <f t="shared" si="9"/>
        <v>5</v>
      </c>
      <c r="D109" s="37">
        <v>5.3999999999999999E-2</v>
      </c>
      <c r="E109" s="37">
        <v>4.3999999999999997E-2</v>
      </c>
      <c r="F109" s="38">
        <v>0.16199999999999998</v>
      </c>
      <c r="G109" s="39">
        <v>6.0000000000000001E-3</v>
      </c>
      <c r="H109" s="38">
        <v>0.73099999999999998</v>
      </c>
      <c r="I109" s="26">
        <v>3.0000000000000001E-3</v>
      </c>
      <c r="J109" s="40">
        <f t="shared" si="5"/>
        <v>9.8000000000000004E-2</v>
      </c>
      <c r="K109" s="41">
        <f t="shared" si="6"/>
        <v>0.89300000000000002</v>
      </c>
      <c r="L109" s="28">
        <f t="shared" si="7"/>
        <v>9.0000000000000011E-3</v>
      </c>
    </row>
    <row r="110" spans="1:12" x14ac:dyDescent="0.25">
      <c r="A110" s="35" t="str">
        <f>VLOOKUP(B110*2,StkLUT!$B$1:$C$40,2,FALSE)</f>
        <v>Oregon North Coast Fall</v>
      </c>
      <c r="B110" s="36">
        <f t="shared" si="8"/>
        <v>28</v>
      </c>
      <c r="C110" s="36">
        <f t="shared" si="9"/>
        <v>2</v>
      </c>
      <c r="D110" s="37">
        <v>0.182</v>
      </c>
      <c r="E110" s="37">
        <v>0.10100000000000001</v>
      </c>
      <c r="F110" s="38">
        <v>0.16600000000000001</v>
      </c>
      <c r="G110" s="39">
        <v>0</v>
      </c>
      <c r="H110" s="38">
        <v>0.54699999999999993</v>
      </c>
      <c r="I110" s="26">
        <v>3.0000000000000001E-3</v>
      </c>
      <c r="J110" s="40">
        <f t="shared" si="5"/>
        <v>0.28300000000000003</v>
      </c>
      <c r="K110" s="41">
        <f t="shared" si="6"/>
        <v>0.71299999999999997</v>
      </c>
      <c r="L110" s="28">
        <f t="shared" si="7"/>
        <v>3.0000000000000001E-3</v>
      </c>
    </row>
    <row r="111" spans="1:12" x14ac:dyDescent="0.25">
      <c r="A111" s="35" t="str">
        <f>VLOOKUP(B111*2,StkLUT!$B$1:$C$40,2,FALSE)</f>
        <v>Oregon North Coast Fall</v>
      </c>
      <c r="B111" s="36">
        <f t="shared" si="8"/>
        <v>28</v>
      </c>
      <c r="C111" s="36">
        <f t="shared" si="9"/>
        <v>3</v>
      </c>
      <c r="D111" s="37">
        <v>0.182</v>
      </c>
      <c r="E111" s="37">
        <v>0.10100000000000001</v>
      </c>
      <c r="F111" s="38">
        <v>0.16600000000000001</v>
      </c>
      <c r="G111" s="39">
        <v>0</v>
      </c>
      <c r="H111" s="38">
        <v>0.54699999999999993</v>
      </c>
      <c r="I111" s="26">
        <v>3.0000000000000001E-3</v>
      </c>
      <c r="J111" s="40">
        <f t="shared" si="5"/>
        <v>0.28300000000000003</v>
      </c>
      <c r="K111" s="41">
        <f t="shared" si="6"/>
        <v>0.71299999999999997</v>
      </c>
      <c r="L111" s="28">
        <f t="shared" si="7"/>
        <v>3.0000000000000001E-3</v>
      </c>
    </row>
    <row r="112" spans="1:12" x14ac:dyDescent="0.25">
      <c r="A112" s="35" t="str">
        <f>VLOOKUP(B112*2,StkLUT!$B$1:$C$40,2,FALSE)</f>
        <v>Oregon North Coast Fall</v>
      </c>
      <c r="B112" s="36">
        <f t="shared" si="8"/>
        <v>28</v>
      </c>
      <c r="C112" s="36">
        <f t="shared" si="9"/>
        <v>4</v>
      </c>
      <c r="D112" s="37">
        <v>0.182</v>
      </c>
      <c r="E112" s="37">
        <v>0.10100000000000001</v>
      </c>
      <c r="F112" s="38">
        <v>0.16600000000000001</v>
      </c>
      <c r="G112" s="39">
        <v>0</v>
      </c>
      <c r="H112" s="38">
        <v>0.54699999999999993</v>
      </c>
      <c r="I112" s="26">
        <v>3.0000000000000001E-3</v>
      </c>
      <c r="J112" s="40">
        <f t="shared" si="5"/>
        <v>0.28300000000000003</v>
      </c>
      <c r="K112" s="41">
        <f t="shared" si="6"/>
        <v>0.71299999999999997</v>
      </c>
      <c r="L112" s="28">
        <f t="shared" si="7"/>
        <v>3.0000000000000001E-3</v>
      </c>
    </row>
    <row r="113" spans="1:12" x14ac:dyDescent="0.25">
      <c r="A113" s="35" t="str">
        <f>VLOOKUP(B113*2,StkLUT!$B$1:$C$40,2,FALSE)</f>
        <v>Oregon North Coast Fall</v>
      </c>
      <c r="B113" s="36">
        <f t="shared" si="8"/>
        <v>28</v>
      </c>
      <c r="C113" s="36">
        <f t="shared" si="9"/>
        <v>5</v>
      </c>
      <c r="D113" s="37">
        <v>0.182</v>
      </c>
      <c r="E113" s="37">
        <v>0.10100000000000001</v>
      </c>
      <c r="F113" s="38">
        <v>0.16600000000000001</v>
      </c>
      <c r="G113" s="39">
        <v>0</v>
      </c>
      <c r="H113" s="38">
        <v>0.54699999999999993</v>
      </c>
      <c r="I113" s="26">
        <v>3.0000000000000001E-3</v>
      </c>
      <c r="J113" s="40">
        <f t="shared" si="5"/>
        <v>0.28300000000000003</v>
      </c>
      <c r="K113" s="41">
        <f t="shared" si="6"/>
        <v>0.71299999999999997</v>
      </c>
      <c r="L113" s="28">
        <f t="shared" si="7"/>
        <v>3.0000000000000001E-3</v>
      </c>
    </row>
    <row r="114" spans="1:12" x14ac:dyDescent="0.25">
      <c r="A114" s="35" t="str">
        <f>VLOOKUP(B114*2,StkLUT!$B$1:$C$40,2,FALSE)</f>
        <v>WCVI Total Fall</v>
      </c>
      <c r="B114" s="36">
        <f t="shared" si="8"/>
        <v>29</v>
      </c>
      <c r="C114" s="36">
        <f t="shared" si="9"/>
        <v>2</v>
      </c>
      <c r="D114" s="37">
        <v>0.18</v>
      </c>
      <c r="E114" s="37">
        <v>0.104</v>
      </c>
      <c r="F114" s="38">
        <v>0.69899999999999995</v>
      </c>
      <c r="G114" s="39">
        <v>1.4E-2</v>
      </c>
      <c r="H114" s="38">
        <v>0</v>
      </c>
      <c r="I114" s="26">
        <v>3.0000000000000001E-3</v>
      </c>
      <c r="J114" s="40">
        <f t="shared" si="5"/>
        <v>0.28399999999999997</v>
      </c>
      <c r="K114" s="41">
        <f t="shared" si="6"/>
        <v>0.69899999999999995</v>
      </c>
      <c r="L114" s="28">
        <f t="shared" si="7"/>
        <v>1.7000000000000001E-2</v>
      </c>
    </row>
    <row r="115" spans="1:12" x14ac:dyDescent="0.25">
      <c r="A115" s="35" t="str">
        <f>VLOOKUP(B115*2,StkLUT!$B$1:$C$40,2,FALSE)</f>
        <v>WCVI Total Fall</v>
      </c>
      <c r="B115" s="36">
        <f t="shared" si="8"/>
        <v>29</v>
      </c>
      <c r="C115" s="36">
        <f t="shared" si="9"/>
        <v>3</v>
      </c>
      <c r="D115" s="37">
        <v>0.18</v>
      </c>
      <c r="E115" s="37">
        <v>0.104</v>
      </c>
      <c r="F115" s="38">
        <v>0.69899999999999995</v>
      </c>
      <c r="G115" s="39">
        <v>1.4E-2</v>
      </c>
      <c r="H115" s="38">
        <v>0</v>
      </c>
      <c r="I115" s="26">
        <v>3.0000000000000001E-3</v>
      </c>
      <c r="J115" s="40">
        <f t="shared" si="5"/>
        <v>0.28399999999999997</v>
      </c>
      <c r="K115" s="41">
        <f t="shared" si="6"/>
        <v>0.69899999999999995</v>
      </c>
      <c r="L115" s="28">
        <f t="shared" si="7"/>
        <v>1.7000000000000001E-2</v>
      </c>
    </row>
    <row r="116" spans="1:12" x14ac:dyDescent="0.25">
      <c r="A116" s="35" t="str">
        <f>VLOOKUP(B116*2,StkLUT!$B$1:$C$40,2,FALSE)</f>
        <v>WCVI Total Fall</v>
      </c>
      <c r="B116" s="36">
        <f t="shared" si="8"/>
        <v>29</v>
      </c>
      <c r="C116" s="36">
        <f t="shared" si="9"/>
        <v>4</v>
      </c>
      <c r="D116" s="37">
        <v>0.18</v>
      </c>
      <c r="E116" s="37">
        <v>0.104</v>
      </c>
      <c r="F116" s="38">
        <v>0.69899999999999995</v>
      </c>
      <c r="G116" s="39">
        <v>1.4E-2</v>
      </c>
      <c r="H116" s="38">
        <v>0</v>
      </c>
      <c r="I116" s="26">
        <v>3.0000000000000001E-3</v>
      </c>
      <c r="J116" s="40">
        <f t="shared" si="5"/>
        <v>0.28399999999999997</v>
      </c>
      <c r="K116" s="41">
        <f t="shared" si="6"/>
        <v>0.69899999999999995</v>
      </c>
      <c r="L116" s="28">
        <f t="shared" si="7"/>
        <v>1.7000000000000001E-2</v>
      </c>
    </row>
    <row r="117" spans="1:12" x14ac:dyDescent="0.25">
      <c r="A117" s="35" t="str">
        <f>VLOOKUP(B117*2,StkLUT!$B$1:$C$40,2,FALSE)</f>
        <v>WCVI Total Fall</v>
      </c>
      <c r="B117" s="36">
        <f t="shared" si="8"/>
        <v>29</v>
      </c>
      <c r="C117" s="36">
        <f t="shared" si="9"/>
        <v>5</v>
      </c>
      <c r="D117" s="37">
        <v>0.18</v>
      </c>
      <c r="E117" s="37">
        <v>0.104</v>
      </c>
      <c r="F117" s="38">
        <v>0.69899999999999995</v>
      </c>
      <c r="G117" s="39">
        <v>1.4E-2</v>
      </c>
      <c r="H117" s="38">
        <v>0</v>
      </c>
      <c r="I117" s="26">
        <v>3.0000000000000001E-3</v>
      </c>
      <c r="J117" s="40">
        <f t="shared" si="5"/>
        <v>0.28399999999999997</v>
      </c>
      <c r="K117" s="41">
        <f t="shared" si="6"/>
        <v>0.69899999999999995</v>
      </c>
      <c r="L117" s="28">
        <f t="shared" si="7"/>
        <v>1.7000000000000001E-2</v>
      </c>
    </row>
    <row r="118" spans="1:12" x14ac:dyDescent="0.25">
      <c r="A118" s="35" t="str">
        <f>VLOOKUP(B118*2,StkLUT!$B$1:$C$40,2,FALSE)</f>
        <v>Fraser River Late</v>
      </c>
      <c r="B118" s="36">
        <f t="shared" si="8"/>
        <v>30</v>
      </c>
      <c r="C118" s="36">
        <f t="shared" si="9"/>
        <v>2</v>
      </c>
      <c r="D118" s="37">
        <v>5.0000000000000001E-3</v>
      </c>
      <c r="E118" s="37">
        <v>1.6500000000000001E-2</v>
      </c>
      <c r="F118" s="38">
        <v>0.17149999999999999</v>
      </c>
      <c r="G118" s="39">
        <v>0.69100000000000006</v>
      </c>
      <c r="H118" s="38">
        <v>1.9E-2</v>
      </c>
      <c r="I118" s="26">
        <v>9.6000000000000002E-2</v>
      </c>
      <c r="J118" s="40">
        <f t="shared" si="5"/>
        <v>2.1500000000000002E-2</v>
      </c>
      <c r="K118" s="41">
        <f t="shared" si="6"/>
        <v>0.19049999999999997</v>
      </c>
      <c r="L118" s="28">
        <f t="shared" si="7"/>
        <v>0.78700000000000003</v>
      </c>
    </row>
    <row r="119" spans="1:12" x14ac:dyDescent="0.25">
      <c r="A119" s="35" t="str">
        <f>VLOOKUP(B119*2,StkLUT!$B$1:$C$40,2,FALSE)</f>
        <v>Fraser River Late</v>
      </c>
      <c r="B119" s="36">
        <f t="shared" si="8"/>
        <v>30</v>
      </c>
      <c r="C119" s="36">
        <f t="shared" si="9"/>
        <v>3</v>
      </c>
      <c r="D119" s="37">
        <v>5.0000000000000001E-3</v>
      </c>
      <c r="E119" s="37">
        <v>1.6500000000000001E-2</v>
      </c>
      <c r="F119" s="38">
        <v>0.17149999999999999</v>
      </c>
      <c r="G119" s="39">
        <v>0.69100000000000006</v>
      </c>
      <c r="H119" s="38">
        <v>1.9E-2</v>
      </c>
      <c r="I119" s="26">
        <v>9.6000000000000002E-2</v>
      </c>
      <c r="J119" s="40">
        <f t="shared" si="5"/>
        <v>2.1500000000000002E-2</v>
      </c>
      <c r="K119" s="41">
        <f t="shared" si="6"/>
        <v>0.19049999999999997</v>
      </c>
      <c r="L119" s="28">
        <f t="shared" si="7"/>
        <v>0.78700000000000003</v>
      </c>
    </row>
    <row r="120" spans="1:12" x14ac:dyDescent="0.25">
      <c r="A120" s="35" t="str">
        <f>VLOOKUP(B120*2,StkLUT!$B$1:$C$40,2,FALSE)</f>
        <v>Fraser River Late</v>
      </c>
      <c r="B120" s="36">
        <f t="shared" si="8"/>
        <v>30</v>
      </c>
      <c r="C120" s="36">
        <f t="shared" si="9"/>
        <v>4</v>
      </c>
      <c r="D120" s="37">
        <v>5.0000000000000001E-3</v>
      </c>
      <c r="E120" s="37">
        <v>1.6500000000000001E-2</v>
      </c>
      <c r="F120" s="38">
        <v>0.17149999999999999</v>
      </c>
      <c r="G120" s="39">
        <v>0.69100000000000006</v>
      </c>
      <c r="H120" s="38">
        <v>1.9E-2</v>
      </c>
      <c r="I120" s="26">
        <v>9.6000000000000002E-2</v>
      </c>
      <c r="J120" s="40">
        <f t="shared" si="5"/>
        <v>2.1500000000000002E-2</v>
      </c>
      <c r="K120" s="41">
        <f t="shared" si="6"/>
        <v>0.19049999999999997</v>
      </c>
      <c r="L120" s="28">
        <f t="shared" si="7"/>
        <v>0.78700000000000003</v>
      </c>
    </row>
    <row r="121" spans="1:12" x14ac:dyDescent="0.25">
      <c r="A121" s="35" t="str">
        <f>VLOOKUP(B121*2,StkLUT!$B$1:$C$40,2,FALSE)</f>
        <v>Fraser River Late</v>
      </c>
      <c r="B121" s="36">
        <f t="shared" si="8"/>
        <v>30</v>
      </c>
      <c r="C121" s="36">
        <f t="shared" si="9"/>
        <v>5</v>
      </c>
      <c r="D121" s="37">
        <v>5.0000000000000001E-3</v>
      </c>
      <c r="E121" s="37">
        <v>1.6500000000000001E-2</v>
      </c>
      <c r="F121" s="38">
        <v>0.17149999999999999</v>
      </c>
      <c r="G121" s="39">
        <v>0.69100000000000006</v>
      </c>
      <c r="H121" s="38">
        <v>1.9E-2</v>
      </c>
      <c r="I121" s="26">
        <v>9.6000000000000002E-2</v>
      </c>
      <c r="J121" s="40">
        <f t="shared" si="5"/>
        <v>2.1500000000000002E-2</v>
      </c>
      <c r="K121" s="41">
        <f t="shared" si="6"/>
        <v>0.19049999999999997</v>
      </c>
      <c r="L121" s="28">
        <f t="shared" si="7"/>
        <v>0.78700000000000003</v>
      </c>
    </row>
    <row r="122" spans="1:12" x14ac:dyDescent="0.25">
      <c r="A122" s="35" t="str">
        <f>VLOOKUP(B122*2,StkLUT!$B$1:$C$40,2,FALSE)</f>
        <v>Fraser River Early</v>
      </c>
      <c r="B122" s="36">
        <f t="shared" si="8"/>
        <v>31</v>
      </c>
      <c r="C122" s="36">
        <f t="shared" si="9"/>
        <v>2</v>
      </c>
      <c r="D122" s="37">
        <v>8.8999999999999996E-2</v>
      </c>
      <c r="E122" s="37">
        <v>5.0999999999999997E-2</v>
      </c>
      <c r="F122" s="38">
        <v>0.104</v>
      </c>
      <c r="G122" s="39">
        <v>0.72</v>
      </c>
      <c r="H122" s="38">
        <v>0</v>
      </c>
      <c r="I122" s="26">
        <v>3.6999999999999998E-2</v>
      </c>
      <c r="J122" s="40">
        <f t="shared" si="5"/>
        <v>0.13999999999999999</v>
      </c>
      <c r="K122" s="41">
        <f t="shared" si="6"/>
        <v>0.104</v>
      </c>
      <c r="L122" s="28">
        <f t="shared" si="7"/>
        <v>0.75700000000000001</v>
      </c>
    </row>
    <row r="123" spans="1:12" x14ac:dyDescent="0.25">
      <c r="A123" s="35" t="str">
        <f>VLOOKUP(B123*2,StkLUT!$B$1:$C$40,2,FALSE)</f>
        <v>Fraser River Early</v>
      </c>
      <c r="B123" s="36">
        <f t="shared" si="8"/>
        <v>31</v>
      </c>
      <c r="C123" s="36">
        <f t="shared" si="9"/>
        <v>3</v>
      </c>
      <c r="D123" s="37">
        <v>8.8999999999999996E-2</v>
      </c>
      <c r="E123" s="37">
        <v>5.0999999999999997E-2</v>
      </c>
      <c r="F123" s="38">
        <v>0.104</v>
      </c>
      <c r="G123" s="39">
        <v>0.72</v>
      </c>
      <c r="H123" s="38">
        <v>0</v>
      </c>
      <c r="I123" s="26">
        <v>3.6999999999999998E-2</v>
      </c>
      <c r="J123" s="40">
        <f t="shared" si="5"/>
        <v>0.13999999999999999</v>
      </c>
      <c r="K123" s="41">
        <f t="shared" si="6"/>
        <v>0.104</v>
      </c>
      <c r="L123" s="28">
        <f t="shared" si="7"/>
        <v>0.75700000000000001</v>
      </c>
    </row>
    <row r="124" spans="1:12" x14ac:dyDescent="0.25">
      <c r="A124" s="35" t="str">
        <f>VLOOKUP(B124*2,StkLUT!$B$1:$C$40,2,FALSE)</f>
        <v>Fraser River Early</v>
      </c>
      <c r="B124" s="36">
        <f t="shared" si="8"/>
        <v>31</v>
      </c>
      <c r="C124" s="36">
        <f t="shared" si="9"/>
        <v>4</v>
      </c>
      <c r="D124" s="37">
        <v>8.8999999999999996E-2</v>
      </c>
      <c r="E124" s="37">
        <v>5.0999999999999997E-2</v>
      </c>
      <c r="F124" s="38">
        <v>0.104</v>
      </c>
      <c r="G124" s="39">
        <v>0.72</v>
      </c>
      <c r="H124" s="38">
        <v>0</v>
      </c>
      <c r="I124" s="26">
        <v>3.6999999999999998E-2</v>
      </c>
      <c r="J124" s="40">
        <f t="shared" si="5"/>
        <v>0.13999999999999999</v>
      </c>
      <c r="K124" s="41">
        <f t="shared" si="6"/>
        <v>0.104</v>
      </c>
      <c r="L124" s="28">
        <f t="shared" si="7"/>
        <v>0.75700000000000001</v>
      </c>
    </row>
    <row r="125" spans="1:12" x14ac:dyDescent="0.25">
      <c r="A125" s="35" t="str">
        <f>VLOOKUP(B125*2,StkLUT!$B$1:$C$40,2,FALSE)</f>
        <v>Fraser River Early</v>
      </c>
      <c r="B125" s="36">
        <f t="shared" si="8"/>
        <v>31</v>
      </c>
      <c r="C125" s="36">
        <f t="shared" si="9"/>
        <v>5</v>
      </c>
      <c r="D125" s="37">
        <v>8.8999999999999996E-2</v>
      </c>
      <c r="E125" s="37">
        <v>5.0999999999999997E-2</v>
      </c>
      <c r="F125" s="38">
        <v>0.104</v>
      </c>
      <c r="G125" s="39">
        <v>0.72</v>
      </c>
      <c r="H125" s="38">
        <v>0</v>
      </c>
      <c r="I125" s="26">
        <v>3.6999999999999998E-2</v>
      </c>
      <c r="J125" s="40">
        <f t="shared" si="5"/>
        <v>0.13999999999999999</v>
      </c>
      <c r="K125" s="41">
        <f t="shared" si="6"/>
        <v>0.104</v>
      </c>
      <c r="L125" s="28">
        <f t="shared" si="7"/>
        <v>0.75700000000000001</v>
      </c>
    </row>
    <row r="126" spans="1:12" x14ac:dyDescent="0.25">
      <c r="A126" s="35" t="str">
        <f>VLOOKUP(B126*2,StkLUT!$B$1:$C$40,2,FALSE)</f>
        <v>Lower Georgia Strait</v>
      </c>
      <c r="B126" s="36">
        <f t="shared" si="8"/>
        <v>32</v>
      </c>
      <c r="C126" s="36">
        <f t="shared" si="9"/>
        <v>2</v>
      </c>
      <c r="D126" s="37">
        <v>1.2E-2</v>
      </c>
      <c r="E126" s="37">
        <v>8.3500000000000005E-2</v>
      </c>
      <c r="F126" s="38">
        <v>0.10550000000000001</v>
      </c>
      <c r="G126" s="39">
        <v>0.78800000000000003</v>
      </c>
      <c r="H126" s="38">
        <v>0</v>
      </c>
      <c r="I126" s="26">
        <v>1.0999999999999999E-2</v>
      </c>
      <c r="J126" s="40">
        <f t="shared" si="5"/>
        <v>9.5500000000000002E-2</v>
      </c>
      <c r="K126" s="41">
        <f t="shared" si="6"/>
        <v>0.10550000000000001</v>
      </c>
      <c r="L126" s="28">
        <f t="shared" si="7"/>
        <v>0.79900000000000004</v>
      </c>
    </row>
    <row r="127" spans="1:12" x14ac:dyDescent="0.25">
      <c r="A127" s="35" t="str">
        <f>VLOOKUP(B127*2,StkLUT!$B$1:$C$40,2,FALSE)</f>
        <v>Lower Georgia Strait</v>
      </c>
      <c r="B127" s="36">
        <f t="shared" si="8"/>
        <v>32</v>
      </c>
      <c r="C127" s="36">
        <f t="shared" si="9"/>
        <v>3</v>
      </c>
      <c r="D127" s="37">
        <v>1.2E-2</v>
      </c>
      <c r="E127" s="37">
        <v>8.3500000000000005E-2</v>
      </c>
      <c r="F127" s="38">
        <v>0.10550000000000001</v>
      </c>
      <c r="G127" s="39">
        <v>0.78800000000000003</v>
      </c>
      <c r="H127" s="38">
        <v>0</v>
      </c>
      <c r="I127" s="26">
        <v>1.0999999999999999E-2</v>
      </c>
      <c r="J127" s="40">
        <f t="shared" si="5"/>
        <v>9.5500000000000002E-2</v>
      </c>
      <c r="K127" s="41">
        <f t="shared" si="6"/>
        <v>0.10550000000000001</v>
      </c>
      <c r="L127" s="28">
        <f t="shared" si="7"/>
        <v>0.79900000000000004</v>
      </c>
    </row>
    <row r="128" spans="1:12" x14ac:dyDescent="0.25">
      <c r="A128" s="35" t="str">
        <f>VLOOKUP(B128*2,StkLUT!$B$1:$C$40,2,FALSE)</f>
        <v>Lower Georgia Strait</v>
      </c>
      <c r="B128" s="36">
        <f t="shared" si="8"/>
        <v>32</v>
      </c>
      <c r="C128" s="36">
        <f t="shared" si="9"/>
        <v>4</v>
      </c>
      <c r="D128" s="37">
        <v>1.2E-2</v>
      </c>
      <c r="E128" s="37">
        <v>8.3500000000000005E-2</v>
      </c>
      <c r="F128" s="38">
        <v>0.10550000000000001</v>
      </c>
      <c r="G128" s="39">
        <v>0.78800000000000003</v>
      </c>
      <c r="H128" s="38">
        <v>0</v>
      </c>
      <c r="I128" s="26">
        <v>1.0999999999999999E-2</v>
      </c>
      <c r="J128" s="40">
        <f t="shared" si="5"/>
        <v>9.5500000000000002E-2</v>
      </c>
      <c r="K128" s="41">
        <f t="shared" si="6"/>
        <v>0.10550000000000001</v>
      </c>
      <c r="L128" s="28">
        <f t="shared" si="7"/>
        <v>0.79900000000000004</v>
      </c>
    </row>
    <row r="129" spans="1:12" x14ac:dyDescent="0.25">
      <c r="A129" s="35" t="str">
        <f>VLOOKUP(B129*2,StkLUT!$B$1:$C$40,2,FALSE)</f>
        <v>Lower Georgia Strait</v>
      </c>
      <c r="B129" s="36">
        <f t="shared" si="8"/>
        <v>32</v>
      </c>
      <c r="C129" s="36">
        <f t="shared" si="9"/>
        <v>5</v>
      </c>
      <c r="D129" s="37">
        <v>1.2E-2</v>
      </c>
      <c r="E129" s="37">
        <v>8.3500000000000005E-2</v>
      </c>
      <c r="F129" s="38">
        <v>0.10550000000000001</v>
      </c>
      <c r="G129" s="39">
        <v>0.78800000000000003</v>
      </c>
      <c r="H129" s="38">
        <v>0</v>
      </c>
      <c r="I129" s="26">
        <v>1.0999999999999999E-2</v>
      </c>
      <c r="J129" s="40">
        <f t="shared" si="5"/>
        <v>9.5500000000000002E-2</v>
      </c>
      <c r="K129" s="41">
        <f t="shared" si="6"/>
        <v>0.10550000000000001</v>
      </c>
      <c r="L129" s="28">
        <f t="shared" si="7"/>
        <v>0.79900000000000004</v>
      </c>
    </row>
    <row r="130" spans="1:12" x14ac:dyDescent="0.25">
      <c r="A130" s="35" t="str">
        <f>VLOOKUP(B130*2,StkLUT!$B$1:$C$40,2,FALSE)</f>
        <v>White River Spring Year</v>
      </c>
      <c r="B130" s="36">
        <f t="shared" si="8"/>
        <v>33</v>
      </c>
      <c r="C130" s="36">
        <f t="shared" si="9"/>
        <v>2</v>
      </c>
      <c r="D130" s="37">
        <v>6.0000000000000001E-3</v>
      </c>
      <c r="E130" s="37">
        <v>3.5000000000000001E-3</v>
      </c>
      <c r="F130" s="38">
        <v>5.4999999999999997E-3</v>
      </c>
      <c r="G130" s="39">
        <v>0.10100000000000001</v>
      </c>
      <c r="H130" s="38">
        <v>0</v>
      </c>
      <c r="I130" s="26">
        <v>0.88400000000000001</v>
      </c>
      <c r="J130" s="40">
        <f t="shared" si="5"/>
        <v>9.4999999999999998E-3</v>
      </c>
      <c r="K130" s="41">
        <f t="shared" si="6"/>
        <v>5.4999999999999997E-3</v>
      </c>
      <c r="L130" s="28">
        <f t="shared" si="7"/>
        <v>0.98499999999999999</v>
      </c>
    </row>
    <row r="131" spans="1:12" x14ac:dyDescent="0.25">
      <c r="A131" s="35" t="str">
        <f>VLOOKUP(B131*2,StkLUT!$B$1:$C$40,2,FALSE)</f>
        <v>White River Spring Year</v>
      </c>
      <c r="B131" s="36">
        <f t="shared" si="8"/>
        <v>33</v>
      </c>
      <c r="C131" s="36">
        <f t="shared" si="9"/>
        <v>3</v>
      </c>
      <c r="D131" s="37">
        <v>6.0000000000000001E-3</v>
      </c>
      <c r="E131" s="37">
        <v>3.5000000000000001E-3</v>
      </c>
      <c r="F131" s="38">
        <v>5.4999999999999997E-3</v>
      </c>
      <c r="G131" s="39">
        <v>0.10100000000000001</v>
      </c>
      <c r="H131" s="38">
        <v>0</v>
      </c>
      <c r="I131" s="26">
        <v>0.88400000000000001</v>
      </c>
      <c r="J131" s="40">
        <f t="shared" ref="J131:J157" si="10">SUM(D131:E131)</f>
        <v>9.4999999999999998E-3</v>
      </c>
      <c r="K131" s="41">
        <f t="shared" ref="K131:K157" si="11">SUM(F131,H131)</f>
        <v>5.4999999999999997E-3</v>
      </c>
      <c r="L131" s="28">
        <f t="shared" ref="L131:L157" si="12">SUM(G131,I131)</f>
        <v>0.98499999999999999</v>
      </c>
    </row>
    <row r="132" spans="1:12" x14ac:dyDescent="0.25">
      <c r="A132" s="35" t="str">
        <f>VLOOKUP(B132*2,StkLUT!$B$1:$C$40,2,FALSE)</f>
        <v>White River Spring Year</v>
      </c>
      <c r="B132" s="36">
        <f t="shared" si="8"/>
        <v>33</v>
      </c>
      <c r="C132" s="36">
        <f t="shared" si="9"/>
        <v>4</v>
      </c>
      <c r="D132" s="37">
        <v>6.0000000000000001E-3</v>
      </c>
      <c r="E132" s="37">
        <v>3.5000000000000001E-3</v>
      </c>
      <c r="F132" s="38">
        <v>5.4999999999999997E-3</v>
      </c>
      <c r="G132" s="39">
        <v>0.10100000000000001</v>
      </c>
      <c r="H132" s="38">
        <v>0</v>
      </c>
      <c r="I132" s="26">
        <v>0.88400000000000001</v>
      </c>
      <c r="J132" s="40">
        <f t="shared" si="10"/>
        <v>9.4999999999999998E-3</v>
      </c>
      <c r="K132" s="41">
        <f t="shared" si="11"/>
        <v>5.4999999999999997E-3</v>
      </c>
      <c r="L132" s="28">
        <f t="shared" si="12"/>
        <v>0.98499999999999999</v>
      </c>
    </row>
    <row r="133" spans="1:12" x14ac:dyDescent="0.25">
      <c r="A133" s="35" t="str">
        <f>VLOOKUP(B133*2,StkLUT!$B$1:$C$40,2,FALSE)</f>
        <v>White River Spring Year</v>
      </c>
      <c r="B133" s="36">
        <f t="shared" si="8"/>
        <v>33</v>
      </c>
      <c r="C133" s="36">
        <f t="shared" si="9"/>
        <v>5</v>
      </c>
      <c r="D133" s="37">
        <v>6.0000000000000001E-3</v>
      </c>
      <c r="E133" s="37">
        <v>3.5000000000000001E-3</v>
      </c>
      <c r="F133" s="38">
        <v>5.4999999999999997E-3</v>
      </c>
      <c r="G133" s="39">
        <v>0.10100000000000001</v>
      </c>
      <c r="H133" s="38">
        <v>0</v>
      </c>
      <c r="I133" s="26">
        <v>0.88400000000000001</v>
      </c>
      <c r="J133" s="40">
        <f t="shared" si="10"/>
        <v>9.4999999999999998E-3</v>
      </c>
      <c r="K133" s="41">
        <f t="shared" si="11"/>
        <v>5.4999999999999997E-3</v>
      </c>
      <c r="L133" s="28">
        <f t="shared" si="12"/>
        <v>0.98499999999999999</v>
      </c>
    </row>
    <row r="134" spans="1:12" x14ac:dyDescent="0.25">
      <c r="A134" s="35" t="str">
        <f>VLOOKUP(B134*2,StkLUT!$B$1:$C$40,2,FALSE)</f>
        <v>Lower Columbia Naturals</v>
      </c>
      <c r="B134" s="36">
        <f t="shared" si="8"/>
        <v>34</v>
      </c>
      <c r="C134" s="36">
        <f t="shared" si="9"/>
        <v>2</v>
      </c>
      <c r="D134" s="37">
        <v>4.4999999999999998E-2</v>
      </c>
      <c r="E134" s="37">
        <v>0.04</v>
      </c>
      <c r="F134" s="38">
        <v>0.33500000000000002</v>
      </c>
      <c r="G134" s="39">
        <v>1.7999999999999999E-2</v>
      </c>
      <c r="H134" s="38">
        <v>0.52899999999999991</v>
      </c>
      <c r="I134" s="26">
        <v>3.2000000000000001E-2</v>
      </c>
      <c r="J134" s="40">
        <f t="shared" si="10"/>
        <v>8.4999999999999992E-2</v>
      </c>
      <c r="K134" s="41">
        <f t="shared" si="11"/>
        <v>0.86399999999999988</v>
      </c>
      <c r="L134" s="28">
        <f t="shared" si="12"/>
        <v>0.05</v>
      </c>
    </row>
    <row r="135" spans="1:12" x14ac:dyDescent="0.25">
      <c r="A135" s="35" t="str">
        <f>VLOOKUP(B135*2,StkLUT!$B$1:$C$40,2,FALSE)</f>
        <v>Lower Columbia Naturals</v>
      </c>
      <c r="B135" s="36">
        <f t="shared" ref="B135:B157" si="13">B131+1</f>
        <v>34</v>
      </c>
      <c r="C135" s="36">
        <f t="shared" ref="C135:C157" si="14">C131</f>
        <v>3</v>
      </c>
      <c r="D135" s="37">
        <v>4.4999999999999998E-2</v>
      </c>
      <c r="E135" s="37">
        <v>0.04</v>
      </c>
      <c r="F135" s="38">
        <v>0.33500000000000002</v>
      </c>
      <c r="G135" s="39">
        <v>1.7999999999999999E-2</v>
      </c>
      <c r="H135" s="38">
        <v>0.52899999999999991</v>
      </c>
      <c r="I135" s="26">
        <v>3.2000000000000001E-2</v>
      </c>
      <c r="J135" s="40">
        <f t="shared" si="10"/>
        <v>8.4999999999999992E-2</v>
      </c>
      <c r="K135" s="41">
        <f t="shared" si="11"/>
        <v>0.86399999999999988</v>
      </c>
      <c r="L135" s="28">
        <f t="shared" si="12"/>
        <v>0.05</v>
      </c>
    </row>
    <row r="136" spans="1:12" x14ac:dyDescent="0.25">
      <c r="A136" s="35" t="str">
        <f>VLOOKUP(B136*2,StkLUT!$B$1:$C$40,2,FALSE)</f>
        <v>Lower Columbia Naturals</v>
      </c>
      <c r="B136" s="36">
        <f t="shared" si="13"/>
        <v>34</v>
      </c>
      <c r="C136" s="36">
        <f t="shared" si="14"/>
        <v>4</v>
      </c>
      <c r="D136" s="37">
        <v>4.4999999999999998E-2</v>
      </c>
      <c r="E136" s="37">
        <v>0.04</v>
      </c>
      <c r="F136" s="38">
        <v>0.33500000000000002</v>
      </c>
      <c r="G136" s="39">
        <v>1.7999999999999999E-2</v>
      </c>
      <c r="H136" s="38">
        <v>0.52899999999999991</v>
      </c>
      <c r="I136" s="26">
        <v>3.2000000000000001E-2</v>
      </c>
      <c r="J136" s="40">
        <f t="shared" si="10"/>
        <v>8.4999999999999992E-2</v>
      </c>
      <c r="K136" s="41">
        <f t="shared" si="11"/>
        <v>0.86399999999999988</v>
      </c>
      <c r="L136" s="28">
        <f t="shared" si="12"/>
        <v>0.05</v>
      </c>
    </row>
    <row r="137" spans="1:12" x14ac:dyDescent="0.25">
      <c r="A137" s="35" t="str">
        <f>VLOOKUP(B137*2,StkLUT!$B$1:$C$40,2,FALSE)</f>
        <v>Lower Columbia Naturals</v>
      </c>
      <c r="B137" s="36">
        <f t="shared" si="13"/>
        <v>34</v>
      </c>
      <c r="C137" s="36">
        <f t="shared" si="14"/>
        <v>5</v>
      </c>
      <c r="D137" s="37">
        <v>4.4999999999999998E-2</v>
      </c>
      <c r="E137" s="37">
        <v>0.04</v>
      </c>
      <c r="F137" s="38">
        <v>0.33500000000000002</v>
      </c>
      <c r="G137" s="39">
        <v>1.7999999999999999E-2</v>
      </c>
      <c r="H137" s="38">
        <v>0.52899999999999991</v>
      </c>
      <c r="I137" s="26">
        <v>3.2000000000000001E-2</v>
      </c>
      <c r="J137" s="40">
        <f t="shared" si="10"/>
        <v>8.4999999999999992E-2</v>
      </c>
      <c r="K137" s="41">
        <f t="shared" si="11"/>
        <v>0.86399999999999988</v>
      </c>
      <c r="L137" s="28">
        <f t="shared" si="12"/>
        <v>0.05</v>
      </c>
    </row>
    <row r="138" spans="1:12" x14ac:dyDescent="0.25">
      <c r="A138" s="35" t="str">
        <f>VLOOKUP(B138*2,StkLUT!$B$1:$C$40,2,FALSE)</f>
        <v>Central Valley Fall</v>
      </c>
      <c r="B138" s="36">
        <f t="shared" si="13"/>
        <v>35</v>
      </c>
      <c r="C138" s="36">
        <f t="shared" si="14"/>
        <v>2</v>
      </c>
      <c r="D138" s="37">
        <v>0</v>
      </c>
      <c r="E138" s="37">
        <v>0</v>
      </c>
      <c r="F138" s="38">
        <v>1E-3</v>
      </c>
      <c r="G138" s="39">
        <v>0</v>
      </c>
      <c r="H138" s="38">
        <v>0.99900000000000011</v>
      </c>
      <c r="I138" s="26">
        <v>0</v>
      </c>
      <c r="J138" s="40">
        <f t="shared" si="10"/>
        <v>0</v>
      </c>
      <c r="K138" s="41">
        <f t="shared" si="11"/>
        <v>1</v>
      </c>
      <c r="L138" s="28">
        <f t="shared" si="12"/>
        <v>0</v>
      </c>
    </row>
    <row r="139" spans="1:12" x14ac:dyDescent="0.25">
      <c r="A139" s="35" t="str">
        <f>VLOOKUP(B139*2,StkLUT!$B$1:$C$40,2,FALSE)</f>
        <v>Central Valley Fall</v>
      </c>
      <c r="B139" s="36">
        <f t="shared" si="13"/>
        <v>35</v>
      </c>
      <c r="C139" s="36">
        <f t="shared" si="14"/>
        <v>3</v>
      </c>
      <c r="D139" s="37">
        <v>0</v>
      </c>
      <c r="E139" s="37">
        <v>0</v>
      </c>
      <c r="F139" s="38">
        <v>1E-3</v>
      </c>
      <c r="G139" s="39">
        <v>0</v>
      </c>
      <c r="H139" s="38">
        <v>0.99900000000000011</v>
      </c>
      <c r="I139" s="26">
        <v>0</v>
      </c>
      <c r="J139" s="40">
        <f t="shared" si="10"/>
        <v>0</v>
      </c>
      <c r="K139" s="41">
        <f t="shared" si="11"/>
        <v>1</v>
      </c>
      <c r="L139" s="28">
        <f t="shared" si="12"/>
        <v>0</v>
      </c>
    </row>
    <row r="140" spans="1:12" x14ac:dyDescent="0.25">
      <c r="A140" s="35" t="str">
        <f>VLOOKUP(B140*2,StkLUT!$B$1:$C$40,2,FALSE)</f>
        <v>Central Valley Fall</v>
      </c>
      <c r="B140" s="36">
        <f t="shared" si="13"/>
        <v>35</v>
      </c>
      <c r="C140" s="36">
        <f t="shared" si="14"/>
        <v>4</v>
      </c>
      <c r="D140" s="37">
        <v>0</v>
      </c>
      <c r="E140" s="37">
        <v>0</v>
      </c>
      <c r="F140" s="38">
        <v>1E-3</v>
      </c>
      <c r="G140" s="39">
        <v>0</v>
      </c>
      <c r="H140" s="38">
        <v>0.99900000000000011</v>
      </c>
      <c r="I140" s="26">
        <v>0</v>
      </c>
      <c r="J140" s="40">
        <f t="shared" si="10"/>
        <v>0</v>
      </c>
      <c r="K140" s="41">
        <f t="shared" si="11"/>
        <v>1</v>
      </c>
      <c r="L140" s="28">
        <f t="shared" si="12"/>
        <v>0</v>
      </c>
    </row>
    <row r="141" spans="1:12" x14ac:dyDescent="0.25">
      <c r="A141" s="35" t="str">
        <f>VLOOKUP(B141*2,StkLUT!$B$1:$C$40,2,FALSE)</f>
        <v>Central Valley Fall</v>
      </c>
      <c r="B141" s="36">
        <f t="shared" si="13"/>
        <v>35</v>
      </c>
      <c r="C141" s="36">
        <f t="shared" si="14"/>
        <v>5</v>
      </c>
      <c r="D141" s="37">
        <v>0</v>
      </c>
      <c r="E141" s="37">
        <v>0</v>
      </c>
      <c r="F141" s="38">
        <v>1E-3</v>
      </c>
      <c r="G141" s="39">
        <v>0</v>
      </c>
      <c r="H141" s="38">
        <v>0.99900000000000011</v>
      </c>
      <c r="I141" s="26">
        <v>0</v>
      </c>
      <c r="J141" s="40">
        <f t="shared" si="10"/>
        <v>0</v>
      </c>
      <c r="K141" s="41">
        <f t="shared" si="11"/>
        <v>1</v>
      </c>
      <c r="L141" s="28">
        <f t="shared" si="12"/>
        <v>0</v>
      </c>
    </row>
    <row r="142" spans="1:12" x14ac:dyDescent="0.25">
      <c r="A142" s="35" t="str">
        <f>VLOOKUP(B142*2,StkLUT!$B$1:$C$40,2,FALSE)</f>
        <v>WA North Coast Fall</v>
      </c>
      <c r="B142" s="36">
        <f t="shared" si="13"/>
        <v>36</v>
      </c>
      <c r="C142" s="36">
        <f t="shared" si="14"/>
        <v>2</v>
      </c>
      <c r="D142" s="37">
        <v>0.15</v>
      </c>
      <c r="E142" s="37">
        <v>8.7499999999999994E-2</v>
      </c>
      <c r="F142" s="38">
        <v>0.1905</v>
      </c>
      <c r="G142" s="39">
        <v>7.0000000000000001E-3</v>
      </c>
      <c r="H142" s="38">
        <v>0.55200000000000005</v>
      </c>
      <c r="I142" s="26">
        <v>1.2999999999999999E-2</v>
      </c>
      <c r="J142" s="40">
        <f t="shared" si="10"/>
        <v>0.23749999999999999</v>
      </c>
      <c r="K142" s="41">
        <f t="shared" si="11"/>
        <v>0.74250000000000005</v>
      </c>
      <c r="L142" s="28">
        <f t="shared" si="12"/>
        <v>0.02</v>
      </c>
    </row>
    <row r="143" spans="1:12" x14ac:dyDescent="0.25">
      <c r="A143" s="35" t="str">
        <f>VLOOKUP(B143*2,StkLUT!$B$1:$C$40,2,FALSE)</f>
        <v>WA North Coast Fall</v>
      </c>
      <c r="B143" s="36">
        <f t="shared" si="13"/>
        <v>36</v>
      </c>
      <c r="C143" s="36">
        <f t="shared" si="14"/>
        <v>3</v>
      </c>
      <c r="D143" s="37">
        <v>0.15</v>
      </c>
      <c r="E143" s="37">
        <v>8.7499999999999994E-2</v>
      </c>
      <c r="F143" s="38">
        <v>0.1905</v>
      </c>
      <c r="G143" s="39">
        <v>7.0000000000000001E-3</v>
      </c>
      <c r="H143" s="38">
        <v>0.55200000000000005</v>
      </c>
      <c r="I143" s="26">
        <v>1.2999999999999999E-2</v>
      </c>
      <c r="J143" s="40">
        <f t="shared" si="10"/>
        <v>0.23749999999999999</v>
      </c>
      <c r="K143" s="41">
        <f t="shared" si="11"/>
        <v>0.74250000000000005</v>
      </c>
      <c r="L143" s="28">
        <f t="shared" si="12"/>
        <v>0.02</v>
      </c>
    </row>
    <row r="144" spans="1:12" x14ac:dyDescent="0.25">
      <c r="A144" s="35" t="str">
        <f>VLOOKUP(B144*2,StkLUT!$B$1:$C$40,2,FALSE)</f>
        <v>WA North Coast Fall</v>
      </c>
      <c r="B144" s="36">
        <f t="shared" si="13"/>
        <v>36</v>
      </c>
      <c r="C144" s="36">
        <f t="shared" si="14"/>
        <v>4</v>
      </c>
      <c r="D144" s="37">
        <v>0.15</v>
      </c>
      <c r="E144" s="37">
        <v>8.7499999999999994E-2</v>
      </c>
      <c r="F144" s="38">
        <v>0.1905</v>
      </c>
      <c r="G144" s="39">
        <v>7.0000000000000001E-3</v>
      </c>
      <c r="H144" s="38">
        <v>0.55200000000000005</v>
      </c>
      <c r="I144" s="26">
        <v>1.2999999999999999E-2</v>
      </c>
      <c r="J144" s="40">
        <f t="shared" si="10"/>
        <v>0.23749999999999999</v>
      </c>
      <c r="K144" s="41">
        <f t="shared" si="11"/>
        <v>0.74250000000000005</v>
      </c>
      <c r="L144" s="28">
        <f t="shared" si="12"/>
        <v>0.02</v>
      </c>
    </row>
    <row r="145" spans="1:12" x14ac:dyDescent="0.25">
      <c r="A145" s="35" t="str">
        <f>VLOOKUP(B145*2,StkLUT!$B$1:$C$40,2,FALSE)</f>
        <v>WA North Coast Fall</v>
      </c>
      <c r="B145" s="36">
        <f t="shared" si="13"/>
        <v>36</v>
      </c>
      <c r="C145" s="36">
        <f t="shared" si="14"/>
        <v>5</v>
      </c>
      <c r="D145" s="37">
        <v>0.15</v>
      </c>
      <c r="E145" s="37">
        <v>8.7499999999999994E-2</v>
      </c>
      <c r="F145" s="38">
        <v>0.1905</v>
      </c>
      <c r="G145" s="39">
        <v>7.0000000000000001E-3</v>
      </c>
      <c r="H145" s="38">
        <v>0.55200000000000005</v>
      </c>
      <c r="I145" s="26">
        <v>1.2999999999999999E-2</v>
      </c>
      <c r="J145" s="40">
        <f t="shared" si="10"/>
        <v>0.23749999999999999</v>
      </c>
      <c r="K145" s="41">
        <f t="shared" si="11"/>
        <v>0.74250000000000005</v>
      </c>
      <c r="L145" s="28">
        <f t="shared" si="12"/>
        <v>0.02</v>
      </c>
    </row>
    <row r="146" spans="1:12" x14ac:dyDescent="0.25">
      <c r="A146" s="35" t="str">
        <f>VLOOKUP(B146*2,StkLUT!$B$1:$C$40,2,FALSE)</f>
        <v>Willapa Bay</v>
      </c>
      <c r="B146" s="36">
        <f t="shared" si="13"/>
        <v>37</v>
      </c>
      <c r="C146" s="36">
        <f t="shared" si="14"/>
        <v>2</v>
      </c>
      <c r="D146" s="37">
        <v>0.26900000000000002</v>
      </c>
      <c r="E146" s="37">
        <v>0.13300000000000001</v>
      </c>
      <c r="F146" s="38">
        <v>0.23799999999999999</v>
      </c>
      <c r="G146" s="39">
        <v>6.0000000000000001E-3</v>
      </c>
      <c r="H146" s="38">
        <v>0.34799999999999998</v>
      </c>
      <c r="I146" s="26">
        <v>7.0000000000000001E-3</v>
      </c>
      <c r="J146" s="40">
        <f t="shared" si="10"/>
        <v>0.40200000000000002</v>
      </c>
      <c r="K146" s="41">
        <f t="shared" si="11"/>
        <v>0.58599999999999997</v>
      </c>
      <c r="L146" s="28">
        <f t="shared" si="12"/>
        <v>1.3000000000000001E-2</v>
      </c>
    </row>
    <row r="147" spans="1:12" x14ac:dyDescent="0.25">
      <c r="A147" s="35" t="str">
        <f>VLOOKUP(B147*2,StkLUT!$B$1:$C$40,2,FALSE)</f>
        <v>Willapa Bay</v>
      </c>
      <c r="B147" s="36">
        <f t="shared" si="13"/>
        <v>37</v>
      </c>
      <c r="C147" s="36">
        <f t="shared" si="14"/>
        <v>3</v>
      </c>
      <c r="D147" s="37">
        <v>0.26900000000000002</v>
      </c>
      <c r="E147" s="37">
        <v>0.13300000000000001</v>
      </c>
      <c r="F147" s="38">
        <v>0.23799999999999999</v>
      </c>
      <c r="G147" s="39">
        <v>6.0000000000000001E-3</v>
      </c>
      <c r="H147" s="38">
        <v>0.34799999999999998</v>
      </c>
      <c r="I147" s="26">
        <v>7.0000000000000001E-3</v>
      </c>
      <c r="J147" s="40">
        <f t="shared" si="10"/>
        <v>0.40200000000000002</v>
      </c>
      <c r="K147" s="41">
        <f t="shared" si="11"/>
        <v>0.58599999999999997</v>
      </c>
      <c r="L147" s="28">
        <f t="shared" si="12"/>
        <v>1.3000000000000001E-2</v>
      </c>
    </row>
    <row r="148" spans="1:12" x14ac:dyDescent="0.25">
      <c r="A148" s="35" t="str">
        <f>VLOOKUP(B148*2,StkLUT!$B$1:$C$40,2,FALSE)</f>
        <v>Willapa Bay</v>
      </c>
      <c r="B148" s="36">
        <f t="shared" si="13"/>
        <v>37</v>
      </c>
      <c r="C148" s="36">
        <f t="shared" si="14"/>
        <v>4</v>
      </c>
      <c r="D148" s="37">
        <v>0.26900000000000002</v>
      </c>
      <c r="E148" s="37">
        <v>0.13300000000000001</v>
      </c>
      <c r="F148" s="38">
        <v>0.23799999999999999</v>
      </c>
      <c r="G148" s="39">
        <v>6.0000000000000001E-3</v>
      </c>
      <c r="H148" s="38">
        <v>0.34799999999999998</v>
      </c>
      <c r="I148" s="26">
        <v>7.0000000000000001E-3</v>
      </c>
      <c r="J148" s="40">
        <f t="shared" si="10"/>
        <v>0.40200000000000002</v>
      </c>
      <c r="K148" s="41">
        <f t="shared" si="11"/>
        <v>0.58599999999999997</v>
      </c>
      <c r="L148" s="28">
        <f t="shared" si="12"/>
        <v>1.3000000000000001E-2</v>
      </c>
    </row>
    <row r="149" spans="1:12" x14ac:dyDescent="0.25">
      <c r="A149" s="35" t="str">
        <f>VLOOKUP(B149*2,StkLUT!$B$1:$C$40,2,FALSE)</f>
        <v>Willapa Bay</v>
      </c>
      <c r="B149" s="36">
        <f t="shared" si="13"/>
        <v>37</v>
      </c>
      <c r="C149" s="36">
        <f t="shared" si="14"/>
        <v>5</v>
      </c>
      <c r="D149" s="37">
        <v>0.26900000000000002</v>
      </c>
      <c r="E149" s="37">
        <v>0.13300000000000001</v>
      </c>
      <c r="F149" s="38">
        <v>0.23799999999999999</v>
      </c>
      <c r="G149" s="39">
        <v>6.0000000000000001E-3</v>
      </c>
      <c r="H149" s="38">
        <v>0.34799999999999998</v>
      </c>
      <c r="I149" s="26">
        <v>7.0000000000000001E-3</v>
      </c>
      <c r="J149" s="40">
        <f t="shared" si="10"/>
        <v>0.40200000000000002</v>
      </c>
      <c r="K149" s="41">
        <f t="shared" si="11"/>
        <v>0.58599999999999997</v>
      </c>
      <c r="L149" s="28">
        <f t="shared" si="12"/>
        <v>1.3000000000000001E-2</v>
      </c>
    </row>
    <row r="150" spans="1:12" x14ac:dyDescent="0.25">
      <c r="A150" s="35" t="str">
        <f>VLOOKUP(B150*2,StkLUT!$B$1:$C$40,2,FALSE)</f>
        <v>Hoko River</v>
      </c>
      <c r="B150" s="36">
        <f t="shared" si="13"/>
        <v>38</v>
      </c>
      <c r="C150" s="36">
        <f t="shared" si="14"/>
        <v>2</v>
      </c>
      <c r="D150" s="37">
        <v>0.127</v>
      </c>
      <c r="E150" s="37">
        <v>5.3499999999999999E-2</v>
      </c>
      <c r="F150" s="38">
        <v>0.19849999999999998</v>
      </c>
      <c r="G150" s="39">
        <v>1.7999999999999999E-2</v>
      </c>
      <c r="H150" s="38">
        <v>2E-3</v>
      </c>
      <c r="I150" s="26">
        <v>0.60099999999999998</v>
      </c>
      <c r="J150" s="40">
        <f t="shared" si="10"/>
        <v>0.18049999999999999</v>
      </c>
      <c r="K150" s="41">
        <f t="shared" si="11"/>
        <v>0.20049999999999998</v>
      </c>
      <c r="L150" s="28">
        <f t="shared" si="12"/>
        <v>0.61899999999999999</v>
      </c>
    </row>
    <row r="151" spans="1:12" x14ac:dyDescent="0.25">
      <c r="A151" s="35" t="str">
        <f>VLOOKUP(B151*2,StkLUT!$B$1:$C$40,2,FALSE)</f>
        <v>Hoko River</v>
      </c>
      <c r="B151" s="36">
        <f t="shared" si="13"/>
        <v>38</v>
      </c>
      <c r="C151" s="36">
        <f t="shared" si="14"/>
        <v>3</v>
      </c>
      <c r="D151" s="37">
        <v>0.127</v>
      </c>
      <c r="E151" s="37">
        <v>5.3499999999999999E-2</v>
      </c>
      <c r="F151" s="38">
        <v>0.19849999999999998</v>
      </c>
      <c r="G151" s="39">
        <v>1.7999999999999999E-2</v>
      </c>
      <c r="H151" s="38">
        <v>2E-3</v>
      </c>
      <c r="I151" s="26">
        <v>0.60099999999999998</v>
      </c>
      <c r="J151" s="40">
        <f t="shared" si="10"/>
        <v>0.18049999999999999</v>
      </c>
      <c r="K151" s="41">
        <f t="shared" si="11"/>
        <v>0.20049999999999998</v>
      </c>
      <c r="L151" s="28">
        <f t="shared" si="12"/>
        <v>0.61899999999999999</v>
      </c>
    </row>
    <row r="152" spans="1:12" x14ac:dyDescent="0.25">
      <c r="A152" s="35" t="str">
        <f>VLOOKUP(B152*2,StkLUT!$B$1:$C$40,2,FALSE)</f>
        <v>Hoko River</v>
      </c>
      <c r="B152" s="36">
        <f t="shared" si="13"/>
        <v>38</v>
      </c>
      <c r="C152" s="36">
        <f t="shared" si="14"/>
        <v>4</v>
      </c>
      <c r="D152" s="37">
        <v>0.127</v>
      </c>
      <c r="E152" s="37">
        <v>5.3499999999999999E-2</v>
      </c>
      <c r="F152" s="38">
        <v>0.19849999999999998</v>
      </c>
      <c r="G152" s="39">
        <v>1.7999999999999999E-2</v>
      </c>
      <c r="H152" s="38">
        <v>2E-3</v>
      </c>
      <c r="I152" s="26">
        <v>0.60099999999999998</v>
      </c>
      <c r="J152" s="40">
        <f t="shared" si="10"/>
        <v>0.18049999999999999</v>
      </c>
      <c r="K152" s="41">
        <f t="shared" si="11"/>
        <v>0.20049999999999998</v>
      </c>
      <c r="L152" s="28">
        <f t="shared" si="12"/>
        <v>0.61899999999999999</v>
      </c>
    </row>
    <row r="153" spans="1:12" x14ac:dyDescent="0.25">
      <c r="A153" s="35" t="str">
        <f>VLOOKUP(B153*2,StkLUT!$B$1:$C$40,2,FALSE)</f>
        <v>Hoko River</v>
      </c>
      <c r="B153" s="36">
        <f t="shared" si="13"/>
        <v>38</v>
      </c>
      <c r="C153" s="36">
        <f t="shared" si="14"/>
        <v>5</v>
      </c>
      <c r="D153" s="37">
        <v>0.127</v>
      </c>
      <c r="E153" s="37">
        <v>5.3499999999999999E-2</v>
      </c>
      <c r="F153" s="38">
        <v>0.19849999999999998</v>
      </c>
      <c r="G153" s="39">
        <v>1.7999999999999999E-2</v>
      </c>
      <c r="H153" s="38">
        <v>2E-3</v>
      </c>
      <c r="I153" s="26">
        <v>0.60099999999999998</v>
      </c>
      <c r="J153" s="40">
        <f t="shared" si="10"/>
        <v>0.18049999999999999</v>
      </c>
      <c r="K153" s="41">
        <f t="shared" si="11"/>
        <v>0.20049999999999998</v>
      </c>
      <c r="L153" s="28">
        <f t="shared" si="12"/>
        <v>0.61899999999999999</v>
      </c>
    </row>
    <row r="154" spans="1:12" x14ac:dyDescent="0.25">
      <c r="A154" s="35" t="str">
        <f>VLOOKUP(B154*2,StkLUT!$B$1:$C$40,2,FALSE)</f>
        <v>Oregon Mid Coast Fall</v>
      </c>
      <c r="B154" s="36">
        <f t="shared" si="13"/>
        <v>39</v>
      </c>
      <c r="C154" s="36">
        <f t="shared" si="14"/>
        <v>2</v>
      </c>
      <c r="D154" s="42"/>
      <c r="E154" s="42"/>
      <c r="F154" s="43"/>
      <c r="G154" s="26"/>
      <c r="H154" s="43"/>
      <c r="I154" s="26"/>
      <c r="J154" s="27">
        <f t="shared" si="10"/>
        <v>0</v>
      </c>
      <c r="K154" s="44">
        <f t="shared" si="11"/>
        <v>0</v>
      </c>
      <c r="L154" s="28">
        <f t="shared" si="12"/>
        <v>0</v>
      </c>
    </row>
    <row r="155" spans="1:12" x14ac:dyDescent="0.25">
      <c r="A155" s="35" t="str">
        <f>VLOOKUP(B155*2,StkLUT!$B$1:$C$40,2,FALSE)</f>
        <v>Oregon Mid Coast Fall</v>
      </c>
      <c r="B155" s="36">
        <f t="shared" si="13"/>
        <v>39</v>
      </c>
      <c r="C155" s="36">
        <f t="shared" si="14"/>
        <v>3</v>
      </c>
      <c r="D155" s="42"/>
      <c r="E155" s="42"/>
      <c r="F155" s="43"/>
      <c r="G155" s="26"/>
      <c r="H155" s="43"/>
      <c r="I155" s="26"/>
      <c r="J155" s="27">
        <f t="shared" si="10"/>
        <v>0</v>
      </c>
      <c r="K155" s="44">
        <f t="shared" si="11"/>
        <v>0</v>
      </c>
      <c r="L155" s="28">
        <f t="shared" si="12"/>
        <v>0</v>
      </c>
    </row>
    <row r="156" spans="1:12" x14ac:dyDescent="0.25">
      <c r="A156" s="35" t="str">
        <f>VLOOKUP(B156*2,StkLUT!$B$1:$C$40,2,FALSE)</f>
        <v>Oregon Mid Coast Fall</v>
      </c>
      <c r="B156" s="36">
        <f t="shared" si="13"/>
        <v>39</v>
      </c>
      <c r="C156" s="36">
        <f t="shared" si="14"/>
        <v>4</v>
      </c>
      <c r="D156" s="42"/>
      <c r="E156" s="42"/>
      <c r="F156" s="43"/>
      <c r="G156" s="26"/>
      <c r="H156" s="43"/>
      <c r="I156" s="26"/>
      <c r="J156" s="27">
        <f t="shared" si="10"/>
        <v>0</v>
      </c>
      <c r="K156" s="44">
        <f t="shared" si="11"/>
        <v>0</v>
      </c>
      <c r="L156" s="28">
        <f t="shared" si="12"/>
        <v>0</v>
      </c>
    </row>
    <row r="157" spans="1:12" x14ac:dyDescent="0.25">
      <c r="A157" s="35" t="str">
        <f>VLOOKUP(B157*2,StkLUT!$B$1:$C$40,2,FALSE)</f>
        <v>Oregon Mid Coast Fall</v>
      </c>
      <c r="B157" s="36">
        <f t="shared" si="13"/>
        <v>39</v>
      </c>
      <c r="C157" s="36">
        <f t="shared" si="14"/>
        <v>5</v>
      </c>
      <c r="D157" s="42"/>
      <c r="E157" s="42"/>
      <c r="F157" s="43"/>
      <c r="G157" s="26"/>
      <c r="H157" s="43"/>
      <c r="I157" s="26"/>
      <c r="J157" s="27">
        <f t="shared" si="10"/>
        <v>0</v>
      </c>
      <c r="K157" s="44">
        <f t="shared" si="11"/>
        <v>0</v>
      </c>
      <c r="L157" s="28">
        <f t="shared" si="1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6"/>
  <sheetViews>
    <sheetView workbookViewId="0">
      <selection activeCell="F25" sqref="F25"/>
    </sheetView>
  </sheetViews>
  <sheetFormatPr defaultRowHeight="15" x14ac:dyDescent="0.25"/>
  <cols>
    <col min="1" max="1" width="11.42578125" customWidth="1"/>
  </cols>
  <sheetData>
    <row r="1" spans="1:2" x14ac:dyDescent="0.25">
      <c r="A1" s="2" t="s">
        <v>96</v>
      </c>
    </row>
    <row r="2" spans="1:2" x14ac:dyDescent="0.25">
      <c r="A2" s="14" t="s">
        <v>93</v>
      </c>
      <c r="B2" s="14">
        <v>9.4100000000000003E-2</v>
      </c>
    </row>
    <row r="3" spans="1:2" x14ac:dyDescent="0.25">
      <c r="A3" s="14" t="s">
        <v>94</v>
      </c>
      <c r="B3" s="14">
        <v>713.03</v>
      </c>
    </row>
    <row r="4" spans="1:2" x14ac:dyDescent="0.25">
      <c r="A4" s="14" t="s">
        <v>95</v>
      </c>
      <c r="B4" s="14">
        <v>0</v>
      </c>
    </row>
    <row r="5" spans="1:2" x14ac:dyDescent="0.25">
      <c r="A5" s="13" t="s">
        <v>103</v>
      </c>
      <c r="B5" s="13">
        <v>0</v>
      </c>
    </row>
    <row r="6" spans="1:2" x14ac:dyDescent="0.25">
      <c r="A6" s="13" t="s">
        <v>104</v>
      </c>
      <c r="B6" s="13">
        <v>1</v>
      </c>
    </row>
    <row r="8" spans="1:2" x14ac:dyDescent="0.25">
      <c r="A8" s="17" t="s">
        <v>97</v>
      </c>
    </row>
    <row r="9" spans="1:2" x14ac:dyDescent="0.25">
      <c r="A9" s="15" t="s">
        <v>98</v>
      </c>
      <c r="B9" s="16">
        <f>EXP(-11.412659)</f>
        <v>1.1054654466504616E-5</v>
      </c>
    </row>
    <row r="10" spans="1:2" x14ac:dyDescent="0.25">
      <c r="A10" s="15" t="s">
        <v>99</v>
      </c>
      <c r="B10" s="15">
        <v>3.1215109999999999</v>
      </c>
    </row>
    <row r="12" spans="1:2" x14ac:dyDescent="0.25">
      <c r="A12" s="2" t="s">
        <v>105</v>
      </c>
    </row>
    <row r="13" spans="1:2" x14ac:dyDescent="0.25">
      <c r="A13" s="19" t="s">
        <v>23</v>
      </c>
      <c r="B13" s="19" t="s">
        <v>24</v>
      </c>
    </row>
    <row r="14" spans="1:2" x14ac:dyDescent="0.25">
      <c r="A14" s="23">
        <v>1</v>
      </c>
      <c r="B14" s="20">
        <v>3.5</v>
      </c>
    </row>
    <row r="15" spans="1:2" x14ac:dyDescent="0.25">
      <c r="A15" s="24">
        <v>2</v>
      </c>
      <c r="B15" s="21">
        <v>8</v>
      </c>
    </row>
    <row r="16" spans="1:2" x14ac:dyDescent="0.25">
      <c r="A16" s="25">
        <v>3</v>
      </c>
      <c r="B16" s="22">
        <v>10.5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/>
  </sheetViews>
  <sheetFormatPr defaultRowHeight="15" x14ac:dyDescent="0.25"/>
  <sheetData>
    <row r="1" spans="1:17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6">
        <v>2</v>
      </c>
      <c r="B2" s="6">
        <v>2</v>
      </c>
      <c r="C2" s="6">
        <v>1</v>
      </c>
      <c r="D2" s="7">
        <v>951.9</v>
      </c>
      <c r="E2" s="8">
        <v>4.0349999999999997E-2</v>
      </c>
      <c r="F2" s="8">
        <v>5.3079999999999998</v>
      </c>
      <c r="G2" s="9">
        <v>0.11665096972354716</v>
      </c>
      <c r="H2" s="9">
        <v>9.6781758643092519E-2</v>
      </c>
      <c r="I2" s="9">
        <v>7.6912547562637879E-2</v>
      </c>
      <c r="J2" s="9">
        <v>5.7043336482183238E-2</v>
      </c>
      <c r="K2" s="8">
        <v>951.9</v>
      </c>
      <c r="L2" s="8">
        <v>4.0349999999999997E-2</v>
      </c>
      <c r="M2" s="8">
        <v>5.3079999999999998</v>
      </c>
      <c r="N2" s="8">
        <v>0.11665096972354716</v>
      </c>
      <c r="O2" s="8">
        <v>9.6781758643092519E-2</v>
      </c>
      <c r="P2" s="8">
        <v>7.6912547562637879E-2</v>
      </c>
      <c r="Q2" s="8">
        <v>5.7043336482183238E-2</v>
      </c>
    </row>
    <row r="3" spans="1:17" x14ac:dyDescent="0.25">
      <c r="A3" s="6">
        <v>4</v>
      </c>
      <c r="B3" s="6">
        <v>2</v>
      </c>
      <c r="C3" s="6">
        <v>2</v>
      </c>
      <c r="D3" s="7">
        <v>977.6</v>
      </c>
      <c r="E3" s="8">
        <v>3.8390000000000001E-2</v>
      </c>
      <c r="F3" s="8">
        <v>6.8869999999999996</v>
      </c>
      <c r="G3" s="8">
        <v>0.12457859566719987</v>
      </c>
      <c r="H3" s="8">
        <v>0.10697794355807277</v>
      </c>
      <c r="I3" s="8">
        <v>8.9377291448945712E-2</v>
      </c>
      <c r="J3" s="8">
        <v>7.1776639339818635E-2</v>
      </c>
      <c r="K3" s="8">
        <v>977.6</v>
      </c>
      <c r="L3" s="8">
        <v>3.8390000000000001E-2</v>
      </c>
      <c r="M3" s="8">
        <v>6.8869999999999996</v>
      </c>
      <c r="N3" s="8">
        <v>0.12457859566719987</v>
      </c>
      <c r="O3" s="8">
        <v>0.10697794355807277</v>
      </c>
      <c r="P3" s="8">
        <v>8.9377291448945712E-2</v>
      </c>
      <c r="Q3" s="8">
        <v>7.1776639339818635E-2</v>
      </c>
    </row>
    <row r="4" spans="1:17" x14ac:dyDescent="0.25">
      <c r="A4" s="6">
        <v>6</v>
      </c>
      <c r="B4" s="6">
        <v>2</v>
      </c>
      <c r="C4" s="6">
        <v>3</v>
      </c>
      <c r="D4" s="7">
        <v>977.6</v>
      </c>
      <c r="E4" s="8">
        <v>3.8390000000000001E-2</v>
      </c>
      <c r="F4" s="8">
        <v>6.8869999999999996</v>
      </c>
      <c r="G4" s="8">
        <v>0.12457859566719987</v>
      </c>
      <c r="H4" s="8">
        <v>0.10697794355807277</v>
      </c>
      <c r="I4" s="8">
        <v>8.9377291448945712E-2</v>
      </c>
      <c r="J4" s="8">
        <v>7.1776639339818635E-2</v>
      </c>
      <c r="K4" s="8">
        <v>977.6</v>
      </c>
      <c r="L4" s="8">
        <v>3.8390000000000001E-2</v>
      </c>
      <c r="M4" s="8">
        <v>6.8869999999999996</v>
      </c>
      <c r="N4" s="8">
        <v>0.12457859566719987</v>
      </c>
      <c r="O4" s="8">
        <v>0.10697794355807277</v>
      </c>
      <c r="P4" s="8">
        <v>8.9377291448945712E-2</v>
      </c>
      <c r="Q4" s="8">
        <v>7.1776639339818635E-2</v>
      </c>
    </row>
    <row r="5" spans="1:17" x14ac:dyDescent="0.25">
      <c r="A5" s="6">
        <v>8</v>
      </c>
      <c r="B5" s="6">
        <v>2</v>
      </c>
      <c r="C5" s="6">
        <v>4</v>
      </c>
      <c r="D5" s="7">
        <v>951.9</v>
      </c>
      <c r="E5" s="8">
        <v>4.0349999999999997E-2</v>
      </c>
      <c r="F5" s="8">
        <v>5.3079999999999998</v>
      </c>
      <c r="G5" s="8">
        <v>0.11665096972354716</v>
      </c>
      <c r="H5" s="8">
        <v>9.6781758643092519E-2</v>
      </c>
      <c r="I5" s="8">
        <v>7.6912547562637879E-2</v>
      </c>
      <c r="J5" s="8">
        <v>5.7043336482183238E-2</v>
      </c>
      <c r="K5" s="8">
        <v>951.9</v>
      </c>
      <c r="L5" s="8">
        <v>4.0349999999999997E-2</v>
      </c>
      <c r="M5" s="8">
        <v>5.3079999999999998</v>
      </c>
      <c r="N5" s="8">
        <v>0.11665096972354716</v>
      </c>
      <c r="O5" s="8">
        <v>9.6781758643092519E-2</v>
      </c>
      <c r="P5" s="8">
        <v>7.6912547562637879E-2</v>
      </c>
      <c r="Q5" s="8">
        <v>5.7043336482183238E-2</v>
      </c>
    </row>
    <row r="6" spans="1:17" x14ac:dyDescent="0.25">
      <c r="A6" s="6">
        <v>10</v>
      </c>
      <c r="B6" s="6">
        <v>2</v>
      </c>
      <c r="C6" s="6">
        <v>5</v>
      </c>
      <c r="D6" s="7">
        <v>1013</v>
      </c>
      <c r="E6" s="8">
        <v>3.4720000000000001E-2</v>
      </c>
      <c r="F6" s="8">
        <v>7.4180000000000001</v>
      </c>
      <c r="G6" s="8">
        <v>0.10751810964927724</v>
      </c>
      <c r="H6" s="8">
        <v>9.4805815346826222E-2</v>
      </c>
      <c r="I6" s="8">
        <v>8.2093521044375228E-2</v>
      </c>
      <c r="J6" s="8">
        <v>6.9381226741924221E-2</v>
      </c>
      <c r="K6" s="8">
        <v>1013</v>
      </c>
      <c r="L6" s="8">
        <v>3.4720000000000001E-2</v>
      </c>
      <c r="M6" s="8">
        <v>7.4180000000000001</v>
      </c>
      <c r="N6" s="8">
        <v>0.10751810964927724</v>
      </c>
      <c r="O6" s="8">
        <v>9.4805815346826222E-2</v>
      </c>
      <c r="P6" s="8">
        <v>8.2093521044375228E-2</v>
      </c>
      <c r="Q6" s="8">
        <v>6.9381226741924221E-2</v>
      </c>
    </row>
    <row r="7" spans="1:17" x14ac:dyDescent="0.25">
      <c r="A7" s="6">
        <v>12</v>
      </c>
      <c r="B7" s="6">
        <v>2</v>
      </c>
      <c r="C7" s="6">
        <v>6</v>
      </c>
      <c r="D7" s="7">
        <v>977.6</v>
      </c>
      <c r="E7" s="8">
        <v>3.8390000000000001E-2</v>
      </c>
      <c r="F7" s="8">
        <v>6.8869999999999996</v>
      </c>
      <c r="G7" s="8">
        <v>0.12457859566719987</v>
      </c>
      <c r="H7" s="8">
        <v>0.10697794355807277</v>
      </c>
      <c r="I7" s="8">
        <v>8.9377291448945712E-2</v>
      </c>
      <c r="J7" s="8">
        <v>7.1776639339818635E-2</v>
      </c>
      <c r="K7" s="8">
        <v>977.6</v>
      </c>
      <c r="L7" s="8">
        <v>3.8390000000000001E-2</v>
      </c>
      <c r="M7" s="8">
        <v>6.8869999999999996</v>
      </c>
      <c r="N7" s="8">
        <v>0.12457859566719987</v>
      </c>
      <c r="O7" s="8">
        <v>0.10697794355807277</v>
      </c>
      <c r="P7" s="8">
        <v>8.9377291448945712E-2</v>
      </c>
      <c r="Q7" s="8">
        <v>7.1776639339818635E-2</v>
      </c>
    </row>
    <row r="8" spans="1:17" x14ac:dyDescent="0.25">
      <c r="A8" s="6">
        <v>14</v>
      </c>
      <c r="B8" s="6">
        <v>2</v>
      </c>
      <c r="C8" s="6">
        <v>7</v>
      </c>
      <c r="D8" s="7">
        <v>951.9</v>
      </c>
      <c r="E8" s="8">
        <v>4.0349999999999997E-2</v>
      </c>
      <c r="F8" s="8">
        <v>5.3079999999999998</v>
      </c>
      <c r="G8" s="8">
        <v>0.11665096972354716</v>
      </c>
      <c r="H8" s="8">
        <v>9.6781758643092519E-2</v>
      </c>
      <c r="I8" s="8">
        <v>7.6912547562637879E-2</v>
      </c>
      <c r="J8" s="8">
        <v>5.7043336482183238E-2</v>
      </c>
      <c r="K8" s="8">
        <v>951.9</v>
      </c>
      <c r="L8" s="8">
        <v>4.0349999999999997E-2</v>
      </c>
      <c r="M8" s="8">
        <v>5.3079999999999998</v>
      </c>
      <c r="N8" s="8">
        <v>0.11665096972354716</v>
      </c>
      <c r="O8" s="8">
        <v>9.6781758643092519E-2</v>
      </c>
      <c r="P8" s="8">
        <v>7.6912547562637879E-2</v>
      </c>
      <c r="Q8" s="8">
        <v>5.7043336482183238E-2</v>
      </c>
    </row>
    <row r="9" spans="1:17" x14ac:dyDescent="0.25">
      <c r="A9" s="6">
        <v>16</v>
      </c>
      <c r="B9" s="6">
        <v>2</v>
      </c>
      <c r="C9" s="6">
        <v>8</v>
      </c>
      <c r="D9" s="7">
        <v>1013</v>
      </c>
      <c r="E9" s="8">
        <v>3.4720000000000001E-2</v>
      </c>
      <c r="F9" s="8">
        <v>7.4180000000000001</v>
      </c>
      <c r="G9" s="8">
        <v>0.10751810964927724</v>
      </c>
      <c r="H9" s="8">
        <v>9.4805815346826222E-2</v>
      </c>
      <c r="I9" s="8">
        <v>8.2093521044375228E-2</v>
      </c>
      <c r="J9" s="8">
        <v>6.9381226741924221E-2</v>
      </c>
      <c r="K9" s="8">
        <v>1013</v>
      </c>
      <c r="L9" s="8">
        <v>3.4720000000000001E-2</v>
      </c>
      <c r="M9" s="8">
        <v>7.4180000000000001</v>
      </c>
      <c r="N9" s="8">
        <v>0.10751810964927724</v>
      </c>
      <c r="O9" s="8">
        <v>9.4805815346826222E-2</v>
      </c>
      <c r="P9" s="8">
        <v>8.2093521044375228E-2</v>
      </c>
      <c r="Q9" s="8">
        <v>6.9381226741924221E-2</v>
      </c>
    </row>
    <row r="10" spans="1:17" x14ac:dyDescent="0.25">
      <c r="A10" s="6">
        <v>18</v>
      </c>
      <c r="B10" s="6">
        <v>2</v>
      </c>
      <c r="C10" s="6">
        <v>9</v>
      </c>
      <c r="D10" s="7">
        <v>951.9</v>
      </c>
      <c r="E10" s="8">
        <v>4.0349999999999997E-2</v>
      </c>
      <c r="F10" s="8">
        <v>5.3079999999999998</v>
      </c>
      <c r="G10" s="8">
        <v>0.11665096972354716</v>
      </c>
      <c r="H10" s="8">
        <v>9.6781758643092519E-2</v>
      </c>
      <c r="I10" s="8">
        <v>7.6912547562637879E-2</v>
      </c>
      <c r="J10" s="8">
        <v>5.7043336482183238E-2</v>
      </c>
      <c r="K10" s="8">
        <v>951.9</v>
      </c>
      <c r="L10" s="8">
        <v>4.0349999999999997E-2</v>
      </c>
      <c r="M10" s="8">
        <v>5.3079999999999998</v>
      </c>
      <c r="N10" s="8">
        <v>0.11665096972354716</v>
      </c>
      <c r="O10" s="8">
        <v>9.6781758643092519E-2</v>
      </c>
      <c r="P10" s="8">
        <v>7.6912547562637879E-2</v>
      </c>
      <c r="Q10" s="8">
        <v>5.7043336482183238E-2</v>
      </c>
    </row>
    <row r="11" spans="1:17" x14ac:dyDescent="0.25">
      <c r="A11" s="6">
        <v>20</v>
      </c>
      <c r="B11" s="6">
        <v>2</v>
      </c>
      <c r="C11" s="6">
        <v>10</v>
      </c>
      <c r="D11" s="7">
        <v>951.9</v>
      </c>
      <c r="E11" s="8">
        <v>4.0349999999999997E-2</v>
      </c>
      <c r="F11" s="8">
        <v>5.3079999999999998</v>
      </c>
      <c r="G11" s="8">
        <v>0.11665096972354716</v>
      </c>
      <c r="H11" s="8">
        <v>9.6781758643092519E-2</v>
      </c>
      <c r="I11" s="8">
        <v>7.6912547562637879E-2</v>
      </c>
      <c r="J11" s="8">
        <v>5.7043336482183238E-2</v>
      </c>
      <c r="K11" s="8">
        <v>951.9</v>
      </c>
      <c r="L11" s="8">
        <v>4.0349999999999997E-2</v>
      </c>
      <c r="M11" s="8">
        <v>5.3079999999999998</v>
      </c>
      <c r="N11" s="8">
        <v>0.11665096972354716</v>
      </c>
      <c r="O11" s="8">
        <v>9.6781758643092519E-2</v>
      </c>
      <c r="P11" s="8">
        <v>7.6912547562637879E-2</v>
      </c>
      <c r="Q11" s="8">
        <v>5.7043336482183238E-2</v>
      </c>
    </row>
    <row r="12" spans="1:17" x14ac:dyDescent="0.25">
      <c r="A12" s="6">
        <v>22</v>
      </c>
      <c r="B12" s="6">
        <v>2</v>
      </c>
      <c r="C12" s="6">
        <v>11</v>
      </c>
      <c r="D12" s="7">
        <v>951.9</v>
      </c>
      <c r="E12" s="8">
        <v>4.0349999999999997E-2</v>
      </c>
      <c r="F12" s="8">
        <v>5.3079999999999998</v>
      </c>
      <c r="G12" s="8">
        <v>0.11665096972354716</v>
      </c>
      <c r="H12" s="8">
        <v>9.6781758643092519E-2</v>
      </c>
      <c r="I12" s="8">
        <v>7.6912547562637879E-2</v>
      </c>
      <c r="J12" s="8">
        <v>5.7043336482183238E-2</v>
      </c>
      <c r="K12" s="8">
        <v>951.9</v>
      </c>
      <c r="L12" s="8">
        <v>4.0349999999999997E-2</v>
      </c>
      <c r="M12" s="8">
        <v>5.3079999999999998</v>
      </c>
      <c r="N12" s="8">
        <v>0.11665096972354716</v>
      </c>
      <c r="O12" s="8">
        <v>9.6781758643092519E-2</v>
      </c>
      <c r="P12" s="8">
        <v>7.6912547562637879E-2</v>
      </c>
      <c r="Q12" s="8">
        <v>5.7043336482183238E-2</v>
      </c>
    </row>
    <row r="13" spans="1:17" x14ac:dyDescent="0.25">
      <c r="A13" s="6">
        <v>24</v>
      </c>
      <c r="B13" s="6">
        <v>2</v>
      </c>
      <c r="C13" s="6">
        <v>12</v>
      </c>
      <c r="D13" s="7">
        <v>1013</v>
      </c>
      <c r="E13" s="8">
        <v>3.4720000000000001E-2</v>
      </c>
      <c r="F13" s="8">
        <v>7.4180000000000001</v>
      </c>
      <c r="G13" s="8">
        <v>0.10751810964927724</v>
      </c>
      <c r="H13" s="8">
        <v>9.4805815346826222E-2</v>
      </c>
      <c r="I13" s="8">
        <v>8.2093521044375228E-2</v>
      </c>
      <c r="J13" s="8">
        <v>6.9381226741924221E-2</v>
      </c>
      <c r="K13" s="8">
        <v>1013</v>
      </c>
      <c r="L13" s="8">
        <v>3.4720000000000001E-2</v>
      </c>
      <c r="M13" s="8">
        <v>7.4180000000000001</v>
      </c>
      <c r="N13" s="8">
        <v>0.10751810964927724</v>
      </c>
      <c r="O13" s="8">
        <v>9.4805815346826222E-2</v>
      </c>
      <c r="P13" s="8">
        <v>8.2093521044375228E-2</v>
      </c>
      <c r="Q13" s="8">
        <v>6.9381226741924221E-2</v>
      </c>
    </row>
    <row r="14" spans="1:17" x14ac:dyDescent="0.25">
      <c r="A14" s="6">
        <v>26</v>
      </c>
      <c r="B14" s="6">
        <v>2</v>
      </c>
      <c r="C14" s="6">
        <v>13</v>
      </c>
      <c r="D14" s="7">
        <v>951.9</v>
      </c>
      <c r="E14" s="8">
        <v>4.0349999999999997E-2</v>
      </c>
      <c r="F14" s="8">
        <v>5.3079999999999998</v>
      </c>
      <c r="G14" s="8">
        <v>0.11665096972354716</v>
      </c>
      <c r="H14" s="8">
        <v>9.6781758643092519E-2</v>
      </c>
      <c r="I14" s="8">
        <v>7.6912547562637879E-2</v>
      </c>
      <c r="J14" s="8">
        <v>5.7043336482183238E-2</v>
      </c>
      <c r="K14" s="8">
        <v>951.9</v>
      </c>
      <c r="L14" s="8">
        <v>4.0349999999999997E-2</v>
      </c>
      <c r="M14" s="8">
        <v>5.3079999999999998</v>
      </c>
      <c r="N14" s="8">
        <v>0.11665096972354716</v>
      </c>
      <c r="O14" s="8">
        <v>9.6781758643092519E-2</v>
      </c>
      <c r="P14" s="8">
        <v>7.6912547562637879E-2</v>
      </c>
      <c r="Q14" s="8">
        <v>5.7043336482183238E-2</v>
      </c>
    </row>
    <row r="15" spans="1:17" x14ac:dyDescent="0.25">
      <c r="A15" s="6">
        <v>28</v>
      </c>
      <c r="B15" s="6">
        <v>2</v>
      </c>
      <c r="C15" s="6">
        <v>14</v>
      </c>
      <c r="D15" s="7">
        <v>1013</v>
      </c>
      <c r="E15" s="8">
        <v>3.4720000000000001E-2</v>
      </c>
      <c r="F15" s="8">
        <v>7.4180000000000001</v>
      </c>
      <c r="G15" s="8">
        <v>0.10751810964927724</v>
      </c>
      <c r="H15" s="8">
        <v>9.4805815346826222E-2</v>
      </c>
      <c r="I15" s="8">
        <v>8.2093521044375228E-2</v>
      </c>
      <c r="J15" s="8">
        <v>6.9381226741924221E-2</v>
      </c>
      <c r="K15" s="8">
        <v>1013</v>
      </c>
      <c r="L15" s="8">
        <v>3.4720000000000001E-2</v>
      </c>
      <c r="M15" s="8">
        <v>7.4180000000000001</v>
      </c>
      <c r="N15" s="8">
        <v>0.10751810964927724</v>
      </c>
      <c r="O15" s="8">
        <v>9.4805815346826222E-2</v>
      </c>
      <c r="P15" s="8">
        <v>8.2093521044375228E-2</v>
      </c>
      <c r="Q15" s="8">
        <v>6.9381226741924221E-2</v>
      </c>
    </row>
    <row r="16" spans="1:17" x14ac:dyDescent="0.25">
      <c r="A16" s="6">
        <v>30</v>
      </c>
      <c r="B16" s="6">
        <v>2</v>
      </c>
      <c r="C16" s="6">
        <v>15</v>
      </c>
      <c r="D16" s="7">
        <v>951.9</v>
      </c>
      <c r="E16" s="8">
        <v>4.0349999999999997E-2</v>
      </c>
      <c r="F16" s="8">
        <v>5.3079999999999998</v>
      </c>
      <c r="G16" s="8">
        <v>0.11665096972354716</v>
      </c>
      <c r="H16" s="8">
        <v>9.6781758643092519E-2</v>
      </c>
      <c r="I16" s="8">
        <v>7.6912547562637879E-2</v>
      </c>
      <c r="J16" s="8">
        <v>5.7043336482183238E-2</v>
      </c>
      <c r="K16" s="8">
        <v>951.9</v>
      </c>
      <c r="L16" s="8">
        <v>4.0349999999999997E-2</v>
      </c>
      <c r="M16" s="8">
        <v>5.3079999999999998</v>
      </c>
      <c r="N16" s="8">
        <v>0.11665096972354716</v>
      </c>
      <c r="O16" s="8">
        <v>9.6781758643092519E-2</v>
      </c>
      <c r="P16" s="8">
        <v>7.6912547562637879E-2</v>
      </c>
      <c r="Q16" s="8">
        <v>5.7043336482183238E-2</v>
      </c>
    </row>
    <row r="17" spans="1:17" x14ac:dyDescent="0.25">
      <c r="A17" s="6">
        <v>32</v>
      </c>
      <c r="B17" s="6">
        <v>2</v>
      </c>
      <c r="C17" s="6">
        <v>16</v>
      </c>
      <c r="D17" s="7">
        <v>951.9</v>
      </c>
      <c r="E17" s="8">
        <v>4.0349999999999997E-2</v>
      </c>
      <c r="F17" s="8">
        <v>5.3079999999999998</v>
      </c>
      <c r="G17" s="8">
        <v>0.11665096972354716</v>
      </c>
      <c r="H17" s="8">
        <v>9.6781758643092519E-2</v>
      </c>
      <c r="I17" s="8">
        <v>7.6912547562637879E-2</v>
      </c>
      <c r="J17" s="8">
        <v>5.7043336482183238E-2</v>
      </c>
      <c r="K17" s="8">
        <v>951.9</v>
      </c>
      <c r="L17" s="8">
        <v>4.0349999999999997E-2</v>
      </c>
      <c r="M17" s="8">
        <v>5.3079999999999998</v>
      </c>
      <c r="N17" s="8">
        <v>0.11665096972354716</v>
      </c>
      <c r="O17" s="8">
        <v>9.6781758643092519E-2</v>
      </c>
      <c r="P17" s="8">
        <v>7.6912547562637879E-2</v>
      </c>
      <c r="Q17" s="8">
        <v>5.7043336482183238E-2</v>
      </c>
    </row>
    <row r="18" spans="1:17" x14ac:dyDescent="0.25">
      <c r="A18" s="6">
        <v>34</v>
      </c>
      <c r="B18" s="6">
        <v>2</v>
      </c>
      <c r="C18" s="6">
        <v>17</v>
      </c>
      <c r="D18" s="7">
        <v>1013</v>
      </c>
      <c r="E18" s="8">
        <v>3.4720000000000001E-2</v>
      </c>
      <c r="F18" s="8">
        <v>7.4180000000000001</v>
      </c>
      <c r="G18" s="8">
        <v>0.10751810964927724</v>
      </c>
      <c r="H18" s="8">
        <v>9.4805815346826222E-2</v>
      </c>
      <c r="I18" s="8">
        <v>8.2093521044375228E-2</v>
      </c>
      <c r="J18" s="8">
        <v>6.9381226741924221E-2</v>
      </c>
      <c r="K18" s="8">
        <v>1013</v>
      </c>
      <c r="L18" s="8">
        <v>3.4720000000000001E-2</v>
      </c>
      <c r="M18" s="8">
        <v>7.4180000000000001</v>
      </c>
      <c r="N18" s="8">
        <v>0.10751810964927724</v>
      </c>
      <c r="O18" s="8">
        <v>9.4805815346826222E-2</v>
      </c>
      <c r="P18" s="8">
        <v>8.2093521044375228E-2</v>
      </c>
      <c r="Q18" s="8">
        <v>6.9381226741924221E-2</v>
      </c>
    </row>
    <row r="19" spans="1:17" x14ac:dyDescent="0.25">
      <c r="A19" s="6">
        <v>36</v>
      </c>
      <c r="B19" s="6">
        <v>2</v>
      </c>
      <c r="C19" s="6">
        <v>18</v>
      </c>
      <c r="D19" s="7">
        <v>951.9</v>
      </c>
      <c r="E19" s="8">
        <v>4.0349999999999997E-2</v>
      </c>
      <c r="F19" s="8">
        <v>5.3079999999999998</v>
      </c>
      <c r="G19" s="8">
        <v>0.11665096972354716</v>
      </c>
      <c r="H19" s="8">
        <v>9.6781758643092519E-2</v>
      </c>
      <c r="I19" s="8">
        <v>7.6912547562637879E-2</v>
      </c>
      <c r="J19" s="8">
        <v>5.7043336482183238E-2</v>
      </c>
      <c r="K19" s="8">
        <v>951.9</v>
      </c>
      <c r="L19" s="8">
        <v>4.0349999999999997E-2</v>
      </c>
      <c r="M19" s="8">
        <v>5.3079999999999998</v>
      </c>
      <c r="N19" s="8">
        <v>0.11665096972354716</v>
      </c>
      <c r="O19" s="8">
        <v>9.6781758643092519E-2</v>
      </c>
      <c r="P19" s="8">
        <v>7.6912547562637879E-2</v>
      </c>
      <c r="Q19" s="8">
        <v>5.7043336482183238E-2</v>
      </c>
    </row>
    <row r="20" spans="1:17" x14ac:dyDescent="0.25">
      <c r="A20" s="6">
        <v>38</v>
      </c>
      <c r="B20" s="6">
        <v>2</v>
      </c>
      <c r="C20" s="6">
        <v>19</v>
      </c>
      <c r="D20" s="7">
        <v>942.4</v>
      </c>
      <c r="E20" s="8">
        <v>4.9180000000000001E-2</v>
      </c>
      <c r="F20" s="8">
        <v>6.548</v>
      </c>
      <c r="G20" s="8">
        <v>0.13295865940034796</v>
      </c>
      <c r="H20" s="8">
        <v>0.10146452432806892</v>
      </c>
      <c r="I20" s="8">
        <v>6.9970389255789883E-2</v>
      </c>
      <c r="J20" s="8">
        <v>3.8476254183510861E-2</v>
      </c>
      <c r="K20" s="8">
        <v>942.4</v>
      </c>
      <c r="L20" s="8">
        <v>4.9180000000000001E-2</v>
      </c>
      <c r="M20" s="8">
        <v>6.548</v>
      </c>
      <c r="N20" s="8">
        <v>0.13295865940034796</v>
      </c>
      <c r="O20" s="8">
        <v>0.10146452432806892</v>
      </c>
      <c r="P20" s="8">
        <v>6.9970389255789883E-2</v>
      </c>
      <c r="Q20" s="8">
        <v>3.8476254183510861E-2</v>
      </c>
    </row>
    <row r="21" spans="1:17" x14ac:dyDescent="0.25">
      <c r="A21" s="6">
        <v>40</v>
      </c>
      <c r="B21" s="6">
        <v>2</v>
      </c>
      <c r="C21" s="6">
        <v>20</v>
      </c>
      <c r="D21" s="7">
        <v>942.4</v>
      </c>
      <c r="E21" s="8">
        <v>4.9180000000000001E-2</v>
      </c>
      <c r="F21" s="8">
        <v>6.548</v>
      </c>
      <c r="G21" s="8">
        <v>0.13295865940034796</v>
      </c>
      <c r="H21" s="8">
        <v>0.10146452432806892</v>
      </c>
      <c r="I21" s="8">
        <v>6.9970389255789883E-2</v>
      </c>
      <c r="J21" s="8">
        <v>3.8476254183510861E-2</v>
      </c>
      <c r="K21" s="8">
        <v>942.4</v>
      </c>
      <c r="L21" s="8">
        <v>4.9180000000000001E-2</v>
      </c>
      <c r="M21" s="8">
        <v>6.548</v>
      </c>
      <c r="N21" s="8">
        <v>0.13295865940034796</v>
      </c>
      <c r="O21" s="8">
        <v>0.10146452432806892</v>
      </c>
      <c r="P21" s="8">
        <v>6.9970389255789883E-2</v>
      </c>
      <c r="Q21" s="8">
        <v>3.8476254183510861E-2</v>
      </c>
    </row>
    <row r="22" spans="1:17" x14ac:dyDescent="0.25">
      <c r="A22" s="6">
        <v>42</v>
      </c>
      <c r="B22" s="6">
        <v>2</v>
      </c>
      <c r="C22" s="6">
        <v>21</v>
      </c>
      <c r="D22" s="7">
        <v>966.3</v>
      </c>
      <c r="E22" s="8">
        <v>3.5799999999999998E-2</v>
      </c>
      <c r="F22" s="8">
        <v>6.899</v>
      </c>
      <c r="G22" s="8">
        <v>0.12924623023714288</v>
      </c>
      <c r="H22" s="8">
        <v>0.10587966082967837</v>
      </c>
      <c r="I22" s="8">
        <v>8.2513091422213858E-2</v>
      </c>
      <c r="J22" s="8">
        <v>5.9146522014749334E-2</v>
      </c>
      <c r="K22" s="8">
        <v>966.3</v>
      </c>
      <c r="L22" s="8">
        <v>3.5799999999999998E-2</v>
      </c>
      <c r="M22" s="8">
        <v>6.899</v>
      </c>
      <c r="N22" s="8">
        <v>0.12924623023714288</v>
      </c>
      <c r="O22" s="8">
        <v>0.10587966082967837</v>
      </c>
      <c r="P22" s="8">
        <v>8.2513091422213858E-2</v>
      </c>
      <c r="Q22" s="8">
        <v>5.9146522014749334E-2</v>
      </c>
    </row>
    <row r="23" spans="1:17" x14ac:dyDescent="0.25">
      <c r="A23" s="6">
        <v>44</v>
      </c>
      <c r="B23" s="6">
        <v>2</v>
      </c>
      <c r="C23" s="6">
        <v>22</v>
      </c>
      <c r="D23" s="7">
        <v>942.4</v>
      </c>
      <c r="E23" s="8">
        <v>4.9180000000000001E-2</v>
      </c>
      <c r="F23" s="8">
        <v>6.548</v>
      </c>
      <c r="G23" s="8">
        <v>0.13295865940034796</v>
      </c>
      <c r="H23" s="8">
        <v>0.10146452432806892</v>
      </c>
      <c r="I23" s="8">
        <v>6.9970389255789883E-2</v>
      </c>
      <c r="J23" s="8">
        <v>3.8476254183510861E-2</v>
      </c>
      <c r="K23" s="8">
        <v>942.4</v>
      </c>
      <c r="L23" s="8">
        <v>4.9180000000000001E-2</v>
      </c>
      <c r="M23" s="8">
        <v>6.548</v>
      </c>
      <c r="N23" s="8">
        <v>0.13295865940034796</v>
      </c>
      <c r="O23" s="8">
        <v>0.10146452432806892</v>
      </c>
      <c r="P23" s="8">
        <v>6.9970389255789883E-2</v>
      </c>
      <c r="Q23" s="8">
        <v>3.8476254183510861E-2</v>
      </c>
    </row>
    <row r="24" spans="1:17" x14ac:dyDescent="0.25">
      <c r="A24" s="6">
        <v>46</v>
      </c>
      <c r="B24" s="6">
        <v>2</v>
      </c>
      <c r="C24" s="6">
        <v>23</v>
      </c>
      <c r="D24" s="7">
        <v>966.3</v>
      </c>
      <c r="E24" s="8">
        <v>3.5799999999999998E-2</v>
      </c>
      <c r="F24" s="8">
        <v>6.899</v>
      </c>
      <c r="G24" s="8">
        <v>0.12924623023714288</v>
      </c>
      <c r="H24" s="8">
        <v>0.10587966082967837</v>
      </c>
      <c r="I24" s="8">
        <v>8.2513091422213858E-2</v>
      </c>
      <c r="J24" s="8">
        <v>5.9146522014749334E-2</v>
      </c>
      <c r="K24" s="8">
        <v>966.3</v>
      </c>
      <c r="L24" s="8">
        <v>3.5799999999999998E-2</v>
      </c>
      <c r="M24" s="8">
        <v>6.899</v>
      </c>
      <c r="N24" s="8">
        <v>0.12924623023714288</v>
      </c>
      <c r="O24" s="8">
        <v>0.10587966082967837</v>
      </c>
      <c r="P24" s="8">
        <v>8.2513091422213858E-2</v>
      </c>
      <c r="Q24" s="8">
        <v>5.9146522014749334E-2</v>
      </c>
    </row>
    <row r="25" spans="1:17" x14ac:dyDescent="0.25">
      <c r="A25" s="6">
        <v>48</v>
      </c>
      <c r="B25" s="6">
        <v>2</v>
      </c>
      <c r="C25" s="6">
        <v>24</v>
      </c>
      <c r="D25" s="7">
        <v>966.3</v>
      </c>
      <c r="E25" s="8">
        <v>3.5799999999999998E-2</v>
      </c>
      <c r="F25" s="8">
        <v>6.899</v>
      </c>
      <c r="G25" s="8">
        <v>0.12924623023714288</v>
      </c>
      <c r="H25" s="8">
        <v>0.10587966082967837</v>
      </c>
      <c r="I25" s="8">
        <v>8.2513091422213858E-2</v>
      </c>
      <c r="J25" s="8">
        <v>5.9146522014749334E-2</v>
      </c>
      <c r="K25" s="8">
        <v>966.3</v>
      </c>
      <c r="L25" s="8">
        <v>3.5799999999999998E-2</v>
      </c>
      <c r="M25" s="8">
        <v>6.899</v>
      </c>
      <c r="N25" s="8">
        <v>0.12924623023714288</v>
      </c>
      <c r="O25" s="8">
        <v>0.10587966082967837</v>
      </c>
      <c r="P25" s="8">
        <v>8.2513091422213858E-2</v>
      </c>
      <c r="Q25" s="8">
        <v>5.9146522014749334E-2</v>
      </c>
    </row>
    <row r="26" spans="1:17" x14ac:dyDescent="0.25">
      <c r="A26" s="6">
        <v>50</v>
      </c>
      <c r="B26" s="6">
        <v>2</v>
      </c>
      <c r="C26" s="6">
        <v>25</v>
      </c>
      <c r="D26" s="7">
        <v>944.9</v>
      </c>
      <c r="E26" s="8">
        <v>5.2769999999999997E-2</v>
      </c>
      <c r="F26" s="8">
        <v>3.9350000000000001</v>
      </c>
      <c r="G26" s="8">
        <v>8.498187476849868E-2</v>
      </c>
      <c r="H26" s="8">
        <v>6.7836718352260253E-2</v>
      </c>
      <c r="I26" s="8">
        <v>5.0691561936021826E-2</v>
      </c>
      <c r="J26" s="8">
        <v>3.3546405519783398E-2</v>
      </c>
      <c r="K26" s="8">
        <v>944.9</v>
      </c>
      <c r="L26" s="8">
        <v>5.2769999999999997E-2</v>
      </c>
      <c r="M26" s="8">
        <v>3.9350000000000001</v>
      </c>
      <c r="N26" s="8">
        <v>8.498187476849868E-2</v>
      </c>
      <c r="O26" s="8">
        <v>6.7836718352260253E-2</v>
      </c>
      <c r="P26" s="8">
        <v>5.0691561936021826E-2</v>
      </c>
      <c r="Q26" s="8">
        <v>3.3546405519783398E-2</v>
      </c>
    </row>
    <row r="27" spans="1:17" x14ac:dyDescent="0.25">
      <c r="A27" s="6">
        <v>52</v>
      </c>
      <c r="B27" s="6">
        <v>2</v>
      </c>
      <c r="C27" s="6">
        <v>26</v>
      </c>
      <c r="D27" s="7">
        <v>944.9</v>
      </c>
      <c r="E27" s="8">
        <v>5.2769999999999997E-2</v>
      </c>
      <c r="F27" s="8">
        <v>3.9350000000000001</v>
      </c>
      <c r="G27" s="8">
        <v>8.498187476849868E-2</v>
      </c>
      <c r="H27" s="8">
        <v>6.7836718352260253E-2</v>
      </c>
      <c r="I27" s="8">
        <v>5.0691561936021826E-2</v>
      </c>
      <c r="J27" s="8">
        <v>3.3546405519783398E-2</v>
      </c>
      <c r="K27" s="8">
        <v>944.9</v>
      </c>
      <c r="L27" s="8">
        <v>5.2769999999999997E-2</v>
      </c>
      <c r="M27" s="8">
        <v>3.9350000000000001</v>
      </c>
      <c r="N27" s="8">
        <v>8.498187476849868E-2</v>
      </c>
      <c r="O27" s="8">
        <v>6.7836718352260253E-2</v>
      </c>
      <c r="P27" s="8">
        <v>5.0691561936021826E-2</v>
      </c>
      <c r="Q27" s="8">
        <v>3.3546405519783398E-2</v>
      </c>
    </row>
    <row r="28" spans="1:17" x14ac:dyDescent="0.25">
      <c r="A28" s="6">
        <v>54</v>
      </c>
      <c r="B28" s="6">
        <v>2</v>
      </c>
      <c r="C28" s="6">
        <v>27</v>
      </c>
      <c r="D28" s="7">
        <v>966.3</v>
      </c>
      <c r="E28" s="8">
        <v>3.5799999999999998E-2</v>
      </c>
      <c r="F28" s="8">
        <v>6.899</v>
      </c>
      <c r="G28" s="8">
        <v>0.12924623023714288</v>
      </c>
      <c r="H28" s="8">
        <v>0.10587966082967837</v>
      </c>
      <c r="I28" s="8">
        <v>8.2513091422213858E-2</v>
      </c>
      <c r="J28" s="8">
        <v>5.9146522014749334E-2</v>
      </c>
      <c r="K28" s="8">
        <v>966.3</v>
      </c>
      <c r="L28" s="8">
        <v>3.5799999999999998E-2</v>
      </c>
      <c r="M28" s="8">
        <v>6.899</v>
      </c>
      <c r="N28" s="8">
        <v>0.12924623023714288</v>
      </c>
      <c r="O28" s="8">
        <v>0.10587966082967837</v>
      </c>
      <c r="P28" s="8">
        <v>8.2513091422213858E-2</v>
      </c>
      <c r="Q28" s="8">
        <v>5.9146522014749334E-2</v>
      </c>
    </row>
    <row r="29" spans="1:17" x14ac:dyDescent="0.25">
      <c r="A29" s="6">
        <v>56</v>
      </c>
      <c r="B29" s="6">
        <v>2</v>
      </c>
      <c r="C29" s="6">
        <v>28</v>
      </c>
      <c r="D29" s="7">
        <v>939.9</v>
      </c>
      <c r="E29" s="8">
        <v>4.3380000000000002E-2</v>
      </c>
      <c r="F29" s="8">
        <v>6.0979999999999999</v>
      </c>
      <c r="G29" s="8">
        <v>9.3299489947658645E-2</v>
      </c>
      <c r="H29" s="8">
        <v>7.8737222085123348E-2</v>
      </c>
      <c r="I29" s="8">
        <v>6.4174954222588038E-2</v>
      </c>
      <c r="J29" s="8">
        <v>4.9612686360052727E-2</v>
      </c>
      <c r="K29" s="8">
        <v>939.9</v>
      </c>
      <c r="L29" s="8">
        <v>4.3380000000000002E-2</v>
      </c>
      <c r="M29" s="8">
        <v>6.0979999999999999</v>
      </c>
      <c r="N29" s="8">
        <v>9.3299489947658645E-2</v>
      </c>
      <c r="O29" s="8">
        <v>7.8737222085123348E-2</v>
      </c>
      <c r="P29" s="8">
        <v>6.4174954222588038E-2</v>
      </c>
      <c r="Q29" s="8">
        <v>4.9612686360052727E-2</v>
      </c>
    </row>
    <row r="30" spans="1:17" x14ac:dyDescent="0.25">
      <c r="A30" s="6">
        <v>58</v>
      </c>
      <c r="B30" s="6">
        <v>2</v>
      </c>
      <c r="C30" s="6">
        <v>29</v>
      </c>
      <c r="D30" s="7">
        <v>933.7</v>
      </c>
      <c r="E30" s="8">
        <v>4.5409999999999999E-2</v>
      </c>
      <c r="F30" s="8">
        <v>5.59</v>
      </c>
      <c r="G30" s="8">
        <v>8.75934523583215E-2</v>
      </c>
      <c r="H30" s="8">
        <v>8.75934523583215E-2</v>
      </c>
      <c r="I30" s="8">
        <v>8.75934523583215E-2</v>
      </c>
      <c r="J30" s="8">
        <v>8.75934523583215E-2</v>
      </c>
      <c r="K30" s="8">
        <v>933.7</v>
      </c>
      <c r="L30" s="8">
        <v>4.5409999999999999E-2</v>
      </c>
      <c r="M30" s="8">
        <v>5.59</v>
      </c>
      <c r="N30" s="8">
        <v>8.75934523583215E-2</v>
      </c>
      <c r="O30" s="8">
        <v>8.75934523583215E-2</v>
      </c>
      <c r="P30" s="8">
        <v>8.75934523583215E-2</v>
      </c>
      <c r="Q30" s="8">
        <v>8.75934523583215E-2</v>
      </c>
    </row>
    <row r="31" spans="1:17" x14ac:dyDescent="0.25">
      <c r="A31" s="6">
        <v>60</v>
      </c>
      <c r="B31" s="6">
        <v>2</v>
      </c>
      <c r="C31" s="6">
        <v>30</v>
      </c>
      <c r="D31" s="7">
        <v>1072</v>
      </c>
      <c r="E31" s="8">
        <v>3.8460000000000001E-2</v>
      </c>
      <c r="F31" s="8">
        <v>6.4909999999999997</v>
      </c>
      <c r="G31" s="8">
        <v>0.11972280543654565</v>
      </c>
      <c r="H31" s="8">
        <v>0.1005165053202388</v>
      </c>
      <c r="I31" s="8">
        <v>8.1310205203931965E-2</v>
      </c>
      <c r="J31" s="8">
        <v>6.2103905087625116E-2</v>
      </c>
      <c r="K31" s="8">
        <v>1072</v>
      </c>
      <c r="L31" s="8">
        <v>3.8460000000000001E-2</v>
      </c>
      <c r="M31" s="8">
        <v>6.4909999999999997</v>
      </c>
      <c r="N31" s="8">
        <v>0.11972280543654565</v>
      </c>
      <c r="O31" s="8">
        <v>0.1005165053202388</v>
      </c>
      <c r="P31" s="8">
        <v>8.1310205203931965E-2</v>
      </c>
      <c r="Q31" s="8">
        <v>6.2103905087625116E-2</v>
      </c>
    </row>
    <row r="32" spans="1:17" x14ac:dyDescent="0.25">
      <c r="A32" s="6">
        <v>62</v>
      </c>
      <c r="B32" s="6">
        <v>2</v>
      </c>
      <c r="C32" s="6">
        <v>31</v>
      </c>
      <c r="D32" s="7">
        <v>934.1</v>
      </c>
      <c r="E32" s="8">
        <v>4.7500000000000001E-2</v>
      </c>
      <c r="F32" s="8">
        <v>5.3380000000000001</v>
      </c>
      <c r="G32" s="8">
        <v>9.5746910363841642E-2</v>
      </c>
      <c r="H32" s="8">
        <v>9.3784864810035076E-2</v>
      </c>
      <c r="I32" s="8">
        <v>9.1822819256228511E-2</v>
      </c>
      <c r="J32" s="8">
        <v>8.9860773702421945E-2</v>
      </c>
      <c r="K32" s="8">
        <v>934.1</v>
      </c>
      <c r="L32" s="8">
        <v>4.7500000000000001E-2</v>
      </c>
      <c r="M32" s="8">
        <v>5.3380000000000001</v>
      </c>
      <c r="N32" s="8">
        <v>9.5746910363841642E-2</v>
      </c>
      <c r="O32" s="8">
        <v>9.3784864810035076E-2</v>
      </c>
      <c r="P32" s="8">
        <v>9.1822819256228511E-2</v>
      </c>
      <c r="Q32" s="8">
        <v>8.9860773702421945E-2</v>
      </c>
    </row>
    <row r="33" spans="1:17" x14ac:dyDescent="0.25">
      <c r="A33" s="6">
        <v>64</v>
      </c>
      <c r="B33" s="6">
        <v>2</v>
      </c>
      <c r="C33" s="6">
        <v>32</v>
      </c>
      <c r="D33" s="7">
        <v>920.2</v>
      </c>
      <c r="E33" s="8">
        <v>4.7509999999999997E-2</v>
      </c>
      <c r="F33" s="8">
        <v>4.8579999999999997</v>
      </c>
      <c r="G33" s="8">
        <v>0.10164025232986473</v>
      </c>
      <c r="H33" s="8">
        <v>0.10164025232986473</v>
      </c>
      <c r="I33" s="8">
        <v>0.10164025232986473</v>
      </c>
      <c r="J33" s="8">
        <v>0.10164025232986473</v>
      </c>
      <c r="K33" s="8">
        <v>920.2</v>
      </c>
      <c r="L33" s="8">
        <v>4.7509999999999997E-2</v>
      </c>
      <c r="M33" s="8">
        <v>4.8579999999999997</v>
      </c>
      <c r="N33" s="8">
        <v>0.10164025232986473</v>
      </c>
      <c r="O33" s="8">
        <v>0.10164025232986473</v>
      </c>
      <c r="P33" s="8">
        <v>0.10164025232986473</v>
      </c>
      <c r="Q33" s="8">
        <v>0.10164025232986473</v>
      </c>
    </row>
    <row r="34" spans="1:17" x14ac:dyDescent="0.25">
      <c r="A34" s="6">
        <v>66</v>
      </c>
      <c r="B34" s="6">
        <v>2</v>
      </c>
      <c r="C34" s="6">
        <v>33</v>
      </c>
      <c r="D34" s="7">
        <v>951.9</v>
      </c>
      <c r="E34" s="8">
        <v>4.0349999999999997E-2</v>
      </c>
      <c r="F34" s="8">
        <v>5.3079999999999998</v>
      </c>
      <c r="G34" s="8">
        <v>0.11665096972354716</v>
      </c>
      <c r="H34" s="8">
        <v>9.6781758643092519E-2</v>
      </c>
      <c r="I34" s="8">
        <v>7.6912547562637879E-2</v>
      </c>
      <c r="J34" s="8">
        <v>5.7043336482183238E-2</v>
      </c>
      <c r="K34" s="8">
        <v>951.9</v>
      </c>
      <c r="L34" s="8">
        <v>4.0349999999999997E-2</v>
      </c>
      <c r="M34" s="8">
        <v>5.3079999999999998</v>
      </c>
      <c r="N34" s="8">
        <v>0.11665096972354716</v>
      </c>
      <c r="O34" s="8">
        <v>9.6781758643092519E-2</v>
      </c>
      <c r="P34" s="8">
        <v>7.6912547562637879E-2</v>
      </c>
      <c r="Q34" s="8">
        <v>5.7043336482183238E-2</v>
      </c>
    </row>
    <row r="35" spans="1:17" x14ac:dyDescent="0.25">
      <c r="A35" s="6">
        <v>68</v>
      </c>
      <c r="B35" s="6">
        <v>2</v>
      </c>
      <c r="C35" s="6">
        <v>34</v>
      </c>
      <c r="D35" s="7">
        <v>942.4</v>
      </c>
      <c r="E35" s="8">
        <v>4.9180000000000001E-2</v>
      </c>
      <c r="F35" s="8">
        <v>6.548</v>
      </c>
      <c r="G35" s="8">
        <v>0.13295865940034796</v>
      </c>
      <c r="H35" s="8">
        <v>0.10146452432806892</v>
      </c>
      <c r="I35" s="8">
        <v>6.9970389255789883E-2</v>
      </c>
      <c r="J35" s="8">
        <v>3.8476254183510861E-2</v>
      </c>
      <c r="K35" s="8">
        <v>942.4</v>
      </c>
      <c r="L35" s="8">
        <v>4.9180000000000001E-2</v>
      </c>
      <c r="M35" s="8">
        <v>6.548</v>
      </c>
      <c r="N35" s="8">
        <v>0.13295865940034796</v>
      </c>
      <c r="O35" s="8">
        <v>0.10146452432806892</v>
      </c>
      <c r="P35" s="8">
        <v>6.9970389255789883E-2</v>
      </c>
      <c r="Q35" s="8">
        <v>3.8476254183510861E-2</v>
      </c>
    </row>
    <row r="36" spans="1:17" x14ac:dyDescent="0.25">
      <c r="A36" s="6">
        <v>70</v>
      </c>
      <c r="B36" s="6">
        <v>2</v>
      </c>
      <c r="C36" s="6">
        <v>35</v>
      </c>
      <c r="D36" s="7">
        <v>1010</v>
      </c>
      <c r="E36" s="8">
        <v>4.7010000000000003E-2</v>
      </c>
      <c r="F36" s="8">
        <v>5.3339999999999996</v>
      </c>
      <c r="G36" s="8">
        <v>0.1154972550103763</v>
      </c>
      <c r="H36" s="8">
        <v>8.9086439732848591E-2</v>
      </c>
      <c r="I36" s="8">
        <v>6.2675624455320877E-2</v>
      </c>
      <c r="J36" s="8">
        <v>3.6264809177793178E-2</v>
      </c>
      <c r="K36" s="8">
        <v>1010</v>
      </c>
      <c r="L36" s="8">
        <v>4.7010000000000003E-2</v>
      </c>
      <c r="M36" s="8">
        <v>5.3339999999999996</v>
      </c>
      <c r="N36" s="8">
        <v>0.1154972550103763</v>
      </c>
      <c r="O36" s="8">
        <v>8.9086439732848591E-2</v>
      </c>
      <c r="P36" s="8">
        <v>6.2675624455320877E-2</v>
      </c>
      <c r="Q36" s="8">
        <v>3.6264809177793178E-2</v>
      </c>
    </row>
    <row r="37" spans="1:17" x14ac:dyDescent="0.25">
      <c r="A37" s="6">
        <v>72</v>
      </c>
      <c r="B37" s="6">
        <v>2</v>
      </c>
      <c r="C37" s="6">
        <v>36</v>
      </c>
      <c r="D37" s="7">
        <v>988.1</v>
      </c>
      <c r="E37" s="8">
        <v>4.1029999999999997E-2</v>
      </c>
      <c r="F37" s="8">
        <v>6.5979999999999999</v>
      </c>
      <c r="G37" s="8">
        <v>9.7091833336569316E-2</v>
      </c>
      <c r="H37" s="8">
        <v>8.4216884501433054E-2</v>
      </c>
      <c r="I37" s="8">
        <v>7.1341935666296777E-2</v>
      </c>
      <c r="J37" s="8">
        <v>5.8466986831160514E-2</v>
      </c>
      <c r="K37" s="8">
        <v>988.1</v>
      </c>
      <c r="L37" s="8">
        <v>4.1029999999999997E-2</v>
      </c>
      <c r="M37" s="8">
        <v>6.5979999999999999</v>
      </c>
      <c r="N37" s="8">
        <v>9.7091833336569316E-2</v>
      </c>
      <c r="O37" s="8">
        <v>8.4216884501433054E-2</v>
      </c>
      <c r="P37" s="8">
        <v>7.1341935666296777E-2</v>
      </c>
      <c r="Q37" s="8">
        <v>5.8466986831160514E-2</v>
      </c>
    </row>
    <row r="38" spans="1:17" x14ac:dyDescent="0.25">
      <c r="A38" s="6">
        <v>74</v>
      </c>
      <c r="B38" s="6">
        <v>2</v>
      </c>
      <c r="C38" s="6">
        <v>37</v>
      </c>
      <c r="D38" s="7">
        <v>988.1</v>
      </c>
      <c r="E38" s="8">
        <v>4.1029999999999997E-2</v>
      </c>
      <c r="F38" s="8">
        <v>6.5979999999999999</v>
      </c>
      <c r="G38" s="8">
        <v>9.7091833336569316E-2</v>
      </c>
      <c r="H38" s="8">
        <v>8.4216884501433054E-2</v>
      </c>
      <c r="I38" s="8">
        <v>7.1341935666296777E-2</v>
      </c>
      <c r="J38" s="8">
        <v>5.8466986831160514E-2</v>
      </c>
      <c r="K38" s="8">
        <v>988.1</v>
      </c>
      <c r="L38" s="8">
        <v>4.1029999999999997E-2</v>
      </c>
      <c r="M38" s="8">
        <v>6.5979999999999999</v>
      </c>
      <c r="N38" s="8">
        <v>9.7091833336569316E-2</v>
      </c>
      <c r="O38" s="8">
        <v>8.4216884501433054E-2</v>
      </c>
      <c r="P38" s="8">
        <v>7.1341935666296777E-2</v>
      </c>
      <c r="Q38" s="8">
        <v>5.8466986831160514E-2</v>
      </c>
    </row>
    <row r="39" spans="1:17" x14ac:dyDescent="0.25">
      <c r="A39" s="6">
        <v>76</v>
      </c>
      <c r="B39" s="6">
        <v>2</v>
      </c>
      <c r="C39" s="6">
        <v>38</v>
      </c>
      <c r="D39" s="7">
        <v>988.1</v>
      </c>
      <c r="E39" s="8">
        <v>4.1029999999999997E-2</v>
      </c>
      <c r="F39" s="8">
        <v>6.5979999999999999</v>
      </c>
      <c r="G39" s="8">
        <v>9.7091833336569316E-2</v>
      </c>
      <c r="H39" s="8">
        <v>8.4216884501433054E-2</v>
      </c>
      <c r="I39" s="8">
        <v>7.1341935666296777E-2</v>
      </c>
      <c r="J39" s="8">
        <v>5.8466986831160514E-2</v>
      </c>
      <c r="K39" s="8">
        <v>988.1</v>
      </c>
      <c r="L39" s="8">
        <v>4.1029999999999997E-2</v>
      </c>
      <c r="M39" s="8">
        <v>6.5979999999999999</v>
      </c>
      <c r="N39" s="8">
        <v>9.7091833336569316E-2</v>
      </c>
      <c r="O39" s="8">
        <v>8.4216884501433054E-2</v>
      </c>
      <c r="P39" s="8">
        <v>7.1341935666296777E-2</v>
      </c>
      <c r="Q39" s="8">
        <v>5.8466986831160514E-2</v>
      </c>
    </row>
    <row r="40" spans="1:17" x14ac:dyDescent="0.25">
      <c r="A40" s="6">
        <v>78</v>
      </c>
      <c r="B40" s="6">
        <v>2</v>
      </c>
      <c r="C40" s="6">
        <v>39</v>
      </c>
      <c r="D40" s="7">
        <v>939.9</v>
      </c>
      <c r="E40" s="8">
        <v>4.3380000000000002E-2</v>
      </c>
      <c r="F40" s="8">
        <v>6.0979999999999999</v>
      </c>
      <c r="G40" s="8">
        <v>9.3299489947658645E-2</v>
      </c>
      <c r="H40" s="8">
        <v>7.8737222085123348E-2</v>
      </c>
      <c r="I40" s="8">
        <v>6.4174954222588038E-2</v>
      </c>
      <c r="J40" s="8">
        <v>4.9612686360052727E-2</v>
      </c>
      <c r="K40" s="8">
        <v>939.9</v>
      </c>
      <c r="L40" s="8">
        <v>4.3380000000000002E-2</v>
      </c>
      <c r="M40" s="8">
        <v>6.0979999999999999</v>
      </c>
      <c r="N40" s="8">
        <v>9.3299489947658645E-2</v>
      </c>
      <c r="O40" s="8">
        <v>7.8737222085123348E-2</v>
      </c>
      <c r="P40" s="8">
        <v>6.4174954222588038E-2</v>
      </c>
      <c r="Q40" s="8">
        <v>4.9612686360052727E-2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10" t="s">
        <v>20</v>
      </c>
      <c r="B1" s="10" t="s">
        <v>21</v>
      </c>
      <c r="C1" s="10" t="s">
        <v>22</v>
      </c>
    </row>
    <row r="2" spans="1:3" x14ac:dyDescent="0.25">
      <c r="A2" s="11" t="s">
        <v>25</v>
      </c>
      <c r="B2" s="12">
        <v>2</v>
      </c>
      <c r="C2" s="11" t="s">
        <v>26</v>
      </c>
    </row>
    <row r="3" spans="1:3" x14ac:dyDescent="0.25">
      <c r="A3" s="11" t="s">
        <v>27</v>
      </c>
      <c r="B3" s="12">
        <v>4</v>
      </c>
      <c r="C3" s="11" t="s">
        <v>28</v>
      </c>
    </row>
    <row r="4" spans="1:3" x14ac:dyDescent="0.25">
      <c r="A4" s="11"/>
      <c r="B4" s="12">
        <v>6</v>
      </c>
      <c r="C4" s="11" t="s">
        <v>115</v>
      </c>
    </row>
    <row r="5" spans="1:3" x14ac:dyDescent="0.25">
      <c r="A5" s="11" t="s">
        <v>29</v>
      </c>
      <c r="B5" s="12">
        <v>8</v>
      </c>
      <c r="C5" s="11" t="s">
        <v>30</v>
      </c>
    </row>
    <row r="6" spans="1:3" x14ac:dyDescent="0.25">
      <c r="A6" s="11"/>
      <c r="B6" s="12">
        <v>10</v>
      </c>
      <c r="C6" s="11" t="s">
        <v>116</v>
      </c>
    </row>
    <row r="7" spans="1:3" x14ac:dyDescent="0.25">
      <c r="A7" s="11" t="s">
        <v>31</v>
      </c>
      <c r="B7" s="12">
        <v>12</v>
      </c>
      <c r="C7" s="11" t="s">
        <v>117</v>
      </c>
    </row>
    <row r="8" spans="1:3" x14ac:dyDescent="0.25">
      <c r="A8" s="11" t="s">
        <v>32</v>
      </c>
      <c r="B8" s="12">
        <v>14</v>
      </c>
      <c r="C8" s="11" t="s">
        <v>33</v>
      </c>
    </row>
    <row r="9" spans="1:3" x14ac:dyDescent="0.25">
      <c r="A9" s="11" t="s">
        <v>34</v>
      </c>
      <c r="B9" s="12">
        <v>16</v>
      </c>
      <c r="C9" s="11" t="s">
        <v>35</v>
      </c>
    </row>
    <row r="10" spans="1:3" x14ac:dyDescent="0.25">
      <c r="A10" s="11" t="s">
        <v>36</v>
      </c>
      <c r="B10" s="12">
        <v>18</v>
      </c>
      <c r="C10" s="11" t="s">
        <v>37</v>
      </c>
    </row>
    <row r="11" spans="1:3" x14ac:dyDescent="0.25">
      <c r="A11" s="11" t="s">
        <v>91</v>
      </c>
      <c r="B11" s="12">
        <v>20</v>
      </c>
      <c r="C11" s="11" t="s">
        <v>92</v>
      </c>
    </row>
    <row r="12" spans="1:3" x14ac:dyDescent="0.25">
      <c r="A12" s="11" t="s">
        <v>38</v>
      </c>
      <c r="B12" s="12">
        <v>22</v>
      </c>
      <c r="C12" s="11" t="s">
        <v>39</v>
      </c>
    </row>
    <row r="13" spans="1:3" x14ac:dyDescent="0.25">
      <c r="A13" s="11"/>
      <c r="B13" s="12">
        <v>24</v>
      </c>
      <c r="C13" s="11" t="s">
        <v>118</v>
      </c>
    </row>
    <row r="14" spans="1:3" x14ac:dyDescent="0.25">
      <c r="A14" s="11" t="s">
        <v>40</v>
      </c>
      <c r="B14" s="12">
        <v>26</v>
      </c>
      <c r="C14" s="11" t="s">
        <v>41</v>
      </c>
    </row>
    <row r="15" spans="1:3" x14ac:dyDescent="0.25">
      <c r="A15" s="11" t="s">
        <v>42</v>
      </c>
      <c r="B15" s="12">
        <v>28</v>
      </c>
      <c r="C15" s="11" t="s">
        <v>43</v>
      </c>
    </row>
    <row r="16" spans="1:3" x14ac:dyDescent="0.25">
      <c r="A16" s="11" t="s">
        <v>44</v>
      </c>
      <c r="B16" s="12">
        <v>30</v>
      </c>
      <c r="C16" s="11" t="s">
        <v>45</v>
      </c>
    </row>
    <row r="17" spans="1:3" x14ac:dyDescent="0.25">
      <c r="A17" s="11" t="s">
        <v>46</v>
      </c>
      <c r="B17" s="12">
        <v>32</v>
      </c>
      <c r="C17" s="11" t="s">
        <v>47</v>
      </c>
    </row>
    <row r="18" spans="1:3" x14ac:dyDescent="0.25">
      <c r="A18" s="11" t="s">
        <v>48</v>
      </c>
      <c r="B18" s="12">
        <v>34</v>
      </c>
      <c r="C18" s="11" t="s">
        <v>49</v>
      </c>
    </row>
    <row r="19" spans="1:3" x14ac:dyDescent="0.25">
      <c r="A19" s="11"/>
      <c r="B19" s="12">
        <v>36</v>
      </c>
      <c r="C19" s="11" t="s">
        <v>119</v>
      </c>
    </row>
    <row r="20" spans="1:3" x14ac:dyDescent="0.25">
      <c r="A20" s="11" t="s">
        <v>50</v>
      </c>
      <c r="B20" s="12">
        <v>38</v>
      </c>
      <c r="C20" s="11" t="s">
        <v>51</v>
      </c>
    </row>
    <row r="21" spans="1:3" x14ac:dyDescent="0.25">
      <c r="A21" s="11" t="s">
        <v>52</v>
      </c>
      <c r="B21" s="12">
        <v>40</v>
      </c>
      <c r="C21" s="11" t="s">
        <v>53</v>
      </c>
    </row>
    <row r="22" spans="1:3" x14ac:dyDescent="0.25">
      <c r="A22" s="11" t="s">
        <v>54</v>
      </c>
      <c r="B22" s="12">
        <v>42</v>
      </c>
      <c r="C22" s="11" t="s">
        <v>55</v>
      </c>
    </row>
    <row r="23" spans="1:3" x14ac:dyDescent="0.25">
      <c r="A23" s="11" t="s">
        <v>56</v>
      </c>
      <c r="B23" s="12">
        <v>44</v>
      </c>
      <c r="C23" s="11" t="s">
        <v>57</v>
      </c>
    </row>
    <row r="24" spans="1:3" x14ac:dyDescent="0.25">
      <c r="A24" s="11" t="s">
        <v>58</v>
      </c>
      <c r="B24" s="12">
        <v>46</v>
      </c>
      <c r="C24" s="11" t="s">
        <v>59</v>
      </c>
    </row>
    <row r="25" spans="1:3" x14ac:dyDescent="0.25">
      <c r="A25" s="11" t="s">
        <v>60</v>
      </c>
      <c r="B25" s="12">
        <v>48</v>
      </c>
      <c r="C25" s="11" t="s">
        <v>61</v>
      </c>
    </row>
    <row r="26" spans="1:3" x14ac:dyDescent="0.25">
      <c r="A26" s="11" t="s">
        <v>62</v>
      </c>
      <c r="B26" s="12">
        <v>50</v>
      </c>
      <c r="C26" s="11" t="s">
        <v>63</v>
      </c>
    </row>
    <row r="27" spans="1:3" x14ac:dyDescent="0.25">
      <c r="A27" s="11" t="s">
        <v>64</v>
      </c>
      <c r="B27" s="12">
        <v>52</v>
      </c>
      <c r="C27" s="11" t="s">
        <v>65</v>
      </c>
    </row>
    <row r="28" spans="1:3" x14ac:dyDescent="0.25">
      <c r="A28" s="11" t="s">
        <v>66</v>
      </c>
      <c r="B28" s="12">
        <v>54</v>
      </c>
      <c r="C28" s="11" t="s">
        <v>67</v>
      </c>
    </row>
    <row r="29" spans="1:3" x14ac:dyDescent="0.25">
      <c r="A29" s="11" t="s">
        <v>68</v>
      </c>
      <c r="B29" s="12">
        <v>56</v>
      </c>
      <c r="C29" s="11" t="s">
        <v>69</v>
      </c>
    </row>
    <row r="30" spans="1:3" x14ac:dyDescent="0.25">
      <c r="A30" s="11" t="s">
        <v>70</v>
      </c>
      <c r="B30" s="12">
        <v>58</v>
      </c>
      <c r="C30" s="11" t="s">
        <v>71</v>
      </c>
    </row>
    <row r="31" spans="1:3" x14ac:dyDescent="0.25">
      <c r="A31" s="11" t="s">
        <v>72</v>
      </c>
      <c r="B31" s="12">
        <v>60</v>
      </c>
      <c r="C31" s="11" t="s">
        <v>73</v>
      </c>
    </row>
    <row r="32" spans="1:3" x14ac:dyDescent="0.25">
      <c r="A32" s="11" t="s">
        <v>74</v>
      </c>
      <c r="B32" s="12">
        <v>62</v>
      </c>
      <c r="C32" s="11" t="s">
        <v>75</v>
      </c>
    </row>
    <row r="33" spans="1:3" x14ac:dyDescent="0.25">
      <c r="A33" s="11" t="s">
        <v>76</v>
      </c>
      <c r="B33" s="12">
        <v>64</v>
      </c>
      <c r="C33" s="11" t="s">
        <v>77</v>
      </c>
    </row>
    <row r="34" spans="1:3" x14ac:dyDescent="0.25">
      <c r="A34" s="11" t="s">
        <v>78</v>
      </c>
      <c r="B34" s="12">
        <v>66</v>
      </c>
      <c r="C34" s="11" t="s">
        <v>79</v>
      </c>
    </row>
    <row r="35" spans="1:3" x14ac:dyDescent="0.25">
      <c r="A35" s="11" t="s">
        <v>80</v>
      </c>
      <c r="B35" s="12">
        <v>68</v>
      </c>
      <c r="C35" s="11" t="s">
        <v>81</v>
      </c>
    </row>
    <row r="36" spans="1:3" x14ac:dyDescent="0.25">
      <c r="A36" s="11" t="s">
        <v>82</v>
      </c>
      <c r="B36" s="12">
        <v>70</v>
      </c>
      <c r="C36" s="11" t="s">
        <v>83</v>
      </c>
    </row>
    <row r="37" spans="1:3" x14ac:dyDescent="0.25">
      <c r="A37" s="11" t="s">
        <v>84</v>
      </c>
      <c r="B37" s="12">
        <v>72</v>
      </c>
      <c r="C37" s="11" t="s">
        <v>85</v>
      </c>
    </row>
    <row r="38" spans="1:3" x14ac:dyDescent="0.25">
      <c r="A38" s="11" t="s">
        <v>86</v>
      </c>
      <c r="B38" s="12">
        <v>74</v>
      </c>
      <c r="C38" s="11" t="s">
        <v>87</v>
      </c>
    </row>
    <row r="39" spans="1:3" x14ac:dyDescent="0.25">
      <c r="A39" s="11" t="s">
        <v>88</v>
      </c>
      <c r="B39" s="12">
        <v>76</v>
      </c>
      <c r="C39" s="11" t="s">
        <v>89</v>
      </c>
    </row>
    <row r="40" spans="1:3" x14ac:dyDescent="0.25">
      <c r="A40" s="11" t="s">
        <v>90</v>
      </c>
      <c r="B40" s="12">
        <v>78</v>
      </c>
      <c r="C40" s="11" t="s">
        <v>120</v>
      </c>
    </row>
  </sheetData>
  <sortState ref="A2:C4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R_In_RunID</vt:lpstr>
      <vt:lpstr>R_In_kCal-Age</vt:lpstr>
      <vt:lpstr>R_In_FishFlag</vt:lpstr>
      <vt:lpstr>R_In_Needs</vt:lpstr>
      <vt:lpstr>R_In_ppnInland</vt:lpstr>
      <vt:lpstr>Distribution</vt:lpstr>
      <vt:lpstr>Parameters</vt:lpstr>
      <vt:lpstr>Growth</vt:lpstr>
      <vt:lpstr>StkLUT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Carey</dc:creator>
  <cp:lastModifiedBy>Jon Carey</cp:lastModifiedBy>
  <dcterms:created xsi:type="dcterms:W3CDTF">2017-07-27T19:42:44Z</dcterms:created>
  <dcterms:modified xsi:type="dcterms:W3CDTF">2017-08-14T18:35:45Z</dcterms:modified>
</cp:coreProperties>
</file>