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ate1904="1"/>
  <mc:AlternateContent xmlns:mc="http://schemas.openxmlformats.org/markup-compatibility/2006">
    <mc:Choice Requires="x15">
      <x15ac:absPath xmlns:x15ac="http://schemas.microsoft.com/office/spreadsheetml/2010/11/ac" url="C:\Users\jonat\Desktop\UCLA_BIG_SURP\lohmueller_lab\Eduardo_Scripts\20190715\"/>
    </mc:Choice>
  </mc:AlternateContent>
  <xr:revisionPtr revIDLastSave="0" documentId="13_ncr:1_{062D5A1B-450E-4362-9875-1755AF3E705D}" xr6:coauthVersionLast="45" xr6:coauthVersionMax="45" xr10:uidLastSave="{00000000-0000-0000-0000-000000000000}"/>
  <bookViews>
    <workbookView xWindow="-108" yWindow="-108" windowWidth="23256" windowHeight="13176" activeTab="1" xr2:uid="{00000000-000D-0000-FFFF-FFFF00000000}"/>
  </bookViews>
  <sheets>
    <sheet name="Export Summary" sheetId="1" r:id="rId1"/>
    <sheet name="SYN 10x" sheetId="2" r:id="rId2"/>
    <sheet name="Scenario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6" i="3" l="1"/>
  <c r="F16" i="3"/>
  <c r="H16" i="3" s="1"/>
  <c r="M15" i="3"/>
  <c r="F15" i="3"/>
  <c r="H15" i="3" s="1"/>
  <c r="M14" i="3"/>
  <c r="F14" i="3"/>
  <c r="H14" i="3" s="1"/>
  <c r="M13" i="3"/>
  <c r="F13" i="3"/>
  <c r="H13" i="3" s="1"/>
  <c r="M12" i="3"/>
  <c r="F12" i="3"/>
  <c r="H12" i="3" s="1"/>
  <c r="M11" i="3"/>
  <c r="F11" i="3"/>
  <c r="H11" i="3" s="1"/>
  <c r="M8" i="3"/>
  <c r="F8" i="3"/>
  <c r="H8" i="3" s="1"/>
  <c r="M7" i="3"/>
  <c r="F7" i="3"/>
  <c r="H7" i="3" s="1"/>
  <c r="M6" i="3"/>
  <c r="F6" i="3"/>
  <c r="H6" i="3" s="1"/>
  <c r="M5" i="3"/>
  <c r="F5" i="3"/>
  <c r="H5" i="3" s="1"/>
  <c r="M4" i="3"/>
  <c r="F4" i="3"/>
  <c r="H4" i="3" s="1"/>
  <c r="M3" i="3"/>
  <c r="F3" i="3"/>
  <c r="H3" i="3" s="1"/>
  <c r="J3" i="3" l="1"/>
  <c r="I3" i="3"/>
  <c r="N3" i="3"/>
  <c r="J13" i="3"/>
  <c r="I13" i="3"/>
  <c r="N13" i="3"/>
  <c r="J5" i="3"/>
  <c r="N5" i="3"/>
  <c r="I5" i="3"/>
  <c r="J11" i="3"/>
  <c r="N11" i="3"/>
  <c r="I11" i="3"/>
  <c r="J15" i="3"/>
  <c r="I15" i="3"/>
  <c r="N15" i="3"/>
  <c r="N4" i="3"/>
  <c r="J4" i="3"/>
  <c r="I4" i="3"/>
  <c r="N8" i="3"/>
  <c r="J8" i="3"/>
  <c r="I8" i="3"/>
  <c r="N16" i="3"/>
  <c r="J16" i="3"/>
  <c r="I16" i="3"/>
  <c r="J7" i="3"/>
  <c r="N7" i="3"/>
  <c r="I7" i="3"/>
  <c r="N6" i="3"/>
  <c r="J6" i="3"/>
  <c r="I6" i="3"/>
  <c r="N12" i="3"/>
  <c r="J12" i="3"/>
  <c r="I12" i="3"/>
  <c r="N14" i="3"/>
  <c r="J14" i="3"/>
  <c r="I14" i="3"/>
</calcChain>
</file>

<file path=xl/sharedStrings.xml><?xml version="1.0" encoding="utf-8"?>
<sst xmlns="http://schemas.openxmlformats.org/spreadsheetml/2006/main" count="111" uniqueCount="32">
  <si>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</si>
  <si>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</si>
  <si>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</si>
  <si>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</si>
  <si>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SYN 10x</t>
  </si>
  <si>
    <t>Table 1</t>
  </si>
  <si>
    <t>OLD</t>
  </si>
  <si>
    <t>AW</t>
  </si>
  <si>
    <t>LB</t>
  </si>
  <si>
    <t>MD</t>
  </si>
  <si>
    <t>MW</t>
  </si>
  <si>
    <t>PG</t>
  </si>
  <si>
    <t>TM</t>
  </si>
  <si>
    <t>Scenarios</t>
  </si>
  <si>
    <t>NEW RUN Proj=8</t>
  </si>
  <si>
    <t>LL</t>
  </si>
  <si>
    <t>Size change param</t>
  </si>
  <si>
    <t>Time param</t>
  </si>
  <si>
    <t>Theta</t>
  </si>
  <si>
    <t>u</t>
  </si>
  <si>
    <t>Lsyn</t>
  </si>
  <si>
    <t>Na syn</t>
  </si>
  <si>
    <t>N0</t>
  </si>
  <si>
    <t>T change (g)</t>
  </si>
  <si>
    <t>shape</t>
  </si>
  <si>
    <t>scale_output</t>
  </si>
  <si>
    <t>scale</t>
  </si>
  <si>
    <t>OLD RUN N=max</t>
  </si>
  <si>
    <t>Alfa</t>
  </si>
  <si>
    <t>output_beta</t>
  </si>
  <si>
    <t>alfa</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</si>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</sst>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00000"/>
    <numFmt numFmtId="166" formatCode="0.00000000"/>
    <numFmt numFmtId="167" formatCode="0.0000E+00"/>
    <numFmt numFmtId="168" formatCode="0.0000"/>
  </numFmts>
  <fonts count="5">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50">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4" fillId="4" borderId="1" xfId="0" applyFont="1" applyFill="1" applyBorder="1" applyAlignment="1">
      <alignment vertical="top" wrapText="1"/>
    </xf>
    <xf numFmtId="49" fontId="4" fillId="4" borderId="1" xfId="0" applyNumberFormat="1" applyFont="1" applyFill="1" applyBorder="1" applyAlignment="1">
      <alignment vertical="top" wrapText="1"/>
    </xf>
    <xf numFmtId="49" fontId="4" fillId="5" borderId="2" xfId="0" applyNumberFormat="1" applyFont="1" applyFill="1" applyBorder="1" applyAlignment="1">
      <alignment vertical="top" wrapText="1"/>
    </xf>
    <xf numFmtId="0" fontId="0" fillId="0" borderId="3" xfId="0" applyNumberFormat="1" applyFont="1" applyBorder="1" applyAlignment="1">
      <alignment vertical="top" wrapText="1"/>
    </xf>
    <xf numFmtId="0" fontId="0" fillId="6" borderId="4" xfId="0" applyNumberFormat="1" applyFont="1" applyFill="1" applyBorder="1" applyAlignment="1">
      <alignment vertical="top" wrapText="1"/>
    </xf>
    <xf numFmtId="0" fontId="0" fillId="7" borderId="4" xfId="0" applyNumberFormat="1" applyFont="1" applyFill="1" applyBorder="1" applyAlignment="1">
      <alignment vertical="top" wrapText="1"/>
    </xf>
    <xf numFmtId="0" fontId="0" fillId="8" borderId="4" xfId="0" applyNumberFormat="1" applyFont="1" applyFill="1" applyBorder="1" applyAlignment="1">
      <alignment vertical="top" wrapText="1"/>
    </xf>
    <xf numFmtId="164" fontId="0" fillId="8" borderId="4" xfId="0" applyNumberFormat="1" applyFont="1" applyFill="1" applyBorder="1" applyAlignment="1">
      <alignment vertical="top" wrapText="1"/>
    </xf>
    <xf numFmtId="49" fontId="4" fillId="5"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0" fillId="8" borderId="7" xfId="0" applyNumberFormat="1" applyFont="1" applyFill="1" applyBorder="1" applyAlignment="1">
      <alignment vertical="top" wrapText="1"/>
    </xf>
    <xf numFmtId="164" fontId="0" fillId="8" borderId="7" xfId="0" applyNumberFormat="1" applyFont="1" applyFill="1" applyBorder="1" applyAlignment="1">
      <alignment vertical="top" wrapText="1"/>
    </xf>
    <xf numFmtId="0" fontId="0" fillId="8" borderId="7" xfId="0" applyFont="1" applyFill="1" applyBorder="1" applyAlignment="1">
      <alignment vertical="top" wrapText="1"/>
    </xf>
    <xf numFmtId="165" fontId="0" fillId="8" borderId="7" xfId="0" applyNumberFormat="1" applyFont="1" applyFill="1" applyBorder="1" applyAlignment="1">
      <alignment vertical="top" wrapText="1"/>
    </xf>
    <xf numFmtId="0" fontId="0" fillId="6" borderId="7" xfId="0" applyNumberFormat="1" applyFont="1" applyFill="1" applyBorder="1" applyAlignment="1">
      <alignment vertical="top" wrapText="1"/>
    </xf>
    <xf numFmtId="0" fontId="0" fillId="7" borderId="7" xfId="0" applyNumberFormat="1" applyFont="1" applyFill="1" applyBorder="1" applyAlignment="1">
      <alignment vertical="top" wrapText="1"/>
    </xf>
    <xf numFmtId="166" fontId="0" fillId="9" borderId="7" xfId="0" applyNumberFormat="1" applyFont="1" applyFill="1" applyBorder="1" applyAlignment="1">
      <alignment vertical="top" wrapText="1"/>
    </xf>
    <xf numFmtId="166" fontId="0" fillId="8" borderId="7" xfId="0" applyNumberFormat="1" applyFont="1" applyFill="1" applyBorder="1" applyAlignment="1">
      <alignment vertical="top" wrapText="1"/>
    </xf>
    <xf numFmtId="0" fontId="0" fillId="0" borderId="0" xfId="0" applyNumberFormat="1" applyFont="1" applyAlignment="1">
      <alignment vertical="top" wrapText="1"/>
    </xf>
    <xf numFmtId="49" fontId="4" fillId="10" borderId="1" xfId="0" applyNumberFormat="1" applyFont="1" applyFill="1" applyBorder="1" applyAlignment="1">
      <alignment vertical="top" wrapText="1"/>
    </xf>
    <xf numFmtId="49" fontId="4" fillId="4" borderId="7" xfId="0" applyNumberFormat="1" applyFont="1" applyFill="1" applyBorder="1" applyAlignment="1">
      <alignment vertical="top" wrapText="1"/>
    </xf>
    <xf numFmtId="167" fontId="0" fillId="0" borderId="7" xfId="0" applyNumberFormat="1" applyFont="1" applyBorder="1" applyAlignment="1">
      <alignment vertical="top" wrapText="1"/>
    </xf>
    <xf numFmtId="3" fontId="0" fillId="0" borderId="4" xfId="0" applyNumberFormat="1" applyFont="1" applyBorder="1" applyAlignment="1">
      <alignment horizontal="center" vertical="top" wrapText="1"/>
    </xf>
    <xf numFmtId="168" fontId="0" fillId="8" borderId="4" xfId="0" applyNumberFormat="1" applyFont="1" applyFill="1" applyBorder="1" applyAlignment="1">
      <alignment vertical="top" wrapText="1"/>
    </xf>
    <xf numFmtId="1" fontId="0" fillId="8" borderId="4" xfId="0" applyNumberFormat="1" applyFont="1" applyFill="1" applyBorder="1" applyAlignment="1">
      <alignment vertical="top" wrapText="1"/>
    </xf>
    <xf numFmtId="3" fontId="0" fillId="0" borderId="7" xfId="0" applyNumberFormat="1" applyFont="1" applyBorder="1" applyAlignment="1">
      <alignment horizontal="center" vertical="top" wrapText="1"/>
    </xf>
    <xf numFmtId="168" fontId="0" fillId="0" borderId="7" xfId="0" applyNumberFormat="1" applyFont="1" applyBorder="1" applyAlignment="1">
      <alignment vertical="top" wrapText="1"/>
    </xf>
    <xf numFmtId="1" fontId="0" fillId="0" borderId="7" xfId="0" applyNumberFormat="1" applyFont="1" applyBorder="1" applyAlignment="1">
      <alignment vertical="top" wrapText="1"/>
    </xf>
    <xf numFmtId="168" fontId="0" fillId="8" borderId="7" xfId="0" applyNumberFormat="1" applyFont="1" applyFill="1" applyBorder="1" applyAlignment="1">
      <alignment vertical="top" wrapText="1"/>
    </xf>
    <xf numFmtId="168" fontId="0" fillId="6" borderId="7" xfId="0" applyNumberFormat="1" applyFont="1" applyFill="1" applyBorder="1" applyAlignment="1">
      <alignment vertical="top" wrapText="1"/>
    </xf>
    <xf numFmtId="0" fontId="4" fillId="5" borderId="5" xfId="0" applyFont="1" applyFill="1" applyBorder="1" applyAlignment="1">
      <alignment vertical="top" wrapText="1"/>
    </xf>
    <xf numFmtId="0" fontId="0" fillId="0" borderId="6" xfId="0" applyFont="1" applyBorder="1" applyAlignment="1">
      <alignment vertical="top" wrapText="1"/>
    </xf>
    <xf numFmtId="1" fontId="0" fillId="8" borderId="7" xfId="0" applyNumberFormat="1" applyFont="1" applyFill="1" applyBorder="1" applyAlignment="1">
      <alignment vertical="top" wrapText="1"/>
    </xf>
    <xf numFmtId="49" fontId="4" fillId="10" borderId="5" xfId="0" applyNumberFormat="1" applyFont="1" applyFill="1" applyBorder="1" applyAlignment="1">
      <alignment vertical="top" wrapText="1"/>
    </xf>
    <xf numFmtId="49" fontId="0" fillId="11" borderId="6" xfId="0" applyNumberFormat="1" applyFont="1" applyFill="1" applyBorder="1" applyAlignment="1">
      <alignment vertical="top" wrapText="1"/>
    </xf>
    <xf numFmtId="49" fontId="0" fillId="11" borderId="7" xfId="0" applyNumberFormat="1" applyFont="1" applyFill="1" applyBorder="1" applyAlignment="1">
      <alignment vertical="top" wrapText="1"/>
    </xf>
    <xf numFmtId="0" fontId="0" fillId="8" borderId="6" xfId="0" applyNumberFormat="1" applyFont="1" applyFill="1" applyBorder="1" applyAlignment="1">
      <alignment vertical="top" wrapText="1"/>
    </xf>
    <xf numFmtId="167" fontId="0" fillId="8" borderId="7" xfId="0" applyNumberFormat="1" applyFont="1" applyFill="1" applyBorder="1" applyAlignment="1">
      <alignment vertical="top" wrapText="1"/>
    </xf>
    <xf numFmtId="3" fontId="0" fillId="8" borderId="7" xfId="0" applyNumberFormat="1" applyFont="1" applyFill="1" applyBorder="1" applyAlignment="1">
      <alignment horizontal="center" vertical="top" wrapText="1"/>
    </xf>
    <xf numFmtId="0" fontId="0" fillId="8" borderId="6" xfId="0" applyFont="1" applyFill="1" applyBorder="1" applyAlignment="1">
      <alignment vertical="top" wrapText="1"/>
    </xf>
    <xf numFmtId="0" fontId="0" fillId="0" borderId="7" xfId="0"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B66"/>
      <rgbColor rgb="FFFF968C"/>
      <rgbColor rgb="FFFEFEFE"/>
      <rgbColor rgb="FF56C1FE"/>
      <rgbColor rgb="FFFF9300"/>
      <rgbColor rgb="FF919191"/>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05" customHeight="1"/>
  <cols>
    <col min="1" max="1" width="2" customWidth="1"/>
    <col min="2" max="4" width="33.5546875" customWidth="1"/>
  </cols>
  <sheetData>
    <row r="3" spans="2:4" ht="49.95" customHeight="1">
      <c r="B3" s="47" t="s">
        <v>0</v>
      </c>
      <c r="C3" s="48"/>
      <c r="D3" s="48"/>
    </row>
    <row r="7" spans="2:4" ht="17.399999999999999">
      <c r="B7" s="1" t="s">
        <v>1</v>
      </c>
      <c r="C7" s="1" t="s">
        <v>2</v>
      </c>
      <c r="D7" s="1" t="s">
        <v>3</v>
      </c>
    </row>
    <row r="9" spans="2:4" ht="15">
      <c r="B9" s="2" t="s">
        <v>4</v>
      </c>
      <c r="C9" s="2"/>
      <c r="D9" s="2"/>
    </row>
    <row r="10" spans="2:4" ht="15">
      <c r="B10" s="3"/>
      <c r="C10" s="3" t="s">
        <v>5</v>
      </c>
      <c r="D10" s="4" t="s">
        <v>4</v>
      </c>
    </row>
    <row r="11" spans="2:4" ht="15">
      <c r="B11" s="2" t="s">
        <v>13</v>
      </c>
      <c r="C11" s="2"/>
      <c r="D11" s="2"/>
    </row>
    <row r="12" spans="2:4" ht="15">
      <c r="B12" s="3"/>
      <c r="C12" s="3" t="s">
        <v>5</v>
      </c>
      <c r="D12" s="4" t="s">
        <v>13</v>
      </c>
    </row>
  </sheetData>
  <mergeCells count="1">
    <mergeCell ref="B3:D3"/>
  </mergeCells>
  <hyperlinks>
    <hyperlink ref="D10" location="'SYN 10x'!R2C1" display="SYN 10x" xr:uid="{00000000-0004-0000-0000-000000000000}"/>
    <hyperlink ref="D12" location="'Scenarios'!R2C1" display="Scenario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58"/>
  <sheetViews>
    <sheetView showGridLines="0" tabSelected="1" workbookViewId="0">
      <pane xSplit="1" ySplit="2" topLeftCell="B3" activePane="bottomRight" state="frozen"/>
      <selection pane="topRight"/>
      <selection pane="bottomLeft"/>
      <selection pane="bottomRight" activeCell="D5" sqref="D3:D5"/>
    </sheetView>
  </sheetViews>
  <sheetFormatPr defaultColWidth="16.33203125" defaultRowHeight="19.95" customHeight="1"/>
  <cols>
    <col min="1" max="256" width="16.33203125" style="5" customWidth="1"/>
  </cols>
  <sheetData>
    <row r="1" spans="1:9" ht="27.6" customHeight="1">
      <c r="A1" s="49" t="s">
        <v>5</v>
      </c>
      <c r="B1" s="49"/>
      <c r="C1" s="49"/>
      <c r="D1" s="49"/>
      <c r="E1" s="49"/>
      <c r="F1" s="49"/>
      <c r="G1" s="49"/>
      <c r="H1" s="49"/>
      <c r="I1" s="49"/>
    </row>
    <row r="2" spans="1:9" ht="20.25" customHeight="1">
      <c r="A2" s="6"/>
      <c r="B2" s="6"/>
      <c r="C2" s="6"/>
      <c r="D2" s="6"/>
      <c r="E2" s="6"/>
      <c r="F2" s="7" t="s">
        <v>6</v>
      </c>
      <c r="G2" s="7" t="s">
        <v>6</v>
      </c>
      <c r="H2" s="7" t="s">
        <v>6</v>
      </c>
      <c r="I2" s="6"/>
    </row>
    <row r="3" spans="1:9" ht="20.25" customHeight="1">
      <c r="A3" s="8" t="s">
        <v>7</v>
      </c>
      <c r="B3" s="9">
        <v>-40.560089658000003</v>
      </c>
      <c r="C3" s="10">
        <v>0.15587313999999999</v>
      </c>
      <c r="D3" s="10">
        <v>1.11469E-2</v>
      </c>
      <c r="E3" s="10">
        <v>11084.619304100001</v>
      </c>
      <c r="F3" s="11">
        <v>-82.524614779199993</v>
      </c>
      <c r="G3" s="12">
        <v>0.17937481</v>
      </c>
      <c r="H3" s="12">
        <v>1.258278E-2</v>
      </c>
      <c r="I3" s="13">
        <v>10730.4459064</v>
      </c>
    </row>
    <row r="4" spans="1:9" ht="20.100000000000001" customHeight="1">
      <c r="A4" s="14" t="s">
        <v>7</v>
      </c>
      <c r="B4" s="15">
        <v>-40.560270524400003</v>
      </c>
      <c r="C4" s="16">
        <v>0.15510858</v>
      </c>
      <c r="D4" s="16">
        <v>1.107642E-2</v>
      </c>
      <c r="E4" s="17">
        <v>11084.2524751</v>
      </c>
      <c r="F4" s="18"/>
      <c r="G4" s="18"/>
      <c r="H4" s="18"/>
      <c r="I4" s="18"/>
    </row>
    <row r="5" spans="1:9" ht="20.100000000000001" customHeight="1">
      <c r="A5" s="14" t="s">
        <v>7</v>
      </c>
      <c r="B5" s="15">
        <v>-40.561410674800001</v>
      </c>
      <c r="C5" s="16">
        <v>0.15707423000000001</v>
      </c>
      <c r="D5" s="16">
        <v>1.122215E-2</v>
      </c>
      <c r="E5" s="17">
        <v>11081.444739500001</v>
      </c>
      <c r="F5" s="18"/>
      <c r="G5" s="18"/>
      <c r="H5" s="18"/>
      <c r="I5" s="18"/>
    </row>
    <row r="6" spans="1:9" ht="20.100000000000001" customHeight="1">
      <c r="A6" s="14" t="s">
        <v>7</v>
      </c>
      <c r="B6" s="15">
        <v>-40.561593946000002</v>
      </c>
      <c r="C6" s="16">
        <v>0.15728656999999999</v>
      </c>
      <c r="D6" s="16">
        <v>1.1239580000000001E-2</v>
      </c>
      <c r="E6" s="17">
        <v>11081.316588600001</v>
      </c>
      <c r="F6" s="18"/>
      <c r="G6" s="18"/>
      <c r="H6" s="18"/>
      <c r="I6" s="18"/>
    </row>
    <row r="7" spans="1:9" ht="20.100000000000001" customHeight="1">
      <c r="A7" s="14" t="s">
        <v>7</v>
      </c>
      <c r="B7" s="15">
        <v>-40.561643232400002</v>
      </c>
      <c r="C7" s="16">
        <v>0.15173749</v>
      </c>
      <c r="D7" s="16">
        <v>1.076534E-2</v>
      </c>
      <c r="E7" s="17">
        <v>11082.3414385</v>
      </c>
      <c r="F7" s="18"/>
      <c r="G7" s="18"/>
      <c r="H7" s="18"/>
      <c r="I7" s="18"/>
    </row>
    <row r="8" spans="1:9" ht="20.100000000000001" customHeight="1">
      <c r="A8" s="14" t="s">
        <v>7</v>
      </c>
      <c r="B8" s="15">
        <v>-40.562386196399999</v>
      </c>
      <c r="C8" s="16">
        <v>0.15057229</v>
      </c>
      <c r="D8" s="16">
        <v>1.065543E-2</v>
      </c>
      <c r="E8" s="19">
        <v>11081.315359</v>
      </c>
      <c r="F8" s="18"/>
      <c r="G8" s="18"/>
      <c r="H8" s="18"/>
      <c r="I8" s="18"/>
    </row>
    <row r="9" spans="1:9" ht="20.100000000000001" customHeight="1">
      <c r="A9" s="14" t="s">
        <v>7</v>
      </c>
      <c r="B9" s="15">
        <v>-40.562410438800001</v>
      </c>
      <c r="C9" s="16">
        <v>0.15716643</v>
      </c>
      <c r="D9" s="16">
        <v>1.1221109999999999E-2</v>
      </c>
      <c r="E9" s="17">
        <v>11080.4887786</v>
      </c>
      <c r="F9" s="18"/>
      <c r="G9" s="18"/>
      <c r="H9" s="18"/>
      <c r="I9" s="18"/>
    </row>
    <row r="10" spans="1:9" ht="20.100000000000001" customHeight="1">
      <c r="A10" s="14" t="s">
        <v>7</v>
      </c>
      <c r="B10" s="15">
        <v>-40.5651466228</v>
      </c>
      <c r="C10" s="16">
        <v>0.15225553999999999</v>
      </c>
      <c r="D10" s="16">
        <v>1.0764350000000001E-2</v>
      </c>
      <c r="E10" s="17">
        <v>11077.3399257</v>
      </c>
      <c r="F10" s="18"/>
      <c r="G10" s="18"/>
      <c r="H10" s="18"/>
      <c r="I10" s="18"/>
    </row>
    <row r="11" spans="1:9" ht="20.100000000000001" customHeight="1">
      <c r="A11" s="14" t="s">
        <v>7</v>
      </c>
      <c r="B11" s="15">
        <v>-40.566697832999999</v>
      </c>
      <c r="C11" s="16">
        <v>0.14899759000000001</v>
      </c>
      <c r="D11" s="16">
        <v>1.0475470000000001E-2</v>
      </c>
      <c r="E11" s="17">
        <v>11076.300601200001</v>
      </c>
      <c r="F11" s="18"/>
      <c r="G11" s="18"/>
      <c r="H11" s="18"/>
      <c r="I11" s="18"/>
    </row>
    <row r="12" spans="1:9" ht="20.100000000000001" customHeight="1">
      <c r="A12" s="14" t="s">
        <v>7</v>
      </c>
      <c r="B12" s="15">
        <v>-40.567635527599997</v>
      </c>
      <c r="C12" s="16">
        <v>0.14445129000000001</v>
      </c>
      <c r="D12" s="16">
        <v>1.011604E-2</v>
      </c>
      <c r="E12" s="17">
        <v>11079.3384738</v>
      </c>
      <c r="F12" s="18"/>
      <c r="G12" s="18"/>
      <c r="H12" s="18"/>
      <c r="I12" s="18"/>
    </row>
    <row r="13" spans="1:9" ht="20.100000000000001" customHeight="1">
      <c r="A13" s="14" t="s">
        <v>8</v>
      </c>
      <c r="B13" s="15">
        <v>-38.835311592099998</v>
      </c>
      <c r="C13" s="20">
        <v>0.23657155999999999</v>
      </c>
      <c r="D13" s="20">
        <v>0.15168019999999999</v>
      </c>
      <c r="E13" s="20">
        <v>10481.3606119</v>
      </c>
      <c r="F13" s="21">
        <v>-49.475857621899998</v>
      </c>
      <c r="G13" s="16">
        <v>0.20234108000000001</v>
      </c>
      <c r="H13" s="16">
        <v>0.14087253999999999</v>
      </c>
      <c r="I13" s="22">
        <v>4679.0359020100004</v>
      </c>
    </row>
    <row r="14" spans="1:9" ht="20.100000000000001" customHeight="1">
      <c r="A14" s="14" t="s">
        <v>8</v>
      </c>
      <c r="B14" s="15">
        <v>-38.835312100800003</v>
      </c>
      <c r="C14" s="16">
        <v>0.23659696</v>
      </c>
      <c r="D14" s="16">
        <v>0.15162178000000001</v>
      </c>
      <c r="E14" s="17">
        <v>10479.0936275</v>
      </c>
      <c r="F14" s="18"/>
      <c r="G14" s="18"/>
      <c r="H14" s="18"/>
      <c r="I14" s="18"/>
    </row>
    <row r="15" spans="1:9" ht="20.100000000000001" customHeight="1">
      <c r="A15" s="14" t="s">
        <v>8</v>
      </c>
      <c r="B15" s="15">
        <v>-38.835320664100003</v>
      </c>
      <c r="C15" s="16">
        <v>0.23647012000000001</v>
      </c>
      <c r="D15" s="16">
        <v>0.15181653000000001</v>
      </c>
      <c r="E15" s="19">
        <v>10487.826303</v>
      </c>
      <c r="F15" s="18"/>
      <c r="G15" s="18"/>
      <c r="H15" s="18"/>
      <c r="I15" s="18"/>
    </row>
    <row r="16" spans="1:9" ht="20.100000000000001" customHeight="1">
      <c r="A16" s="14" t="s">
        <v>8</v>
      </c>
      <c r="B16" s="15">
        <v>-38.835323690899997</v>
      </c>
      <c r="C16" s="16">
        <v>0.23653022000000001</v>
      </c>
      <c r="D16" s="16">
        <v>0.15164522999999999</v>
      </c>
      <c r="E16" s="17">
        <v>10481.5792881</v>
      </c>
      <c r="F16" s="18"/>
      <c r="G16" s="18"/>
      <c r="H16" s="18"/>
      <c r="I16" s="18"/>
    </row>
    <row r="17" spans="1:9" ht="20.100000000000001" customHeight="1">
      <c r="A17" s="14" t="s">
        <v>8</v>
      </c>
      <c r="B17" s="15">
        <v>-38.835329784000002</v>
      </c>
      <c r="C17" s="16">
        <v>0.23643015000000001</v>
      </c>
      <c r="D17" s="16">
        <v>0.15183263999999999</v>
      </c>
      <c r="E17" s="19">
        <v>10489.371857</v>
      </c>
      <c r="F17" s="18"/>
      <c r="G17" s="18"/>
      <c r="H17" s="18"/>
      <c r="I17" s="18"/>
    </row>
    <row r="18" spans="1:9" ht="20.100000000000001" customHeight="1">
      <c r="A18" s="14" t="s">
        <v>8</v>
      </c>
      <c r="B18" s="15">
        <v>-38.835334956300002</v>
      </c>
      <c r="C18" s="16">
        <v>0.23648876999999999</v>
      </c>
      <c r="D18" s="17">
        <v>0.15167120000000001</v>
      </c>
      <c r="E18" s="17">
        <v>10483.4278841</v>
      </c>
      <c r="F18" s="18"/>
      <c r="G18" s="18"/>
      <c r="H18" s="18"/>
      <c r="I18" s="18"/>
    </row>
    <row r="19" spans="1:9" ht="20.100000000000001" customHeight="1">
      <c r="A19" s="14" t="s">
        <v>8</v>
      </c>
      <c r="B19" s="15">
        <v>-38.835339414700002</v>
      </c>
      <c r="C19" s="16">
        <v>0.23641445999999999</v>
      </c>
      <c r="D19" s="16">
        <v>0.15180905</v>
      </c>
      <c r="E19" s="17">
        <v>10489.180508199999</v>
      </c>
      <c r="F19" s="18"/>
      <c r="G19" s="18"/>
      <c r="H19" s="18"/>
      <c r="I19" s="18"/>
    </row>
    <row r="20" spans="1:9" ht="20.100000000000001" customHeight="1">
      <c r="A20" s="14" t="s">
        <v>8</v>
      </c>
      <c r="B20" s="15">
        <v>-38.835342348600001</v>
      </c>
      <c r="C20" s="16">
        <v>0.23637876999999999</v>
      </c>
      <c r="D20" s="16">
        <v>0.15189022999999999</v>
      </c>
      <c r="E20" s="17">
        <v>10492.342940299999</v>
      </c>
      <c r="F20" s="18"/>
      <c r="G20" s="18"/>
      <c r="H20" s="18"/>
      <c r="I20" s="18"/>
    </row>
    <row r="21" spans="1:9" ht="20.100000000000001" customHeight="1">
      <c r="A21" s="14" t="s">
        <v>8</v>
      </c>
      <c r="B21" s="15">
        <v>-38.835360455299998</v>
      </c>
      <c r="C21" s="16">
        <v>0.23637902999999999</v>
      </c>
      <c r="D21" s="16">
        <v>0.15180355000000001</v>
      </c>
      <c r="E21" s="17">
        <v>10490.022992599999</v>
      </c>
      <c r="F21" s="18"/>
      <c r="G21" s="18"/>
      <c r="H21" s="18"/>
      <c r="I21" s="18"/>
    </row>
    <row r="22" spans="1:9" ht="20.100000000000001" customHeight="1">
      <c r="A22" s="14" t="s">
        <v>8</v>
      </c>
      <c r="B22" s="15">
        <v>-38.835370255299999</v>
      </c>
      <c r="C22" s="16">
        <v>0.23628924000000001</v>
      </c>
      <c r="D22" s="16">
        <v>0.15199890999999999</v>
      </c>
      <c r="E22" s="17">
        <v>10497.743862200001</v>
      </c>
      <c r="F22" s="18"/>
      <c r="G22" s="18"/>
      <c r="H22" s="18"/>
      <c r="I22" s="18"/>
    </row>
    <row r="23" spans="1:9" ht="20.100000000000001" customHeight="1">
      <c r="A23" s="14" t="s">
        <v>9</v>
      </c>
      <c r="B23" s="15">
        <v>-39.048265514999997</v>
      </c>
      <c r="C23" s="20">
        <v>0.67041784999999998</v>
      </c>
      <c r="D23" s="20">
        <v>0.23117154000000001</v>
      </c>
      <c r="E23" s="20">
        <v>6071.6258942300001</v>
      </c>
      <c r="F23" s="21">
        <v>-88.425509769200005</v>
      </c>
      <c r="G23" s="16">
        <v>2.8950139999999999E-2</v>
      </c>
      <c r="H23" s="16">
        <v>4.8444999999999998E-4</v>
      </c>
      <c r="I23" s="22">
        <v>1157.5427084600001</v>
      </c>
    </row>
    <row r="24" spans="1:9" ht="20.100000000000001" customHeight="1">
      <c r="A24" s="14" t="s">
        <v>9</v>
      </c>
      <c r="B24" s="15">
        <v>-39.048272371199999</v>
      </c>
      <c r="C24" s="16">
        <v>0.67036914000000003</v>
      </c>
      <c r="D24" s="16">
        <v>0.23164915</v>
      </c>
      <c r="E24" s="16">
        <v>6072.9545767700001</v>
      </c>
      <c r="F24" s="18"/>
      <c r="G24" s="18"/>
      <c r="H24" s="18"/>
      <c r="I24" s="18"/>
    </row>
    <row r="25" spans="1:9" ht="20.100000000000001" customHeight="1">
      <c r="A25" s="14" t="s">
        <v>9</v>
      </c>
      <c r="B25" s="15">
        <v>-39.048320310599998</v>
      </c>
      <c r="C25" s="16">
        <v>0.67025161</v>
      </c>
      <c r="D25" s="16">
        <v>0.23149818</v>
      </c>
      <c r="E25" s="16">
        <v>6073.0312121400002</v>
      </c>
      <c r="F25" s="18"/>
      <c r="G25" s="18"/>
      <c r="H25" s="18"/>
      <c r="I25" s="18"/>
    </row>
    <row r="26" spans="1:9" ht="20.100000000000001" customHeight="1">
      <c r="A26" s="14" t="s">
        <v>9</v>
      </c>
      <c r="B26" s="15">
        <v>-39.048340097500002</v>
      </c>
      <c r="C26" s="16">
        <v>0.67021501000000006</v>
      </c>
      <c r="D26" s="16">
        <v>0.23117552</v>
      </c>
      <c r="E26" s="16">
        <v>6072.3923226400002</v>
      </c>
      <c r="F26" s="18"/>
      <c r="G26" s="18"/>
      <c r="H26" s="18"/>
      <c r="I26" s="18"/>
    </row>
    <row r="27" spans="1:9" ht="20.100000000000001" customHeight="1">
      <c r="A27" s="14" t="s">
        <v>9</v>
      </c>
      <c r="B27" s="15">
        <v>-39.048367539200001</v>
      </c>
      <c r="C27" s="17">
        <v>0.6701857</v>
      </c>
      <c r="D27" s="17">
        <v>0.23064560000000001</v>
      </c>
      <c r="E27" s="16">
        <v>6071.2250461900003</v>
      </c>
      <c r="F27" s="18"/>
      <c r="G27" s="18"/>
      <c r="H27" s="18"/>
      <c r="I27" s="18"/>
    </row>
    <row r="28" spans="1:9" ht="20.100000000000001" customHeight="1">
      <c r="A28" s="14" t="s">
        <v>9</v>
      </c>
      <c r="B28" s="15">
        <v>-39.048367859599999</v>
      </c>
      <c r="C28" s="16">
        <v>0.67016975000000001</v>
      </c>
      <c r="D28" s="16">
        <v>0.23111113</v>
      </c>
      <c r="E28" s="16">
        <v>6072.4063039299999</v>
      </c>
      <c r="F28" s="18"/>
      <c r="G28" s="18"/>
      <c r="H28" s="18"/>
      <c r="I28" s="18"/>
    </row>
    <row r="29" spans="1:9" ht="20.100000000000001" customHeight="1">
      <c r="A29" s="14" t="s">
        <v>9</v>
      </c>
      <c r="B29" s="15">
        <v>-39.568263885900002</v>
      </c>
      <c r="C29" s="16">
        <v>5.1326289999999997E-2</v>
      </c>
      <c r="D29" s="16">
        <v>0.21501659000000001</v>
      </c>
      <c r="E29" s="17">
        <v>83398.012433199998</v>
      </c>
      <c r="F29" s="18"/>
      <c r="G29" s="18"/>
      <c r="H29" s="18"/>
      <c r="I29" s="18"/>
    </row>
    <row r="30" spans="1:9" ht="20.100000000000001" customHeight="1">
      <c r="A30" s="14" t="s">
        <v>9</v>
      </c>
      <c r="B30" s="15">
        <v>-49.1696282017</v>
      </c>
      <c r="C30" s="16">
        <v>2.6908939999999999E-2</v>
      </c>
      <c r="D30" s="16">
        <v>8.6145999999999998E-4</v>
      </c>
      <c r="E30" s="17">
        <v>5619.4663736000002</v>
      </c>
      <c r="F30" s="18"/>
      <c r="G30" s="18"/>
      <c r="H30" s="18"/>
      <c r="I30" s="18"/>
    </row>
    <row r="31" spans="1:9" ht="20.100000000000001" customHeight="1">
      <c r="A31" s="14" t="s">
        <v>10</v>
      </c>
      <c r="B31" s="15">
        <v>-40.066938734200001</v>
      </c>
      <c r="C31" s="20">
        <v>2.9253508500000001</v>
      </c>
      <c r="D31" s="20">
        <v>2.3810799899999999</v>
      </c>
      <c r="E31" s="20">
        <v>3771.6306995899999</v>
      </c>
      <c r="F31" s="21">
        <v>-45.046416979599996</v>
      </c>
      <c r="G31" s="16">
        <v>2.8594992100000001</v>
      </c>
      <c r="H31" s="16">
        <v>2.2839968100000001</v>
      </c>
      <c r="I31" s="23">
        <v>2913.7502022399999</v>
      </c>
    </row>
    <row r="32" spans="1:9" ht="20.100000000000001" customHeight="1">
      <c r="A32" s="14" t="s">
        <v>10</v>
      </c>
      <c r="B32" s="15">
        <v>-40.087105992700003</v>
      </c>
      <c r="C32" s="16">
        <v>2.8495644599999999</v>
      </c>
      <c r="D32" s="16">
        <v>2.2776817199999999</v>
      </c>
      <c r="E32" s="16">
        <v>3873.09793485</v>
      </c>
      <c r="F32" s="18"/>
      <c r="G32" s="18"/>
      <c r="H32" s="18"/>
      <c r="I32" s="18"/>
    </row>
    <row r="33" spans="1:9" ht="20.100000000000001" customHeight="1">
      <c r="A33" s="14" t="s">
        <v>10</v>
      </c>
      <c r="B33" s="15">
        <v>-40.179994907100003</v>
      </c>
      <c r="C33" s="16">
        <v>2.6082754499999998</v>
      </c>
      <c r="D33" s="16">
        <v>1.9430520099999999</v>
      </c>
      <c r="E33" s="16">
        <v>4236.7952732200001</v>
      </c>
      <c r="F33" s="18"/>
      <c r="G33" s="18"/>
      <c r="H33" s="18"/>
      <c r="I33" s="18"/>
    </row>
    <row r="34" spans="1:9" ht="20.100000000000001" customHeight="1">
      <c r="A34" s="14" t="s">
        <v>10</v>
      </c>
      <c r="B34" s="15">
        <v>-40.202772961000001</v>
      </c>
      <c r="C34" s="16">
        <v>2.5662707899999999</v>
      </c>
      <c r="D34" s="16">
        <v>1.8832460600000001</v>
      </c>
      <c r="E34" s="16">
        <v>4307.67073609</v>
      </c>
      <c r="F34" s="18"/>
      <c r="G34" s="18"/>
      <c r="H34" s="18"/>
      <c r="I34" s="18"/>
    </row>
    <row r="35" spans="1:9" ht="20.100000000000001" customHeight="1">
      <c r="A35" s="14" t="s">
        <v>10</v>
      </c>
      <c r="B35" s="15">
        <v>-40.204410857500001</v>
      </c>
      <c r="C35" s="16">
        <v>2.5635504500000001</v>
      </c>
      <c r="D35" s="16">
        <v>1.87857542</v>
      </c>
      <c r="E35" s="16">
        <v>4312.7634190899998</v>
      </c>
      <c r="F35" s="18"/>
      <c r="G35" s="18"/>
      <c r="H35" s="18"/>
      <c r="I35" s="18"/>
    </row>
    <row r="36" spans="1:9" ht="20.100000000000001" customHeight="1">
      <c r="A36" s="14" t="s">
        <v>10</v>
      </c>
      <c r="B36" s="15">
        <v>-40.208175822800001</v>
      </c>
      <c r="C36" s="17">
        <v>2.5571115</v>
      </c>
      <c r="D36" s="16">
        <v>1.8694024499999999</v>
      </c>
      <c r="E36" s="16">
        <v>4323.8554968899998</v>
      </c>
      <c r="F36" s="18"/>
      <c r="G36" s="18"/>
      <c r="H36" s="18"/>
      <c r="I36" s="18"/>
    </row>
    <row r="37" spans="1:9" ht="20.100000000000001" customHeight="1">
      <c r="A37" s="14" t="s">
        <v>10</v>
      </c>
      <c r="B37" s="15">
        <v>-40.209275459799997</v>
      </c>
      <c r="C37" s="17">
        <v>2.5552188999999998</v>
      </c>
      <c r="D37" s="16">
        <v>1.8668217300000001</v>
      </c>
      <c r="E37" s="16">
        <v>4327.0637439900001</v>
      </c>
      <c r="F37" s="18"/>
      <c r="G37" s="18"/>
      <c r="H37" s="18"/>
      <c r="I37" s="18"/>
    </row>
    <row r="38" spans="1:9" ht="20.100000000000001" customHeight="1">
      <c r="A38" s="14" t="s">
        <v>10</v>
      </c>
      <c r="B38" s="15">
        <v>-40.209688392300002</v>
      </c>
      <c r="C38" s="16">
        <v>2.5544538700000001</v>
      </c>
      <c r="D38" s="16">
        <v>1.8662159700000001</v>
      </c>
      <c r="E38" s="17">
        <v>4328.1278787000001</v>
      </c>
      <c r="F38" s="18"/>
      <c r="G38" s="18"/>
      <c r="H38" s="18"/>
      <c r="I38" s="18"/>
    </row>
    <row r="39" spans="1:9" ht="20.100000000000001" customHeight="1">
      <c r="A39" s="14" t="s">
        <v>11</v>
      </c>
      <c r="B39" s="15">
        <v>-40.802039125999997</v>
      </c>
      <c r="C39" s="20">
        <v>3.0334380000000001E-2</v>
      </c>
      <c r="D39" s="20">
        <v>7.1281960000000005E-2</v>
      </c>
      <c r="E39" s="20">
        <v>37673.211722799999</v>
      </c>
      <c r="F39" s="21">
        <v>-97.512906653300007</v>
      </c>
      <c r="G39" s="16">
        <v>4.1398070000000002E-2</v>
      </c>
      <c r="H39" s="16">
        <v>8.7867790000000001E-2</v>
      </c>
      <c r="I39" s="17">
        <v>27664.5134129</v>
      </c>
    </row>
    <row r="40" spans="1:9" ht="20.100000000000001" customHeight="1">
      <c r="A40" s="14" t="s">
        <v>11</v>
      </c>
      <c r="B40" s="15">
        <v>-40.802105656599998</v>
      </c>
      <c r="C40" s="16">
        <v>3.0799650000000001E-2</v>
      </c>
      <c r="D40" s="16">
        <v>7.1874530000000006E-2</v>
      </c>
      <c r="E40" s="17">
        <v>37090.269552500002</v>
      </c>
      <c r="F40" s="18"/>
      <c r="G40" s="18"/>
      <c r="H40" s="18"/>
      <c r="I40" s="18"/>
    </row>
    <row r="41" spans="1:9" ht="20.100000000000001" customHeight="1">
      <c r="A41" s="14" t="s">
        <v>11</v>
      </c>
      <c r="B41" s="15">
        <v>-40.802571289600003</v>
      </c>
      <c r="C41" s="16">
        <v>3.536599E-2</v>
      </c>
      <c r="D41" s="16">
        <v>7.7496709999999996E-2</v>
      </c>
      <c r="E41" s="17">
        <v>32322.2574236</v>
      </c>
      <c r="F41" s="18"/>
      <c r="G41" s="18"/>
      <c r="H41" s="18"/>
      <c r="I41" s="18"/>
    </row>
    <row r="42" spans="1:9" ht="20.100000000000001" customHeight="1">
      <c r="A42" s="14" t="s">
        <v>11</v>
      </c>
      <c r="B42" s="15">
        <v>-40.803428883999999</v>
      </c>
      <c r="C42" s="16">
        <v>3.8729979999999997E-2</v>
      </c>
      <c r="D42" s="16">
        <v>8.1266759999999993E-2</v>
      </c>
      <c r="E42" s="17">
        <v>29547.373565099999</v>
      </c>
      <c r="F42" s="18"/>
      <c r="G42" s="18"/>
      <c r="H42" s="18"/>
      <c r="I42" s="18"/>
    </row>
    <row r="43" spans="1:9" ht="20.100000000000001" customHeight="1">
      <c r="A43" s="14" t="s">
        <v>11</v>
      </c>
      <c r="B43" s="15">
        <v>-40.805662718299999</v>
      </c>
      <c r="C43" s="16">
        <v>4.4618480000000002E-2</v>
      </c>
      <c r="D43" s="16">
        <v>8.7078959999999997E-2</v>
      </c>
      <c r="E43" s="19">
        <v>25671.654127000002</v>
      </c>
      <c r="F43" s="18"/>
      <c r="G43" s="18"/>
      <c r="H43" s="18"/>
      <c r="I43" s="18"/>
    </row>
    <row r="44" spans="1:9" ht="20.100000000000001" customHeight="1">
      <c r="A44" s="14" t="s">
        <v>11</v>
      </c>
      <c r="B44" s="15">
        <v>-40.805731765700003</v>
      </c>
      <c r="C44" s="16">
        <v>3.2262239999999998E-2</v>
      </c>
      <c r="D44" s="16">
        <v>7.3970869999999994E-2</v>
      </c>
      <c r="E44" s="17">
        <v>35589.289182599998</v>
      </c>
      <c r="F44" s="18"/>
      <c r="G44" s="18"/>
      <c r="H44" s="18"/>
      <c r="I44" s="18"/>
    </row>
    <row r="45" spans="1:9" ht="20.100000000000001" customHeight="1">
      <c r="A45" s="14" t="s">
        <v>11</v>
      </c>
      <c r="B45" s="15">
        <v>-40.806269855799997</v>
      </c>
      <c r="C45" s="16">
        <v>2.9890880000000002E-2</v>
      </c>
      <c r="D45" s="16">
        <v>7.0913240000000002E-2</v>
      </c>
      <c r="E45" s="17">
        <v>38430.491063399997</v>
      </c>
      <c r="F45" s="18"/>
      <c r="G45" s="18"/>
      <c r="H45" s="18"/>
      <c r="I45" s="18"/>
    </row>
    <row r="46" spans="1:9" ht="20.100000000000001" customHeight="1">
      <c r="A46" s="14" t="s">
        <v>11</v>
      </c>
      <c r="B46" s="15">
        <v>-40.806276431999997</v>
      </c>
      <c r="C46" s="16">
        <v>3.1648570000000001E-2</v>
      </c>
      <c r="D46" s="16">
        <v>7.3209979999999994E-2</v>
      </c>
      <c r="E46" s="17">
        <v>36293.160347500001</v>
      </c>
      <c r="F46" s="18"/>
      <c r="G46" s="18"/>
      <c r="H46" s="18"/>
      <c r="I46" s="18"/>
    </row>
    <row r="47" spans="1:9" ht="20.100000000000001" customHeight="1">
      <c r="A47" s="14" t="s">
        <v>11</v>
      </c>
      <c r="B47" s="15">
        <v>-40.806839488599998</v>
      </c>
      <c r="C47" s="16">
        <v>4.9051690000000002E-2</v>
      </c>
      <c r="D47" s="16">
        <v>9.0675049999999993E-2</v>
      </c>
      <c r="E47" s="17">
        <v>23293.609702900001</v>
      </c>
      <c r="F47" s="18"/>
      <c r="G47" s="18"/>
      <c r="H47" s="18"/>
      <c r="I47" s="18"/>
    </row>
    <row r="48" spans="1:9" ht="20.100000000000001" customHeight="1">
      <c r="A48" s="14" t="s">
        <v>11</v>
      </c>
      <c r="B48" s="15">
        <v>-40.807903121000002</v>
      </c>
      <c r="C48" s="16">
        <v>4.8851739999999998E-2</v>
      </c>
      <c r="D48" s="16">
        <v>9.0710390000000002E-2</v>
      </c>
      <c r="E48" s="17">
        <v>23455.058084600001</v>
      </c>
      <c r="F48" s="18"/>
      <c r="G48" s="18"/>
      <c r="H48" s="18"/>
      <c r="I48" s="18"/>
    </row>
    <row r="49" spans="1:9" ht="20.100000000000001" customHeight="1">
      <c r="A49" s="14" t="s">
        <v>12</v>
      </c>
      <c r="B49" s="15">
        <v>-37.133523787100003</v>
      </c>
      <c r="C49" s="20">
        <v>0.34218357999999999</v>
      </c>
      <c r="D49" s="20">
        <v>4.8165270000000003E-2</v>
      </c>
      <c r="E49" s="20">
        <v>4166.0054052400001</v>
      </c>
      <c r="F49" s="21">
        <v>-43.121977115699998</v>
      </c>
      <c r="G49" s="17">
        <v>0.43051089999999997</v>
      </c>
      <c r="H49" s="16">
        <v>7.055575E-2</v>
      </c>
      <c r="I49" s="22">
        <v>1554.08776807</v>
      </c>
    </row>
    <row r="50" spans="1:9" ht="20.100000000000001" customHeight="1">
      <c r="A50" s="14" t="s">
        <v>12</v>
      </c>
      <c r="B50" s="15">
        <v>-37.1336782626</v>
      </c>
      <c r="C50" s="16">
        <v>0.34172827</v>
      </c>
      <c r="D50" s="16">
        <v>4.8011159999999997E-2</v>
      </c>
      <c r="E50" s="16">
        <v>4165.51085625</v>
      </c>
      <c r="F50" s="18"/>
      <c r="G50" s="18"/>
      <c r="H50" s="18"/>
      <c r="I50" s="18"/>
    </row>
    <row r="51" spans="1:9" ht="20.100000000000001" customHeight="1">
      <c r="A51" s="14" t="s">
        <v>12</v>
      </c>
      <c r="B51" s="15">
        <v>-37.133967210199998</v>
      </c>
      <c r="C51" s="17">
        <v>0.3417017</v>
      </c>
      <c r="D51" s="16">
        <v>4.7949650000000003E-2</v>
      </c>
      <c r="E51" s="16">
        <v>4164.8914748500001</v>
      </c>
      <c r="F51" s="18"/>
      <c r="G51" s="18"/>
      <c r="H51" s="18"/>
      <c r="I51" s="18"/>
    </row>
    <row r="52" spans="1:9" ht="20.100000000000001" customHeight="1">
      <c r="A52" s="14" t="s">
        <v>12</v>
      </c>
      <c r="B52" s="15">
        <v>-37.133977502599997</v>
      </c>
      <c r="C52" s="17">
        <v>0.34156880000000001</v>
      </c>
      <c r="D52" s="16">
        <v>4.7914249999999999E-2</v>
      </c>
      <c r="E52" s="16">
        <v>4164.8531179299998</v>
      </c>
      <c r="F52" s="18"/>
      <c r="G52" s="18"/>
      <c r="H52" s="18"/>
      <c r="I52" s="18"/>
    </row>
    <row r="53" spans="1:9" ht="20.100000000000001" customHeight="1">
      <c r="A53" s="14" t="s">
        <v>12</v>
      </c>
      <c r="B53" s="15">
        <v>-37.1340687621</v>
      </c>
      <c r="C53" s="16">
        <v>0.34130558999999999</v>
      </c>
      <c r="D53" s="16">
        <v>4.7834410000000001E-2</v>
      </c>
      <c r="E53" s="16">
        <v>4164.6666330400003</v>
      </c>
      <c r="F53" s="18"/>
      <c r="G53" s="18"/>
      <c r="H53" s="18"/>
      <c r="I53" s="18"/>
    </row>
    <row r="54" spans="1:9" ht="20.100000000000001" customHeight="1">
      <c r="A54" s="14" t="s">
        <v>12</v>
      </c>
      <c r="B54" s="15">
        <v>-37.134890240099999</v>
      </c>
      <c r="C54" s="16">
        <v>0.33861553</v>
      </c>
      <c r="D54" s="16">
        <v>4.7174109999999998E-2</v>
      </c>
      <c r="E54" s="16">
        <v>4164.4980290599997</v>
      </c>
      <c r="F54" s="18"/>
      <c r="G54" s="18"/>
      <c r="H54" s="18"/>
      <c r="I54" s="18"/>
    </row>
    <row r="55" spans="1:9" ht="20.100000000000001" customHeight="1">
      <c r="A55" s="14" t="s">
        <v>12</v>
      </c>
      <c r="B55" s="15">
        <v>-37.135227612999998</v>
      </c>
      <c r="C55" s="16">
        <v>0.33817997</v>
      </c>
      <c r="D55" s="16">
        <v>4.704067E-2</v>
      </c>
      <c r="E55" s="16">
        <v>4164.1618555900004</v>
      </c>
      <c r="F55" s="18"/>
      <c r="G55" s="18"/>
      <c r="H55" s="18"/>
      <c r="I55" s="18"/>
    </row>
    <row r="56" spans="1:9" ht="20.100000000000001" customHeight="1">
      <c r="A56" s="14" t="s">
        <v>12</v>
      </c>
      <c r="B56" s="15">
        <v>-37.135508980700003</v>
      </c>
      <c r="C56" s="16">
        <v>0.33819268000000002</v>
      </c>
      <c r="D56" s="16">
        <v>4.6968839999999998E-2</v>
      </c>
      <c r="E56" s="16">
        <v>4163.3112601100001</v>
      </c>
      <c r="F56" s="18"/>
      <c r="G56" s="18"/>
      <c r="H56" s="18"/>
      <c r="I56" s="18"/>
    </row>
    <row r="57" spans="1:9" ht="20.100000000000001" customHeight="1">
      <c r="A57" s="14" t="s">
        <v>12</v>
      </c>
      <c r="B57" s="15">
        <v>-37.135812017600003</v>
      </c>
      <c r="C57" s="16">
        <v>0.33741121000000002</v>
      </c>
      <c r="D57" s="16">
        <v>4.6852560000000001E-2</v>
      </c>
      <c r="E57" s="16">
        <v>4164.0991046899999</v>
      </c>
      <c r="F57" s="18"/>
      <c r="G57" s="18"/>
      <c r="H57" s="18"/>
      <c r="I57" s="18"/>
    </row>
    <row r="58" spans="1:9" ht="20.100000000000001" customHeight="1">
      <c r="A58" s="14" t="s">
        <v>12</v>
      </c>
      <c r="B58" s="15">
        <v>-37.135812153400003</v>
      </c>
      <c r="C58" s="16">
        <v>0.33741104999999999</v>
      </c>
      <c r="D58" s="16">
        <v>4.6852530000000003E-2</v>
      </c>
      <c r="E58" s="16">
        <v>4164.0991175899999</v>
      </c>
      <c r="F58" s="18"/>
      <c r="G58" s="18"/>
      <c r="H58" s="18"/>
      <c r="I58" s="18"/>
    </row>
  </sheetData>
  <mergeCells count="1">
    <mergeCell ref="A1:I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3"/>
  <sheetViews>
    <sheetView showGridLines="0" workbookViewId="0">
      <pane xSplit="1" ySplit="2" topLeftCell="B3" activePane="bottomRight" state="frozen"/>
      <selection pane="topRight"/>
      <selection pane="bottomLeft"/>
      <selection pane="bottomRight" activeCell="G9" sqref="G9"/>
    </sheetView>
  </sheetViews>
  <sheetFormatPr defaultColWidth="16.33203125" defaultRowHeight="19.95" customHeight="1"/>
  <cols>
    <col min="1" max="2" width="16.33203125" style="24" customWidth="1"/>
    <col min="3" max="3" width="16.77734375" style="24" customWidth="1"/>
    <col min="4" max="4" width="13.44140625" style="24" customWidth="1"/>
    <col min="5" max="256" width="16.33203125" style="24" customWidth="1"/>
  </cols>
  <sheetData>
    <row r="1" spans="1:14" ht="27.6" customHeight="1">
      <c r="A1" s="49" t="s">
        <v>5</v>
      </c>
      <c r="B1" s="49"/>
      <c r="C1" s="49"/>
      <c r="D1" s="49"/>
      <c r="E1" s="49"/>
      <c r="F1" s="49"/>
      <c r="G1" s="49"/>
      <c r="H1" s="49"/>
      <c r="I1" s="49"/>
      <c r="J1" s="49"/>
      <c r="K1" s="49"/>
      <c r="L1" s="49"/>
      <c r="M1" s="49"/>
      <c r="N1" s="49"/>
    </row>
    <row r="2" spans="1:14" ht="20.25" customHeight="1">
      <c r="A2" s="25" t="s">
        <v>14</v>
      </c>
      <c r="B2" s="7" t="s">
        <v>15</v>
      </c>
      <c r="C2" s="7" t="s">
        <v>16</v>
      </c>
      <c r="D2" s="7" t="s">
        <v>17</v>
      </c>
      <c r="E2" s="7" t="s">
        <v>18</v>
      </c>
      <c r="F2" s="26" t="s">
        <v>19</v>
      </c>
      <c r="G2" s="7" t="s">
        <v>20</v>
      </c>
      <c r="H2" s="7" t="s">
        <v>21</v>
      </c>
      <c r="I2" s="7" t="s">
        <v>22</v>
      </c>
      <c r="J2" s="7" t="s">
        <v>23</v>
      </c>
      <c r="K2" s="7" t="s">
        <v>24</v>
      </c>
      <c r="L2" s="7" t="s">
        <v>25</v>
      </c>
      <c r="M2" s="7" t="s">
        <v>24</v>
      </c>
      <c r="N2" s="7" t="s">
        <v>26</v>
      </c>
    </row>
    <row r="3" spans="1:14" ht="20.25" customHeight="1">
      <c r="A3" s="8" t="s">
        <v>7</v>
      </c>
      <c r="B3" s="9">
        <v>-40.560089658000003</v>
      </c>
      <c r="C3" s="12">
        <v>0.15587313999999999</v>
      </c>
      <c r="D3" s="12">
        <v>1.11469E-2</v>
      </c>
      <c r="E3" s="13">
        <v>11084.619304100001</v>
      </c>
      <c r="F3" s="27">
        <f t="shared" ref="F3:F16" si="0">5.38*10^-9*1.25</f>
        <v>6.7249999999999998E-9</v>
      </c>
      <c r="G3" s="28">
        <v>5144295.3333333302</v>
      </c>
      <c r="H3" s="28">
        <f t="shared" ref="H3:H8" si="1">E3/(4*F3*G3)</f>
        <v>80101.861464409871</v>
      </c>
      <c r="I3" s="28">
        <f t="shared" ref="I3:I8" si="2">H3*C3</f>
        <v>12485.728666302564</v>
      </c>
      <c r="J3" s="28">
        <f t="shared" ref="J3:J8" si="3">2*D3*H3</f>
        <v>1785.7748791152608</v>
      </c>
      <c r="K3" s="29">
        <v>9.7988257400000001E-2</v>
      </c>
      <c r="L3" s="30">
        <v>789164.11699999997</v>
      </c>
      <c r="M3" s="29">
        <f t="shared" ref="M3:M8" si="4">K3</f>
        <v>9.7988257400000001E-2</v>
      </c>
      <c r="N3" s="29">
        <f t="shared" ref="N3:N8" si="5">L3/(2*H3)</f>
        <v>4.9260036069863009</v>
      </c>
    </row>
    <row r="4" spans="1:14" ht="20.100000000000001" customHeight="1">
      <c r="A4" s="14" t="s">
        <v>8</v>
      </c>
      <c r="B4" s="15">
        <v>-38.835311592099998</v>
      </c>
      <c r="C4" s="16">
        <v>0.23657155999999999</v>
      </c>
      <c r="D4" s="16">
        <v>0.15168019999999999</v>
      </c>
      <c r="E4" s="17">
        <v>10481.3606119</v>
      </c>
      <c r="F4" s="27">
        <f t="shared" si="0"/>
        <v>6.7249999999999998E-9</v>
      </c>
      <c r="G4" s="31">
        <v>4874191.3333333302</v>
      </c>
      <c r="H4" s="31">
        <f t="shared" si="1"/>
        <v>79939.754471738939</v>
      </c>
      <c r="I4" s="31">
        <f t="shared" si="2"/>
        <v>18911.472421396255</v>
      </c>
      <c r="J4" s="31">
        <f t="shared" si="3"/>
        <v>24250.555892448512</v>
      </c>
      <c r="K4" s="32">
        <v>0.10011956700000001</v>
      </c>
      <c r="L4" s="33">
        <v>797366.951</v>
      </c>
      <c r="M4" s="34">
        <f t="shared" si="4"/>
        <v>0.10011956700000001</v>
      </c>
      <c r="N4" s="34">
        <f t="shared" si="5"/>
        <v>4.987299224704854</v>
      </c>
    </row>
    <row r="5" spans="1:14" ht="20.100000000000001" customHeight="1">
      <c r="A5" s="14" t="s">
        <v>11</v>
      </c>
      <c r="B5" s="15">
        <v>-40.802039125999997</v>
      </c>
      <c r="C5" s="16">
        <v>3.0334380000000001E-2</v>
      </c>
      <c r="D5" s="16">
        <v>7.1281960000000005E-2</v>
      </c>
      <c r="E5" s="17">
        <v>37673.211722799999</v>
      </c>
      <c r="F5" s="27">
        <f t="shared" si="0"/>
        <v>6.7249999999999998E-9</v>
      </c>
      <c r="G5" s="31">
        <v>5095612.6666666698</v>
      </c>
      <c r="H5" s="31">
        <f t="shared" si="1"/>
        <v>274842.54273739085</v>
      </c>
      <c r="I5" s="31">
        <f t="shared" si="2"/>
        <v>8337.1781315622538</v>
      </c>
      <c r="J5" s="31">
        <f t="shared" si="3"/>
        <v>39182.630275409974</v>
      </c>
      <c r="K5" s="32">
        <v>9.3092630699999998E-2</v>
      </c>
      <c r="L5" s="33">
        <v>2521895.67</v>
      </c>
      <c r="M5" s="34">
        <f t="shared" si="4"/>
        <v>9.3092630699999998E-2</v>
      </c>
      <c r="N5" s="34">
        <f t="shared" si="5"/>
        <v>4.5878917522780389</v>
      </c>
    </row>
    <row r="6" spans="1:14" ht="20.100000000000001" customHeight="1">
      <c r="A6" s="14" t="s">
        <v>12</v>
      </c>
      <c r="B6" s="15">
        <v>-37.133523787100003</v>
      </c>
      <c r="C6" s="16">
        <v>0.34218357999999999</v>
      </c>
      <c r="D6" s="16">
        <v>4.8165270000000003E-2</v>
      </c>
      <c r="E6" s="23">
        <v>4166.0054052400001</v>
      </c>
      <c r="F6" s="27">
        <f t="shared" si="0"/>
        <v>6.7249999999999998E-9</v>
      </c>
      <c r="G6" s="31">
        <v>2590820.6666666698</v>
      </c>
      <c r="H6" s="31">
        <f t="shared" si="1"/>
        <v>59776.460565825684</v>
      </c>
      <c r="I6" s="31">
        <f t="shared" si="2"/>
        <v>20454.523276143056</v>
      </c>
      <c r="J6" s="31">
        <f t="shared" si="3"/>
        <v>5758.2987255946937</v>
      </c>
      <c r="K6" s="32">
        <v>0.131078264</v>
      </c>
      <c r="L6" s="33">
        <v>16159.238600000001</v>
      </c>
      <c r="M6" s="35">
        <f t="shared" si="4"/>
        <v>0.131078264</v>
      </c>
      <c r="N6" s="35">
        <f t="shared" si="5"/>
        <v>0.13516389601392917</v>
      </c>
    </row>
    <row r="7" spans="1:14" ht="20.100000000000001" customHeight="1">
      <c r="A7" s="14" t="s">
        <v>9</v>
      </c>
      <c r="B7" s="15">
        <v>-39.048265514999997</v>
      </c>
      <c r="C7" s="16">
        <v>0.67041784999999998</v>
      </c>
      <c r="D7" s="16">
        <v>0.23117154000000001</v>
      </c>
      <c r="E7" s="23">
        <v>6071.6258942300001</v>
      </c>
      <c r="F7" s="27">
        <f t="shared" si="0"/>
        <v>6.7249999999999998E-9</v>
      </c>
      <c r="G7" s="31">
        <v>3683091.3333333302</v>
      </c>
      <c r="H7" s="31">
        <f t="shared" si="1"/>
        <v>61283.030844968293</v>
      </c>
      <c r="I7" s="31">
        <f t="shared" si="2"/>
        <v>41085.237780567324</v>
      </c>
      <c r="J7" s="31">
        <f t="shared" si="3"/>
        <v>28333.785232597646</v>
      </c>
      <c r="K7" s="32">
        <v>0.14734072200000001</v>
      </c>
      <c r="L7" s="33">
        <v>17111.451400000002</v>
      </c>
      <c r="M7" s="34">
        <f t="shared" si="4"/>
        <v>0.14734072200000001</v>
      </c>
      <c r="N7" s="35">
        <f t="shared" si="5"/>
        <v>0.13961002878013626</v>
      </c>
    </row>
    <row r="8" spans="1:14" ht="20.100000000000001" customHeight="1">
      <c r="A8" s="14" t="s">
        <v>10</v>
      </c>
      <c r="B8" s="15">
        <v>-40.066938734200001</v>
      </c>
      <c r="C8" s="16">
        <v>2.9253508500000001</v>
      </c>
      <c r="D8" s="16">
        <v>2.3810799899999999</v>
      </c>
      <c r="E8" s="23">
        <v>3771.6306995899999</v>
      </c>
      <c r="F8" s="27">
        <f t="shared" si="0"/>
        <v>6.7249999999999998E-9</v>
      </c>
      <c r="G8" s="31">
        <v>3873205.3333333302</v>
      </c>
      <c r="H8" s="31">
        <f t="shared" si="1"/>
        <v>36199.815816812028</v>
      </c>
      <c r="I8" s="31">
        <f t="shared" si="2"/>
        <v>105897.16196955451</v>
      </c>
      <c r="J8" s="31">
        <f t="shared" si="3"/>
        <v>172389.31416619325</v>
      </c>
      <c r="K8" s="32">
        <v>0.149184809</v>
      </c>
      <c r="L8" s="33">
        <v>9052.1273099999999</v>
      </c>
      <c r="M8" s="34">
        <f t="shared" si="4"/>
        <v>0.149184809</v>
      </c>
      <c r="N8" s="34">
        <f t="shared" si="5"/>
        <v>0.12503001887921186</v>
      </c>
    </row>
    <row r="9" spans="1:14" ht="20.100000000000001" customHeight="1">
      <c r="A9" s="36"/>
      <c r="B9" s="37"/>
      <c r="C9" s="18"/>
      <c r="D9" s="18"/>
      <c r="E9" s="18"/>
      <c r="F9" s="27"/>
      <c r="G9" s="31"/>
      <c r="H9" s="31"/>
      <c r="I9" s="31"/>
      <c r="J9" s="31"/>
      <c r="K9" s="34"/>
      <c r="L9" s="38"/>
      <c r="M9" s="34"/>
      <c r="N9" s="34"/>
    </row>
    <row r="10" spans="1:14" ht="20.100000000000001" customHeight="1">
      <c r="A10" s="39" t="s">
        <v>27</v>
      </c>
      <c r="B10" s="40" t="s">
        <v>15</v>
      </c>
      <c r="C10" s="41" t="s">
        <v>16</v>
      </c>
      <c r="D10" s="41" t="s">
        <v>17</v>
      </c>
      <c r="E10" s="41" t="s">
        <v>18</v>
      </c>
      <c r="F10" s="41" t="s">
        <v>19</v>
      </c>
      <c r="G10" s="41" t="s">
        <v>20</v>
      </c>
      <c r="H10" s="41" t="s">
        <v>21</v>
      </c>
      <c r="I10" s="41" t="s">
        <v>22</v>
      </c>
      <c r="J10" s="41" t="s">
        <v>23</v>
      </c>
      <c r="K10" s="41" t="s">
        <v>28</v>
      </c>
      <c r="L10" s="41" t="s">
        <v>29</v>
      </c>
      <c r="M10" s="41" t="s">
        <v>30</v>
      </c>
      <c r="N10" s="41" t="s">
        <v>31</v>
      </c>
    </row>
    <row r="11" spans="1:14" ht="20.100000000000001" customHeight="1">
      <c r="A11" s="14" t="s">
        <v>7</v>
      </c>
      <c r="B11" s="42">
        <v>-82.524614779199993</v>
      </c>
      <c r="C11" s="16">
        <v>0.17937481</v>
      </c>
      <c r="D11" s="16">
        <v>1.258278E-2</v>
      </c>
      <c r="E11" s="17">
        <v>10730.4459064</v>
      </c>
      <c r="F11" s="43">
        <f t="shared" si="0"/>
        <v>6.7249999999999998E-9</v>
      </c>
      <c r="G11" s="44">
        <v>5144295.3333333302</v>
      </c>
      <c r="H11" s="44">
        <f t="shared" ref="H11:H16" si="6">E11/(4*F11*G11)</f>
        <v>77542.463828944732</v>
      </c>
      <c r="I11" s="44">
        <f t="shared" ref="I11:I16" si="7">H11*C11</f>
        <v>13909.164716248833</v>
      </c>
      <c r="J11" s="44">
        <f t="shared" ref="J11:J16" si="8">2*D11*H11</f>
        <v>1951.3995260351385</v>
      </c>
      <c r="K11" s="34">
        <v>0.100982315</v>
      </c>
      <c r="L11" s="38">
        <v>773993.20299999998</v>
      </c>
      <c r="M11" s="34">
        <f t="shared" ref="M11:M16" si="9">K11</f>
        <v>0.100982315</v>
      </c>
      <c r="N11" s="34">
        <f t="shared" ref="N11:N16" si="10">L11/(2*H11)</f>
        <v>4.9907699909264878</v>
      </c>
    </row>
    <row r="12" spans="1:14" ht="20.100000000000001" customHeight="1">
      <c r="A12" s="14" t="s">
        <v>8</v>
      </c>
      <c r="B12" s="42">
        <v>-49.475857621899998</v>
      </c>
      <c r="C12" s="16">
        <v>0.20234108000000001</v>
      </c>
      <c r="D12" s="16">
        <v>0.14087253999999999</v>
      </c>
      <c r="E12" s="23">
        <v>4679.0359020100004</v>
      </c>
      <c r="F12" s="43">
        <f t="shared" si="0"/>
        <v>6.7249999999999998E-9</v>
      </c>
      <c r="G12" s="44">
        <v>4874191.3333333302</v>
      </c>
      <c r="H12" s="44">
        <f t="shared" si="6"/>
        <v>35686.300187636327</v>
      </c>
      <c r="I12" s="44">
        <f t="shared" si="7"/>
        <v>7220.8045211705376</v>
      </c>
      <c r="J12" s="44">
        <f t="shared" si="8"/>
        <v>10054.439501269611</v>
      </c>
      <c r="K12" s="34">
        <v>0.102683234</v>
      </c>
      <c r="L12" s="38">
        <v>340582.11099999998</v>
      </c>
      <c r="M12" s="34">
        <f t="shared" si="9"/>
        <v>0.102683234</v>
      </c>
      <c r="N12" s="34">
        <f t="shared" si="10"/>
        <v>4.7718887809781432</v>
      </c>
    </row>
    <row r="13" spans="1:14" ht="20.100000000000001" customHeight="1">
      <c r="A13" s="14" t="s">
        <v>11</v>
      </c>
      <c r="B13" s="42">
        <v>-97.512906653300007</v>
      </c>
      <c r="C13" s="16">
        <v>4.1398070000000002E-2</v>
      </c>
      <c r="D13" s="16">
        <v>8.7867790000000001E-2</v>
      </c>
      <c r="E13" s="17">
        <v>27664.5134129</v>
      </c>
      <c r="F13" s="43">
        <f t="shared" si="0"/>
        <v>6.7249999999999998E-9</v>
      </c>
      <c r="G13" s="44">
        <v>5095612.6666666698</v>
      </c>
      <c r="H13" s="44">
        <f t="shared" si="6"/>
        <v>201824.7147585903</v>
      </c>
      <c r="I13" s="44">
        <f t="shared" si="7"/>
        <v>8355.1536693061553</v>
      </c>
      <c r="J13" s="44">
        <f t="shared" si="8"/>
        <v>35467.783306435427</v>
      </c>
      <c r="K13" s="34">
        <v>9.7336983799999999E-2</v>
      </c>
      <c r="L13" s="38">
        <v>1927198.33</v>
      </c>
      <c r="M13" s="34">
        <f t="shared" si="9"/>
        <v>9.7336983799999999E-2</v>
      </c>
      <c r="N13" s="34">
        <f t="shared" si="10"/>
        <v>4.7744359066856363</v>
      </c>
    </row>
    <row r="14" spans="1:14" ht="20.100000000000001" customHeight="1">
      <c r="A14" s="14" t="s">
        <v>12</v>
      </c>
      <c r="B14" s="42">
        <v>-43.121977115699998</v>
      </c>
      <c r="C14" s="16">
        <v>0.43051089999999997</v>
      </c>
      <c r="D14" s="16">
        <v>7.055575E-2</v>
      </c>
      <c r="E14" s="23">
        <v>1554.08776807</v>
      </c>
      <c r="F14" s="43">
        <f t="shared" si="0"/>
        <v>6.7249999999999998E-9</v>
      </c>
      <c r="G14" s="44">
        <v>2590820.6666666698</v>
      </c>
      <c r="H14" s="44">
        <f t="shared" si="6"/>
        <v>22299.026800834563</v>
      </c>
      <c r="I14" s="44">
        <f t="shared" si="7"/>
        <v>9599.9740971514075</v>
      </c>
      <c r="J14" s="44">
        <f t="shared" si="8"/>
        <v>3146.6491204059666</v>
      </c>
      <c r="K14" s="34">
        <v>0.165879414</v>
      </c>
      <c r="L14" s="38">
        <v>1391.2582</v>
      </c>
      <c r="M14" s="34">
        <f t="shared" si="9"/>
        <v>0.165879414</v>
      </c>
      <c r="N14" s="34">
        <f t="shared" si="10"/>
        <v>3.119549145409186E-2</v>
      </c>
    </row>
    <row r="15" spans="1:14" ht="20.100000000000001" customHeight="1">
      <c r="A15" s="14" t="s">
        <v>9</v>
      </c>
      <c r="B15" s="42">
        <v>-88.425509769200005</v>
      </c>
      <c r="C15" s="16">
        <v>2.8950139999999999E-2</v>
      </c>
      <c r="D15" s="16">
        <v>4.8444999999999998E-4</v>
      </c>
      <c r="E15" s="23">
        <v>1157.5427084600001</v>
      </c>
      <c r="F15" s="43">
        <f t="shared" si="0"/>
        <v>6.7249999999999998E-9</v>
      </c>
      <c r="G15" s="44">
        <v>3683091.3333333302</v>
      </c>
      <c r="H15" s="44">
        <f t="shared" si="6"/>
        <v>11683.480955955472</v>
      </c>
      <c r="I15" s="44">
        <f t="shared" si="7"/>
        <v>338.23840936224474</v>
      </c>
      <c r="J15" s="44">
        <f t="shared" si="8"/>
        <v>11.320124698225257</v>
      </c>
      <c r="K15" s="34">
        <v>0.144277462</v>
      </c>
      <c r="L15" s="38">
        <v>7026.1958000000004</v>
      </c>
      <c r="M15" s="34">
        <f t="shared" si="9"/>
        <v>0.144277462</v>
      </c>
      <c r="N15" s="34">
        <f t="shared" si="10"/>
        <v>0.30068931624433842</v>
      </c>
    </row>
    <row r="16" spans="1:14" ht="20.100000000000001" customHeight="1">
      <c r="A16" s="14" t="s">
        <v>10</v>
      </c>
      <c r="B16" s="42">
        <v>-45.046416979599996</v>
      </c>
      <c r="C16" s="16">
        <v>2.8594992100000001</v>
      </c>
      <c r="D16" s="16">
        <v>2.2839968100000001</v>
      </c>
      <c r="E16" s="23">
        <v>2913.7502022399999</v>
      </c>
      <c r="F16" s="43">
        <f t="shared" si="0"/>
        <v>6.7249999999999998E-9</v>
      </c>
      <c r="G16" s="44">
        <v>3873205.3333333302</v>
      </c>
      <c r="H16" s="44">
        <f t="shared" si="6"/>
        <v>27965.946047886617</v>
      </c>
      <c r="I16" s="44">
        <f t="shared" si="7"/>
        <v>79968.600630834408</v>
      </c>
      <c r="J16" s="44">
        <f t="shared" si="8"/>
        <v>127748.26312401028</v>
      </c>
      <c r="K16" s="34">
        <v>0.15367049099999999</v>
      </c>
      <c r="L16" s="38">
        <v>6053.8779599999998</v>
      </c>
      <c r="M16" s="34">
        <f t="shared" si="9"/>
        <v>0.15367049099999999</v>
      </c>
      <c r="N16" s="34">
        <f t="shared" si="10"/>
        <v>0.10823660228825856</v>
      </c>
    </row>
    <row r="17" spans="1:14" ht="20.100000000000001" customHeight="1">
      <c r="A17" s="36"/>
      <c r="B17" s="45"/>
      <c r="C17" s="18"/>
      <c r="D17" s="18"/>
      <c r="E17" s="18"/>
      <c r="F17" s="43"/>
      <c r="G17" s="44"/>
      <c r="H17" s="44"/>
      <c r="I17" s="44"/>
      <c r="J17" s="44"/>
      <c r="K17" s="34"/>
      <c r="L17" s="38"/>
      <c r="M17" s="34"/>
      <c r="N17" s="34"/>
    </row>
    <row r="18" spans="1:14" ht="20.100000000000001" customHeight="1">
      <c r="A18" s="36"/>
      <c r="B18" s="45"/>
      <c r="C18" s="18"/>
      <c r="D18" s="18"/>
      <c r="E18" s="18"/>
      <c r="F18" s="43"/>
      <c r="G18" s="44"/>
      <c r="H18" s="44"/>
      <c r="I18" s="44"/>
      <c r="J18" s="44"/>
      <c r="K18" s="34"/>
      <c r="L18" s="18"/>
      <c r="M18" s="46"/>
      <c r="N18" s="46"/>
    </row>
    <row r="19" spans="1:14" ht="20.100000000000001" customHeight="1">
      <c r="A19" s="36"/>
      <c r="B19" s="45"/>
      <c r="C19" s="18"/>
      <c r="D19" s="18"/>
      <c r="E19" s="18"/>
      <c r="F19" s="43"/>
      <c r="G19" s="44"/>
      <c r="H19" s="44"/>
      <c r="I19" s="44"/>
      <c r="J19" s="44"/>
      <c r="K19" s="34"/>
      <c r="L19" s="18"/>
      <c r="M19" s="46"/>
      <c r="N19" s="46"/>
    </row>
    <row r="20" spans="1:14" ht="20.100000000000001" customHeight="1">
      <c r="A20" s="36"/>
      <c r="B20" s="45"/>
      <c r="C20" s="18"/>
      <c r="D20" s="18"/>
      <c r="E20" s="18"/>
      <c r="F20" s="43"/>
      <c r="G20" s="44"/>
      <c r="H20" s="44"/>
      <c r="I20" s="44"/>
      <c r="J20" s="44"/>
      <c r="K20" s="34"/>
      <c r="L20" s="18"/>
      <c r="M20" s="46"/>
      <c r="N20" s="46"/>
    </row>
    <row r="21" spans="1:14" ht="20.100000000000001" customHeight="1">
      <c r="A21" s="36"/>
      <c r="B21" s="45"/>
      <c r="C21" s="18"/>
      <c r="D21" s="18"/>
      <c r="E21" s="18"/>
      <c r="F21" s="43"/>
      <c r="G21" s="44"/>
      <c r="H21" s="44"/>
      <c r="I21" s="44"/>
      <c r="J21" s="44"/>
      <c r="K21" s="34"/>
      <c r="L21" s="18"/>
      <c r="M21" s="46"/>
      <c r="N21" s="46"/>
    </row>
    <row r="22" spans="1:14" ht="20.100000000000001" customHeight="1">
      <c r="A22" s="36"/>
      <c r="B22" s="45"/>
      <c r="C22" s="18"/>
      <c r="D22" s="18"/>
      <c r="E22" s="18"/>
      <c r="F22" s="43"/>
      <c r="G22" s="44"/>
      <c r="H22" s="44"/>
      <c r="I22" s="44"/>
      <c r="J22" s="44"/>
      <c r="K22" s="34"/>
      <c r="L22" s="18"/>
      <c r="M22" s="46"/>
      <c r="N22" s="46"/>
    </row>
    <row r="23" spans="1:14" ht="20.100000000000001" customHeight="1">
      <c r="A23" s="36"/>
      <c r="B23" s="45"/>
      <c r="C23" s="18"/>
      <c r="D23" s="18"/>
      <c r="E23" s="18"/>
      <c r="F23" s="43"/>
      <c r="G23" s="44"/>
      <c r="H23" s="44"/>
      <c r="I23" s="44"/>
      <c r="J23" s="44"/>
      <c r="K23" s="34"/>
      <c r="L23" s="18"/>
      <c r="M23" s="46"/>
      <c r="N23" s="46"/>
    </row>
  </sheetData>
  <mergeCells count="1">
    <mergeCell ref="A1:N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SYN 10x</vt:lpstr>
      <vt:lpstr>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Mah</cp:lastModifiedBy>
  <dcterms:modified xsi:type="dcterms:W3CDTF">2020-05-12T18:20:21Z</dcterms:modified>
</cp:coreProperties>
</file>