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n.xu\GIH\Bioinformatics\scSplit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6" i="1" l="1"/>
  <c r="D46" i="1"/>
  <c r="C46" i="1"/>
  <c r="B47" i="1"/>
  <c r="B46" i="1"/>
  <c r="E47" i="1"/>
  <c r="D47" i="1"/>
  <c r="C47" i="1"/>
  <c r="J33" i="1" l="1"/>
  <c r="J32" i="1"/>
  <c r="AG22" i="1"/>
  <c r="AG21" i="1"/>
  <c r="U22" i="1"/>
  <c r="U21" i="1"/>
  <c r="F41" i="1"/>
  <c r="AH31" i="1"/>
  <c r="W31" i="1"/>
  <c r="K31" i="1"/>
  <c r="AH20" i="1"/>
  <c r="V20" i="1"/>
  <c r="J20" i="1"/>
  <c r="AB13" i="1"/>
  <c r="Q13" i="1"/>
  <c r="J13" i="1"/>
  <c r="J5" i="1"/>
  <c r="J12" i="1"/>
  <c r="Q12" i="1"/>
  <c r="AB12" i="1"/>
  <c r="J19" i="1"/>
  <c r="V19" i="1"/>
  <c r="AH19" i="1"/>
  <c r="AH30" i="1"/>
  <c r="W30" i="1"/>
  <c r="D13" i="1"/>
  <c r="I7" i="1"/>
  <c r="H7" i="1"/>
  <c r="G7" i="1"/>
  <c r="I6" i="1"/>
  <c r="H6" i="1"/>
  <c r="G6" i="1"/>
  <c r="E43" i="1"/>
  <c r="D43" i="1"/>
  <c r="C43" i="1"/>
  <c r="B43" i="1"/>
  <c r="E42" i="1"/>
  <c r="D42" i="1"/>
  <c r="C42" i="1"/>
  <c r="B42" i="1"/>
  <c r="AG33" i="1"/>
  <c r="AF33" i="1"/>
  <c r="AE33" i="1"/>
  <c r="AD33" i="1"/>
  <c r="AC33" i="1"/>
  <c r="AB33" i="1"/>
  <c r="AA33" i="1"/>
  <c r="Z33" i="1"/>
  <c r="AG32" i="1"/>
  <c r="AF32" i="1"/>
  <c r="AE32" i="1"/>
  <c r="AD32" i="1"/>
  <c r="AC32" i="1"/>
  <c r="AB32" i="1"/>
  <c r="AA32" i="1"/>
  <c r="Z32" i="1"/>
  <c r="V33" i="1"/>
  <c r="U33" i="1"/>
  <c r="T33" i="1"/>
  <c r="S33" i="1"/>
  <c r="R33" i="1"/>
  <c r="Q33" i="1"/>
  <c r="P33" i="1"/>
  <c r="O33" i="1"/>
  <c r="N33" i="1"/>
  <c r="V32" i="1"/>
  <c r="U32" i="1"/>
  <c r="T32" i="1"/>
  <c r="S32" i="1"/>
  <c r="R32" i="1"/>
  <c r="Q32" i="1"/>
  <c r="P32" i="1"/>
  <c r="O32" i="1"/>
  <c r="N32" i="1"/>
  <c r="I33" i="1"/>
  <c r="H33" i="1"/>
  <c r="G33" i="1"/>
  <c r="F33" i="1"/>
  <c r="E33" i="1"/>
  <c r="D33" i="1"/>
  <c r="C33" i="1"/>
  <c r="B33" i="1"/>
  <c r="I32" i="1"/>
  <c r="H32" i="1"/>
  <c r="G32" i="1"/>
  <c r="F32" i="1"/>
  <c r="E32" i="1"/>
  <c r="D32" i="1"/>
  <c r="C32" i="1"/>
  <c r="B32" i="1"/>
  <c r="AF22" i="1"/>
  <c r="AE22" i="1"/>
  <c r="AD22" i="1"/>
  <c r="AC22" i="1"/>
  <c r="AB22" i="1"/>
  <c r="AA22" i="1"/>
  <c r="Z22" i="1"/>
  <c r="Y22" i="1"/>
  <c r="AF21" i="1"/>
  <c r="AE21" i="1"/>
  <c r="AD21" i="1"/>
  <c r="AC21" i="1"/>
  <c r="AB21" i="1"/>
  <c r="AA21" i="1"/>
  <c r="Z21" i="1"/>
  <c r="Y21" i="1"/>
  <c r="T22" i="1"/>
  <c r="S22" i="1"/>
  <c r="R22" i="1"/>
  <c r="Q22" i="1"/>
  <c r="P22" i="1"/>
  <c r="O22" i="1"/>
  <c r="N22" i="1"/>
  <c r="M22" i="1"/>
  <c r="T21" i="1"/>
  <c r="S21" i="1"/>
  <c r="R21" i="1"/>
  <c r="Q21" i="1"/>
  <c r="P21" i="1"/>
  <c r="O21" i="1"/>
  <c r="N21" i="1"/>
  <c r="M21" i="1"/>
  <c r="I22" i="1"/>
  <c r="H22" i="1"/>
  <c r="G22" i="1"/>
  <c r="F22" i="1"/>
  <c r="E22" i="1"/>
  <c r="D22" i="1"/>
  <c r="C22" i="1"/>
  <c r="B22" i="1"/>
  <c r="I21" i="1"/>
  <c r="H21" i="1"/>
  <c r="G21" i="1"/>
  <c r="F21" i="1"/>
  <c r="E21" i="1"/>
  <c r="D21" i="1"/>
  <c r="C21" i="1"/>
  <c r="B21" i="1"/>
  <c r="AA15" i="1"/>
  <c r="Z15" i="1"/>
  <c r="Y15" i="1"/>
  <c r="X15" i="1"/>
  <c r="W15" i="1"/>
  <c r="V15" i="1"/>
  <c r="U15" i="1"/>
  <c r="T15" i="1"/>
  <c r="AA14" i="1"/>
  <c r="Z14" i="1"/>
  <c r="Y14" i="1"/>
  <c r="X14" i="1"/>
  <c r="W14" i="1"/>
  <c r="V14" i="1"/>
  <c r="U14" i="1"/>
  <c r="T14" i="1"/>
  <c r="P15" i="1"/>
  <c r="O15" i="1"/>
  <c r="N15" i="1"/>
  <c r="M15" i="1"/>
  <c r="P14" i="1"/>
  <c r="O14" i="1"/>
  <c r="N14" i="1"/>
  <c r="M14" i="1"/>
  <c r="C15" i="1"/>
  <c r="B15" i="1"/>
  <c r="C14" i="1"/>
  <c r="B14" i="1"/>
  <c r="F40" i="1"/>
  <c r="U23" i="1" l="1"/>
  <c r="T23" i="1"/>
  <c r="S23" i="1"/>
  <c r="R23" i="1"/>
  <c r="Q23" i="1"/>
  <c r="P23" i="1"/>
  <c r="O23" i="1"/>
  <c r="N23" i="1"/>
  <c r="M23" i="1"/>
  <c r="K30" i="1" l="1"/>
  <c r="D12" i="1" l="1"/>
  <c r="J4" i="1"/>
  <c r="C4" i="1"/>
  <c r="B4" i="1"/>
  <c r="D5" i="1" l="1"/>
  <c r="B7" i="1"/>
  <c r="B6" i="1"/>
  <c r="C7" i="1"/>
  <c r="C6" i="1"/>
  <c r="D4" i="1"/>
</calcChain>
</file>

<file path=xl/sharedStrings.xml><?xml version="1.0" encoding="utf-8"?>
<sst xmlns="http://schemas.openxmlformats.org/spreadsheetml/2006/main" count="70" uniqueCount="26">
  <si>
    <t>mix2</t>
  </si>
  <si>
    <t>truth</t>
  </si>
  <si>
    <t>correct</t>
  </si>
  <si>
    <t>incorrect</t>
  </si>
  <si>
    <t>A</t>
  </si>
  <si>
    <t>C</t>
  </si>
  <si>
    <t>mix3</t>
  </si>
  <si>
    <t>B</t>
  </si>
  <si>
    <t>sim2</t>
  </si>
  <si>
    <t>sim3</t>
  </si>
  <si>
    <t>sim4</t>
  </si>
  <si>
    <t>D</t>
  </si>
  <si>
    <t>sim8</t>
  </si>
  <si>
    <t>dem</t>
  </si>
  <si>
    <t>sample1</t>
  </si>
  <si>
    <t>sample2</t>
  </si>
  <si>
    <t>sample3</t>
  </si>
  <si>
    <t>sample4</t>
  </si>
  <si>
    <t>sample5</t>
  </si>
  <si>
    <t>sample6</t>
  </si>
  <si>
    <t>TPR</t>
  </si>
  <si>
    <t>FDR</t>
  </si>
  <si>
    <t>TP/(TP+FN)=TP/P</t>
  </si>
  <si>
    <t>FP/(FP+TP)</t>
  </si>
  <si>
    <t>demux</t>
  </si>
  <si>
    <t>sample7 (sally4)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</si>
</sst>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1" applyNumberFormat="1" applyFont="1"/>
    <xf numFmtId="0" fontId="0" fillId="0" borderId="0" xfId="0" quotePrefix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7"/>
  <sheetViews>
    <sheetView tabSelected="1" topLeftCell="A7" zoomScale="90" zoomScaleNormal="90" workbookViewId="0">
      <selection activeCell="A7" sqref="A7"/>
    </sheetView>
  </sheetViews>
  <sheetFormatPr defaultColWidth="8" defaultRowHeight="15" x14ac:dyDescent="0.25"/>
  <cols>
    <col min="4" max="4" width="10" customWidth="1"/>
    <col min="10" max="10" width="8.85546875" customWidth="1"/>
    <col min="16" max="16" width="9.42578125" customWidth="1"/>
    <col min="17" max="17" width="9" customWidth="1"/>
    <col min="22" max="22" width="9.42578125" customWidth="1"/>
    <col min="28" max="28" width="9.42578125" customWidth="1"/>
  </cols>
  <sheetData>
    <row r="1" spans="1:28" x14ac:dyDescent="0.25">
      <c r="A1" t="s">
        <v>0</v>
      </c>
      <c r="F1" t="s">
        <v>6</v>
      </c>
    </row>
    <row r="2" spans="1:28" x14ac:dyDescent="0.25">
      <c r="B2" t="s">
        <v>4</v>
      </c>
      <c r="C2" t="s">
        <v>5</v>
      </c>
      <c r="G2" t="s">
        <v>4</v>
      </c>
      <c r="H2" t="s">
        <v>7</v>
      </c>
      <c r="I2" t="s">
        <v>5</v>
      </c>
    </row>
    <row r="3" spans="1:28" x14ac:dyDescent="0.25">
      <c r="A3" t="s">
        <v>1</v>
      </c>
      <c r="B3">
        <v>2900</v>
      </c>
      <c r="C3">
        <v>9519</v>
      </c>
      <c r="F3" t="s">
        <v>1</v>
      </c>
      <c r="G3">
        <v>2900</v>
      </c>
      <c r="H3">
        <v>7783</v>
      </c>
      <c r="I3">
        <v>9519</v>
      </c>
    </row>
    <row r="4" spans="1:28" s="1" customFormat="1" x14ac:dyDescent="0.25">
      <c r="A4" s="1" t="s">
        <v>2</v>
      </c>
      <c r="B4" s="1">
        <f>2882</f>
        <v>2882</v>
      </c>
      <c r="C4" s="1">
        <f>9495</f>
        <v>9495</v>
      </c>
      <c r="D4" s="1">
        <f>(B4+C4)/(B$3+C$3)</f>
        <v>0.99661808519204442</v>
      </c>
      <c r="F4" s="1" t="s">
        <v>2</v>
      </c>
      <c r="G4" s="1">
        <v>2883</v>
      </c>
      <c r="H4" s="1">
        <v>7725</v>
      </c>
      <c r="I4" s="1">
        <v>9494</v>
      </c>
      <c r="J4" s="1">
        <f>(G4+H4+I4)/(G$3+H$3+I$3)</f>
        <v>0.99504999504999503</v>
      </c>
    </row>
    <row r="5" spans="1:28" s="1" customFormat="1" x14ac:dyDescent="0.25">
      <c r="A5" s="1" t="s">
        <v>3</v>
      </c>
      <c r="B5" s="1">
        <v>6</v>
      </c>
      <c r="C5" s="1">
        <v>0</v>
      </c>
      <c r="D5" s="1">
        <f>(B5+C5)/(B$4+C$4)</f>
        <v>4.8477013815948936E-4</v>
      </c>
      <c r="F5" s="1" t="s">
        <v>3</v>
      </c>
      <c r="G5" s="1">
        <v>8</v>
      </c>
      <c r="H5" s="1">
        <v>0</v>
      </c>
      <c r="I5" s="1">
        <v>2</v>
      </c>
      <c r="J5" s="1">
        <f>(G5+H5+I5)/(G$4+H$4+I$4)</f>
        <v>4.9746293901104367E-4</v>
      </c>
    </row>
    <row r="6" spans="1:28" x14ac:dyDescent="0.25">
      <c r="B6">
        <f t="shared" ref="B6:C6" si="0">B4/B3</f>
        <v>0.99379310344827587</v>
      </c>
      <c r="C6">
        <f t="shared" si="0"/>
        <v>0.99747872675701232</v>
      </c>
      <c r="G6">
        <f t="shared" ref="G6:I6" si="1">G4/G3</f>
        <v>0.99413793103448278</v>
      </c>
      <c r="H6">
        <f t="shared" si="1"/>
        <v>0.99254786072208656</v>
      </c>
      <c r="I6">
        <f t="shared" si="1"/>
        <v>0.99737367370522112</v>
      </c>
    </row>
    <row r="7" spans="1:28" x14ac:dyDescent="0.25">
      <c r="B7">
        <f t="shared" ref="B7:C7" si="2">B5/(B5+B4)</f>
        <v>2.0775623268698062E-3</v>
      </c>
      <c r="C7">
        <f t="shared" si="2"/>
        <v>0</v>
      </c>
      <c r="G7">
        <f t="shared" ref="G7:I7" si="3">G5/(G5+G4)</f>
        <v>2.767208578346593E-3</v>
      </c>
      <c r="H7">
        <f t="shared" si="3"/>
        <v>0</v>
      </c>
      <c r="I7">
        <f t="shared" si="3"/>
        <v>2.1061499578770007E-4</v>
      </c>
    </row>
    <row r="9" spans="1:28" x14ac:dyDescent="0.25">
      <c r="A9" t="s">
        <v>8</v>
      </c>
      <c r="F9" t="s">
        <v>9</v>
      </c>
      <c r="L9" t="s">
        <v>10</v>
      </c>
      <c r="S9" t="s">
        <v>12</v>
      </c>
    </row>
    <row r="10" spans="1:28" x14ac:dyDescent="0.25">
      <c r="B10">
        <v>1</v>
      </c>
      <c r="C10">
        <v>2</v>
      </c>
      <c r="G10">
        <v>1</v>
      </c>
      <c r="H10">
        <v>2</v>
      </c>
      <c r="I10">
        <v>3</v>
      </c>
      <c r="M10">
        <v>1</v>
      </c>
      <c r="N10">
        <v>2</v>
      </c>
      <c r="O10">
        <v>3</v>
      </c>
      <c r="P10">
        <v>4</v>
      </c>
      <c r="T10">
        <v>1</v>
      </c>
      <c r="U10">
        <v>2</v>
      </c>
      <c r="V10">
        <v>3</v>
      </c>
      <c r="W10">
        <v>4</v>
      </c>
      <c r="X10">
        <v>5</v>
      </c>
      <c r="Y10">
        <v>6</v>
      </c>
      <c r="Z10">
        <v>7</v>
      </c>
      <c r="AA10">
        <v>8</v>
      </c>
    </row>
    <row r="11" spans="1:28" x14ac:dyDescent="0.25">
      <c r="A11" t="s">
        <v>1</v>
      </c>
      <c r="B11">
        <v>6160</v>
      </c>
      <c r="C11">
        <v>6223</v>
      </c>
      <c r="F11" t="s">
        <v>1</v>
      </c>
      <c r="G11">
        <v>4001</v>
      </c>
      <c r="H11">
        <v>4206</v>
      </c>
      <c r="I11">
        <v>4176</v>
      </c>
      <c r="L11" t="s">
        <v>1</v>
      </c>
      <c r="M11">
        <v>2009</v>
      </c>
      <c r="N11">
        <v>1868</v>
      </c>
      <c r="O11">
        <v>1984</v>
      </c>
      <c r="P11">
        <v>1922</v>
      </c>
      <c r="S11" t="s">
        <v>1</v>
      </c>
      <c r="T11">
        <v>1011</v>
      </c>
      <c r="U11">
        <v>1006</v>
      </c>
      <c r="V11">
        <v>951</v>
      </c>
      <c r="W11">
        <v>938</v>
      </c>
      <c r="X11">
        <v>928</v>
      </c>
      <c r="Y11">
        <v>978</v>
      </c>
      <c r="Z11">
        <v>1003</v>
      </c>
      <c r="AA11">
        <v>968</v>
      </c>
    </row>
    <row r="12" spans="1:28" x14ac:dyDescent="0.25">
      <c r="A12" s="1" t="s">
        <v>2</v>
      </c>
      <c r="B12" s="1">
        <v>6098</v>
      </c>
      <c r="C12" s="1">
        <v>6159</v>
      </c>
      <c r="D12" s="1">
        <f>(B12+C12)/(B$11+C$11)</f>
        <v>0.98982475975127193</v>
      </c>
      <c r="F12" s="1" t="s">
        <v>2</v>
      </c>
      <c r="G12" s="1">
        <v>3996</v>
      </c>
      <c r="H12" s="1">
        <v>4200</v>
      </c>
      <c r="I12" s="1">
        <v>4174</v>
      </c>
      <c r="J12" s="1">
        <f>(G12+H12+I12)/(G$11+H$11+I$11)</f>
        <v>0.99895017362513128</v>
      </c>
      <c r="L12" s="1" t="s">
        <v>2</v>
      </c>
      <c r="M12" s="1">
        <v>2006</v>
      </c>
      <c r="N12" s="1">
        <v>1825</v>
      </c>
      <c r="O12" s="1">
        <v>1923</v>
      </c>
      <c r="P12" s="1">
        <v>1844</v>
      </c>
      <c r="Q12" s="1">
        <f>(M12+N12+O12+P12)/(M$11+N$11+O$11+P$12)</f>
        <v>0.9861129136924075</v>
      </c>
      <c r="S12" s="1" t="s">
        <v>2</v>
      </c>
      <c r="T12" s="1">
        <v>1001</v>
      </c>
      <c r="U12" s="1">
        <v>992</v>
      </c>
      <c r="V12" s="1">
        <v>918</v>
      </c>
      <c r="W12" s="1">
        <v>885</v>
      </c>
      <c r="X12" s="1">
        <v>891</v>
      </c>
      <c r="Y12" s="1">
        <v>963</v>
      </c>
      <c r="Z12" s="1">
        <v>967</v>
      </c>
      <c r="AA12" s="1">
        <v>948</v>
      </c>
      <c r="AB12" s="1">
        <f>SUM(T12:AA12)/SUM(T$11:AA$11)</f>
        <v>0.97199023512784277</v>
      </c>
    </row>
    <row r="13" spans="1:28" x14ac:dyDescent="0.25">
      <c r="A13" s="1" t="s">
        <v>3</v>
      </c>
      <c r="B13" s="1">
        <v>0</v>
      </c>
      <c r="C13" s="1">
        <v>122</v>
      </c>
      <c r="D13" s="1">
        <f>(B13+C13)/(B$12+C$12)</f>
        <v>9.9534959614913932E-3</v>
      </c>
      <c r="F13" s="1" t="s">
        <v>3</v>
      </c>
      <c r="G13" s="1">
        <v>0</v>
      </c>
      <c r="H13" s="1">
        <v>6</v>
      </c>
      <c r="I13" s="1">
        <v>2</v>
      </c>
      <c r="J13" s="1">
        <f>(G13+H13+I13)/(G$12+H$12+I$12)</f>
        <v>6.4672594987873894E-4</v>
      </c>
      <c r="L13" s="1" t="s">
        <v>3</v>
      </c>
      <c r="M13" s="1">
        <v>52</v>
      </c>
      <c r="N13" s="1">
        <v>0</v>
      </c>
      <c r="O13" s="1">
        <v>11</v>
      </c>
      <c r="P13" s="1">
        <v>38</v>
      </c>
      <c r="Q13" s="1">
        <f>(M13+N13+O13+P13)/(M$12+N$12+O$12+P$12)</f>
        <v>1.3292971834693341E-2</v>
      </c>
      <c r="S13" s="1" t="s">
        <v>3</v>
      </c>
      <c r="T13" s="1">
        <v>1</v>
      </c>
      <c r="U13" s="1">
        <v>2</v>
      </c>
      <c r="V13" s="1">
        <v>7</v>
      </c>
      <c r="W13" s="1">
        <v>2</v>
      </c>
      <c r="X13" s="1">
        <v>3</v>
      </c>
      <c r="Y13" s="1">
        <v>4</v>
      </c>
      <c r="Z13" s="1">
        <v>2</v>
      </c>
      <c r="AA13" s="1">
        <v>1</v>
      </c>
      <c r="AB13" s="1">
        <f>SUM(T13:AA13)/SUM(T$12:AA$12)</f>
        <v>2.9081295439524124E-3</v>
      </c>
    </row>
    <row r="14" spans="1:28" x14ac:dyDescent="0.25">
      <c r="B14">
        <f>B12/B11</f>
        <v>0.98993506493506489</v>
      </c>
      <c r="C14">
        <f>C12/C11</f>
        <v>0.98971557126787724</v>
      </c>
      <c r="M14">
        <f t="shared" ref="M14:P14" si="4">M12/M11</f>
        <v>0.99850671976107519</v>
      </c>
      <c r="N14">
        <f t="shared" si="4"/>
        <v>0.97698072805139191</v>
      </c>
      <c r="O14">
        <f t="shared" si="4"/>
        <v>0.9692540322580645</v>
      </c>
      <c r="P14">
        <f t="shared" si="4"/>
        <v>0.95941727367325702</v>
      </c>
      <c r="T14">
        <f t="shared" ref="T14:AA14" si="5">T12/T11</f>
        <v>0.99010880316518302</v>
      </c>
      <c r="U14">
        <f t="shared" si="5"/>
        <v>0.98608349900596426</v>
      </c>
      <c r="V14">
        <f t="shared" si="5"/>
        <v>0.96529968454258674</v>
      </c>
      <c r="W14">
        <f t="shared" si="5"/>
        <v>0.94349680170575689</v>
      </c>
      <c r="X14">
        <f t="shared" si="5"/>
        <v>0.96012931034482762</v>
      </c>
      <c r="Y14">
        <f t="shared" si="5"/>
        <v>0.98466257668711654</v>
      </c>
      <c r="Z14">
        <f t="shared" si="5"/>
        <v>0.96410767696909272</v>
      </c>
      <c r="AA14">
        <f t="shared" si="5"/>
        <v>0.97933884297520657</v>
      </c>
    </row>
    <row r="15" spans="1:28" x14ac:dyDescent="0.25">
      <c r="B15">
        <f>B13/(B13+B12)</f>
        <v>0</v>
      </c>
      <c r="C15">
        <f>C13/(C13+C12)</f>
        <v>1.9423658653080721E-2</v>
      </c>
      <c r="M15">
        <f t="shared" ref="M15:P15" si="6">M13/(M13+M12)</f>
        <v>2.5267249757045675E-2</v>
      </c>
      <c r="N15">
        <f t="shared" si="6"/>
        <v>0</v>
      </c>
      <c r="O15">
        <f t="shared" si="6"/>
        <v>5.6876938986556358E-3</v>
      </c>
      <c r="P15">
        <f t="shared" si="6"/>
        <v>2.0191285866099893E-2</v>
      </c>
      <c r="T15">
        <f t="shared" ref="T15:AA15" si="7">T13/(T13+T12)</f>
        <v>9.9800399201596798E-4</v>
      </c>
      <c r="U15">
        <f t="shared" si="7"/>
        <v>2.012072434607646E-3</v>
      </c>
      <c r="V15">
        <f t="shared" si="7"/>
        <v>7.5675675675675675E-3</v>
      </c>
      <c r="W15">
        <f t="shared" si="7"/>
        <v>2.2547914317925591E-3</v>
      </c>
      <c r="X15">
        <f t="shared" si="7"/>
        <v>3.3557046979865771E-3</v>
      </c>
      <c r="Y15">
        <f t="shared" si="7"/>
        <v>4.1365046535677356E-3</v>
      </c>
      <c r="Z15">
        <f t="shared" si="7"/>
        <v>2.0639834881320948E-3</v>
      </c>
      <c r="AA15">
        <f t="shared" si="7"/>
        <v>1.053740779768177E-3</v>
      </c>
    </row>
    <row r="16" spans="1:28" x14ac:dyDescent="0.25">
      <c r="A16" t="s">
        <v>14</v>
      </c>
      <c r="L16" t="s">
        <v>15</v>
      </c>
      <c r="X16" t="s">
        <v>16</v>
      </c>
    </row>
    <row r="17" spans="1:34" x14ac:dyDescent="0.25">
      <c r="B17">
        <v>11</v>
      </c>
      <c r="C17">
        <v>28</v>
      </c>
      <c r="D17">
        <v>53</v>
      </c>
      <c r="E17">
        <v>110</v>
      </c>
      <c r="F17">
        <v>181</v>
      </c>
      <c r="G17">
        <v>195</v>
      </c>
      <c r="H17">
        <v>326</v>
      </c>
      <c r="I17" s="2" t="s">
        <v>11</v>
      </c>
      <c r="M17">
        <v>104</v>
      </c>
      <c r="N17">
        <v>114</v>
      </c>
      <c r="O17">
        <v>137</v>
      </c>
      <c r="P17">
        <v>145</v>
      </c>
      <c r="Q17">
        <v>161</v>
      </c>
      <c r="R17">
        <v>184</v>
      </c>
      <c r="S17">
        <v>212</v>
      </c>
      <c r="T17">
        <v>253</v>
      </c>
      <c r="U17" s="2" t="s">
        <v>11</v>
      </c>
      <c r="Y17">
        <v>124</v>
      </c>
      <c r="Z17">
        <v>169</v>
      </c>
      <c r="AA17">
        <v>2</v>
      </c>
      <c r="AB17">
        <v>31</v>
      </c>
      <c r="AC17">
        <v>320</v>
      </c>
      <c r="AD17">
        <v>43</v>
      </c>
      <c r="AE17">
        <v>77</v>
      </c>
      <c r="AF17">
        <v>78</v>
      </c>
      <c r="AG17" s="2" t="s">
        <v>11</v>
      </c>
    </row>
    <row r="18" spans="1:34" x14ac:dyDescent="0.25">
      <c r="A18" t="s">
        <v>13</v>
      </c>
      <c r="B18">
        <v>121</v>
      </c>
      <c r="C18">
        <v>91</v>
      </c>
      <c r="D18">
        <v>46</v>
      </c>
      <c r="E18">
        <v>111</v>
      </c>
      <c r="F18">
        <v>45</v>
      </c>
      <c r="G18">
        <v>162</v>
      </c>
      <c r="H18">
        <v>209</v>
      </c>
      <c r="I18">
        <v>128</v>
      </c>
      <c r="L18" t="s">
        <v>13</v>
      </c>
      <c r="M18">
        <v>880</v>
      </c>
      <c r="N18">
        <v>875</v>
      </c>
      <c r="O18">
        <v>789</v>
      </c>
      <c r="P18">
        <v>1098</v>
      </c>
      <c r="Q18">
        <v>1222</v>
      </c>
      <c r="R18">
        <v>972</v>
      </c>
      <c r="S18">
        <v>855</v>
      </c>
      <c r="T18">
        <v>981</v>
      </c>
      <c r="U18">
        <v>421</v>
      </c>
      <c r="X18" t="s">
        <v>13</v>
      </c>
      <c r="Y18">
        <v>727</v>
      </c>
      <c r="Z18">
        <v>341</v>
      </c>
      <c r="AA18">
        <v>253</v>
      </c>
      <c r="AB18">
        <v>933</v>
      </c>
      <c r="AC18">
        <v>458</v>
      </c>
      <c r="AD18">
        <v>580</v>
      </c>
      <c r="AE18">
        <v>613</v>
      </c>
      <c r="AF18">
        <v>1007</v>
      </c>
      <c r="AG18">
        <v>241</v>
      </c>
    </row>
    <row r="19" spans="1:34" x14ac:dyDescent="0.25">
      <c r="A19" s="1" t="s">
        <v>2</v>
      </c>
      <c r="B19" s="1">
        <v>118</v>
      </c>
      <c r="C19" s="1">
        <v>90</v>
      </c>
      <c r="D19" s="1">
        <v>43</v>
      </c>
      <c r="E19" s="1">
        <v>111</v>
      </c>
      <c r="F19" s="1">
        <v>43</v>
      </c>
      <c r="G19" s="1">
        <v>160</v>
      </c>
      <c r="H19" s="1">
        <v>207</v>
      </c>
      <c r="I19" s="1">
        <v>78</v>
      </c>
      <c r="J19" s="1">
        <f>SUM(B19:I19)/SUM(B$18:I$18)</f>
        <v>0.93099671412924423</v>
      </c>
      <c r="L19" s="1" t="s">
        <v>2</v>
      </c>
      <c r="M19" s="1">
        <v>839</v>
      </c>
      <c r="N19" s="1">
        <v>790</v>
      </c>
      <c r="O19" s="1">
        <v>673</v>
      </c>
      <c r="P19" s="1">
        <v>1056</v>
      </c>
      <c r="Q19" s="1">
        <v>1118</v>
      </c>
      <c r="R19" s="1">
        <v>890</v>
      </c>
      <c r="S19" s="1">
        <v>808</v>
      </c>
      <c r="T19" s="1">
        <v>923</v>
      </c>
      <c r="U19" s="1">
        <v>115</v>
      </c>
      <c r="V19" s="1">
        <f>SUM(M19:U19)/SUM(M$18:U$18)</f>
        <v>0.89114049178302235</v>
      </c>
      <c r="X19" s="1" t="s">
        <v>2</v>
      </c>
      <c r="Y19" s="1">
        <v>633</v>
      </c>
      <c r="Z19" s="1">
        <v>272</v>
      </c>
      <c r="AA19" s="1">
        <v>226</v>
      </c>
      <c r="AB19" s="1">
        <v>882</v>
      </c>
      <c r="AC19" s="1">
        <v>337</v>
      </c>
      <c r="AD19" s="1">
        <v>514</v>
      </c>
      <c r="AE19" s="1">
        <v>546</v>
      </c>
      <c r="AF19" s="1">
        <v>943</v>
      </c>
      <c r="AG19" s="1">
        <v>103</v>
      </c>
      <c r="AH19" s="1">
        <f>SUM(Y19:AG19)/SUM(Y$18:AG$18)</f>
        <v>0.86473898699786533</v>
      </c>
    </row>
    <row r="20" spans="1:34" x14ac:dyDescent="0.25">
      <c r="A20" s="1" t="s">
        <v>3</v>
      </c>
      <c r="B20" s="1">
        <v>3</v>
      </c>
      <c r="C20" s="1">
        <v>11</v>
      </c>
      <c r="D20" s="1">
        <v>4</v>
      </c>
      <c r="E20" s="1">
        <v>15</v>
      </c>
      <c r="F20" s="1">
        <v>6</v>
      </c>
      <c r="G20" s="1">
        <v>10</v>
      </c>
      <c r="H20" s="1">
        <v>6</v>
      </c>
      <c r="I20" s="1">
        <v>9</v>
      </c>
      <c r="J20" s="1">
        <f>SUM(B20:I20)/SUM(B$19:I$19)</f>
        <v>7.5294117647058817E-2</v>
      </c>
      <c r="L20" s="1" t="s">
        <v>3</v>
      </c>
      <c r="M20" s="1">
        <v>163</v>
      </c>
      <c r="N20" s="1">
        <v>83</v>
      </c>
      <c r="O20" s="1">
        <v>58</v>
      </c>
      <c r="P20" s="1">
        <v>128</v>
      </c>
      <c r="Q20" s="1">
        <v>97</v>
      </c>
      <c r="R20" s="1">
        <v>123</v>
      </c>
      <c r="S20" s="1">
        <v>69</v>
      </c>
      <c r="T20" s="1">
        <v>96</v>
      </c>
      <c r="U20" s="1">
        <v>108</v>
      </c>
      <c r="V20" s="1">
        <f>SUM(M20:U20)/SUM(M$19:U$19)</f>
        <v>0.12825845812534664</v>
      </c>
      <c r="X20" s="1" t="s">
        <v>3</v>
      </c>
      <c r="Y20" s="1">
        <v>54</v>
      </c>
      <c r="Z20" s="1">
        <v>50</v>
      </c>
      <c r="AA20" s="1">
        <v>27</v>
      </c>
      <c r="AB20" s="1">
        <v>131</v>
      </c>
      <c r="AC20" s="1">
        <v>43</v>
      </c>
      <c r="AD20" s="1">
        <v>68</v>
      </c>
      <c r="AE20" s="1">
        <v>51</v>
      </c>
      <c r="AF20" s="1">
        <v>162</v>
      </c>
      <c r="AG20" s="1">
        <v>123</v>
      </c>
      <c r="AH20" s="1">
        <f>SUM(Y20:AG20)/SUM(Y$19:AG$19)</f>
        <v>0.15911131059245961</v>
      </c>
    </row>
    <row r="21" spans="1:34" x14ac:dyDescent="0.25">
      <c r="B21">
        <f t="shared" ref="B21:I21" si="8">B19/B18</f>
        <v>0.97520661157024791</v>
      </c>
      <c r="C21">
        <f t="shared" si="8"/>
        <v>0.98901098901098905</v>
      </c>
      <c r="D21">
        <f t="shared" si="8"/>
        <v>0.93478260869565222</v>
      </c>
      <c r="E21">
        <f t="shared" si="8"/>
        <v>1</v>
      </c>
      <c r="F21">
        <f t="shared" si="8"/>
        <v>0.9555555555555556</v>
      </c>
      <c r="G21">
        <f t="shared" si="8"/>
        <v>0.98765432098765427</v>
      </c>
      <c r="H21">
        <f t="shared" si="8"/>
        <v>0.99043062200956933</v>
      </c>
      <c r="I21">
        <f t="shared" si="8"/>
        <v>0.609375</v>
      </c>
      <c r="M21">
        <f t="shared" ref="M21:T21" si="9">M19/M18</f>
        <v>0.95340909090909087</v>
      </c>
      <c r="N21">
        <f t="shared" si="9"/>
        <v>0.9028571428571428</v>
      </c>
      <c r="O21">
        <f t="shared" si="9"/>
        <v>0.85297845373891001</v>
      </c>
      <c r="P21">
        <f t="shared" si="9"/>
        <v>0.96174863387978138</v>
      </c>
      <c r="Q21">
        <f t="shared" si="9"/>
        <v>0.91489361702127658</v>
      </c>
      <c r="R21">
        <f t="shared" si="9"/>
        <v>0.91563786008230452</v>
      </c>
      <c r="S21">
        <f t="shared" si="9"/>
        <v>0.94502923976608189</v>
      </c>
      <c r="T21">
        <f t="shared" si="9"/>
        <v>0.94087665647298679</v>
      </c>
      <c r="U21">
        <f t="shared" ref="U21" si="10">U19/U18</f>
        <v>0.27315914489311166</v>
      </c>
      <c r="Y21">
        <f t="shared" ref="Y21:AF21" si="11">Y19/Y18</f>
        <v>0.87070151306740029</v>
      </c>
      <c r="Z21">
        <f t="shared" si="11"/>
        <v>0.79765395894428148</v>
      </c>
      <c r="AA21">
        <f t="shared" si="11"/>
        <v>0.89328063241106714</v>
      </c>
      <c r="AB21">
        <f t="shared" si="11"/>
        <v>0.94533762057877813</v>
      </c>
      <c r="AC21">
        <f t="shared" si="11"/>
        <v>0.73580786026200873</v>
      </c>
      <c r="AD21">
        <f t="shared" si="11"/>
        <v>0.88620689655172413</v>
      </c>
      <c r="AE21">
        <f t="shared" si="11"/>
        <v>0.89070146818923324</v>
      </c>
      <c r="AF21">
        <f t="shared" si="11"/>
        <v>0.93644488579940421</v>
      </c>
      <c r="AG21">
        <f t="shared" ref="AG21" si="12">AG19/AG18</f>
        <v>0.42738589211618255</v>
      </c>
    </row>
    <row r="22" spans="1:34" x14ac:dyDescent="0.25">
      <c r="B22">
        <f t="shared" ref="B22:I22" si="13">B20/(B20+B19)</f>
        <v>2.4793388429752067E-2</v>
      </c>
      <c r="C22">
        <f t="shared" si="13"/>
        <v>0.10891089108910891</v>
      </c>
      <c r="D22">
        <f t="shared" si="13"/>
        <v>8.5106382978723402E-2</v>
      </c>
      <c r="E22">
        <f t="shared" si="13"/>
        <v>0.11904761904761904</v>
      </c>
      <c r="F22">
        <f t="shared" si="13"/>
        <v>0.12244897959183673</v>
      </c>
      <c r="G22">
        <f t="shared" si="13"/>
        <v>5.8823529411764705E-2</v>
      </c>
      <c r="H22">
        <f t="shared" si="13"/>
        <v>2.8169014084507043E-2</v>
      </c>
      <c r="I22">
        <f t="shared" si="13"/>
        <v>0.10344827586206896</v>
      </c>
      <c r="M22">
        <f t="shared" ref="M22:T22" si="14">M20/(M20+M19)</f>
        <v>0.16267465069860279</v>
      </c>
      <c r="N22">
        <f t="shared" si="14"/>
        <v>9.5074455899198163E-2</v>
      </c>
      <c r="O22">
        <f t="shared" si="14"/>
        <v>7.9343365253077974E-2</v>
      </c>
      <c r="P22">
        <f t="shared" si="14"/>
        <v>0.10810810810810811</v>
      </c>
      <c r="Q22">
        <f t="shared" si="14"/>
        <v>7.9835390946502063E-2</v>
      </c>
      <c r="R22">
        <f t="shared" si="14"/>
        <v>0.12142152023692004</v>
      </c>
      <c r="S22">
        <f t="shared" si="14"/>
        <v>7.8677309007981755E-2</v>
      </c>
      <c r="T22">
        <f t="shared" si="14"/>
        <v>9.4210009813542689E-2</v>
      </c>
      <c r="U22">
        <f t="shared" ref="U22" si="15">U20/(U20+U19)</f>
        <v>0.48430493273542602</v>
      </c>
      <c r="Y22">
        <f t="shared" ref="Y22:AF22" si="16">Y20/(Y20+Y19)</f>
        <v>7.8602620087336247E-2</v>
      </c>
      <c r="Z22">
        <f t="shared" si="16"/>
        <v>0.15527950310559005</v>
      </c>
      <c r="AA22">
        <f t="shared" si="16"/>
        <v>0.1067193675889328</v>
      </c>
      <c r="AB22">
        <f t="shared" si="16"/>
        <v>0.12931885488647582</v>
      </c>
      <c r="AC22">
        <f t="shared" si="16"/>
        <v>0.11315789473684211</v>
      </c>
      <c r="AD22">
        <f t="shared" si="16"/>
        <v>0.11683848797250859</v>
      </c>
      <c r="AE22">
        <f t="shared" si="16"/>
        <v>8.5427135678391955E-2</v>
      </c>
      <c r="AF22">
        <f t="shared" si="16"/>
        <v>0.14660633484162897</v>
      </c>
      <c r="AG22">
        <f t="shared" ref="AG22" si="17">AG20/(AG20+AG19)</f>
        <v>0.54424778761061943</v>
      </c>
    </row>
    <row r="23" spans="1:34" x14ac:dyDescent="0.25">
      <c r="M23">
        <f t="shared" ref="M23:U23" si="18">SUM(M19:M20)</f>
        <v>1002</v>
      </c>
      <c r="N23">
        <f t="shared" si="18"/>
        <v>873</v>
      </c>
      <c r="O23">
        <f t="shared" si="18"/>
        <v>731</v>
      </c>
      <c r="P23">
        <f t="shared" si="18"/>
        <v>1184</v>
      </c>
      <c r="Q23">
        <f t="shared" si="18"/>
        <v>1215</v>
      </c>
      <c r="R23">
        <f t="shared" si="18"/>
        <v>1013</v>
      </c>
      <c r="S23">
        <f t="shared" si="18"/>
        <v>877</v>
      </c>
      <c r="T23">
        <f t="shared" si="18"/>
        <v>1019</v>
      </c>
      <c r="U23">
        <f t="shared" si="18"/>
        <v>223</v>
      </c>
    </row>
    <row r="24" spans="1:34" x14ac:dyDescent="0.25">
      <c r="M24">
        <v>0</v>
      </c>
      <c r="N24">
        <v>5</v>
      </c>
      <c r="O24">
        <v>7</v>
      </c>
      <c r="P24">
        <v>3</v>
      </c>
      <c r="Q24">
        <v>4</v>
      </c>
      <c r="R24">
        <v>1</v>
      </c>
      <c r="S24">
        <v>8</v>
      </c>
      <c r="T24">
        <v>6</v>
      </c>
      <c r="U24">
        <v>2</v>
      </c>
    </row>
    <row r="27" spans="1:34" x14ac:dyDescent="0.25">
      <c r="A27" t="s">
        <v>17</v>
      </c>
      <c r="M27" t="s">
        <v>18</v>
      </c>
      <c r="Y27" t="s">
        <v>19</v>
      </c>
    </row>
    <row r="28" spans="1:34" x14ac:dyDescent="0.25">
      <c r="B28">
        <v>147</v>
      </c>
      <c r="C28">
        <v>171</v>
      </c>
      <c r="D28">
        <v>173</v>
      </c>
      <c r="E28">
        <v>192</v>
      </c>
      <c r="F28">
        <v>205</v>
      </c>
      <c r="G28">
        <v>324</v>
      </c>
      <c r="H28">
        <v>48</v>
      </c>
      <c r="I28">
        <v>76</v>
      </c>
      <c r="J28" s="2" t="s">
        <v>11</v>
      </c>
      <c r="N28">
        <v>111</v>
      </c>
      <c r="O28">
        <v>122</v>
      </c>
      <c r="P28">
        <v>133</v>
      </c>
      <c r="Q28">
        <v>180</v>
      </c>
      <c r="R28">
        <v>214</v>
      </c>
      <c r="S28">
        <v>266</v>
      </c>
      <c r="T28">
        <v>291</v>
      </c>
      <c r="U28">
        <v>36</v>
      </c>
      <c r="V28" s="2" t="s">
        <v>11</v>
      </c>
      <c r="Z28">
        <v>176</v>
      </c>
      <c r="AA28">
        <v>193</v>
      </c>
      <c r="AB28">
        <v>235</v>
      </c>
      <c r="AC28">
        <v>265</v>
      </c>
      <c r="AD28">
        <v>39</v>
      </c>
      <c r="AE28">
        <v>5</v>
      </c>
      <c r="AF28">
        <v>88</v>
      </c>
      <c r="AG28" s="2" t="s">
        <v>11</v>
      </c>
    </row>
    <row r="29" spans="1:34" x14ac:dyDescent="0.25">
      <c r="A29" t="s">
        <v>13</v>
      </c>
      <c r="B29">
        <v>594</v>
      </c>
      <c r="C29">
        <v>761</v>
      </c>
      <c r="D29">
        <v>827</v>
      </c>
      <c r="E29">
        <v>858</v>
      </c>
      <c r="F29">
        <v>784</v>
      </c>
      <c r="G29">
        <v>1663</v>
      </c>
      <c r="H29">
        <v>853</v>
      </c>
      <c r="I29">
        <v>275</v>
      </c>
      <c r="J29">
        <v>324</v>
      </c>
      <c r="M29" t="s">
        <v>13</v>
      </c>
      <c r="N29">
        <v>825</v>
      </c>
      <c r="O29">
        <v>736</v>
      </c>
      <c r="P29">
        <v>137</v>
      </c>
      <c r="Q29">
        <v>377</v>
      </c>
      <c r="R29">
        <v>825</v>
      </c>
      <c r="S29">
        <v>1304</v>
      </c>
      <c r="T29">
        <v>271</v>
      </c>
      <c r="U29">
        <v>937</v>
      </c>
      <c r="V29">
        <v>259</v>
      </c>
      <c r="Y29" t="s">
        <v>13</v>
      </c>
      <c r="Z29">
        <v>933</v>
      </c>
      <c r="AA29">
        <v>1031</v>
      </c>
      <c r="AB29">
        <v>1480</v>
      </c>
      <c r="AC29">
        <v>529</v>
      </c>
      <c r="AD29">
        <v>942</v>
      </c>
      <c r="AE29">
        <v>1244</v>
      </c>
      <c r="AF29">
        <v>850</v>
      </c>
      <c r="AG29">
        <v>385</v>
      </c>
    </row>
    <row r="30" spans="1:34" x14ac:dyDescent="0.25">
      <c r="A30" s="1" t="s">
        <v>2</v>
      </c>
      <c r="B30" s="1">
        <v>508</v>
      </c>
      <c r="C30" s="1">
        <v>693</v>
      </c>
      <c r="D30" s="1">
        <v>781</v>
      </c>
      <c r="E30" s="1">
        <v>788</v>
      </c>
      <c r="F30" s="1">
        <v>726</v>
      </c>
      <c r="G30" s="1">
        <v>1599</v>
      </c>
      <c r="H30" s="1">
        <v>786</v>
      </c>
      <c r="I30" s="1">
        <v>237</v>
      </c>
      <c r="J30" s="1">
        <v>200</v>
      </c>
      <c r="K30" s="1">
        <f>SUM(B30:J30)/SUM(B$29:J$29)</f>
        <v>0.91050583657587547</v>
      </c>
      <c r="M30" s="1" t="s">
        <v>2</v>
      </c>
      <c r="N30" s="1">
        <v>801</v>
      </c>
      <c r="O30" s="1">
        <v>724</v>
      </c>
      <c r="P30" s="1">
        <v>1</v>
      </c>
      <c r="Q30" s="1">
        <v>368</v>
      </c>
      <c r="R30" s="1">
        <v>804</v>
      </c>
      <c r="S30" s="1">
        <v>799</v>
      </c>
      <c r="T30" s="1">
        <v>268</v>
      </c>
      <c r="U30" s="1">
        <v>929</v>
      </c>
      <c r="V30" s="1">
        <v>115</v>
      </c>
      <c r="W30" s="1">
        <f>SUM(N30:V30)/SUM(N$29:V$29)</f>
        <v>0.84799858931405392</v>
      </c>
      <c r="Y30" s="1" t="s">
        <v>2</v>
      </c>
      <c r="Z30" s="1">
        <v>889</v>
      </c>
      <c r="AA30" s="1">
        <v>1001</v>
      </c>
      <c r="AB30" s="1">
        <v>1396</v>
      </c>
      <c r="AC30" s="1">
        <v>498</v>
      </c>
      <c r="AD30" s="1">
        <v>886</v>
      </c>
      <c r="AE30" s="1">
        <v>1192</v>
      </c>
      <c r="AF30" s="1">
        <v>763</v>
      </c>
      <c r="AG30" s="1">
        <v>110</v>
      </c>
      <c r="AH30" s="1">
        <f>SUM(Z30:AG30)/SUM(Z$29:AG$29)</f>
        <v>0.91087368136326752</v>
      </c>
    </row>
    <row r="31" spans="1:34" x14ac:dyDescent="0.25">
      <c r="A31" s="1" t="s">
        <v>3</v>
      </c>
      <c r="B31" s="1">
        <v>35</v>
      </c>
      <c r="C31" s="1">
        <v>63</v>
      </c>
      <c r="D31" s="1">
        <v>47</v>
      </c>
      <c r="E31" s="1">
        <v>102</v>
      </c>
      <c r="F31" s="1">
        <v>32</v>
      </c>
      <c r="G31" s="1">
        <v>104</v>
      </c>
      <c r="H31" s="1">
        <v>62</v>
      </c>
      <c r="I31" s="1">
        <v>16</v>
      </c>
      <c r="J31" s="1">
        <v>198</v>
      </c>
      <c r="K31" s="1">
        <f>SUM(B31:J31)/SUM(B$30:J$30)</f>
        <v>0.10430515986071541</v>
      </c>
      <c r="M31" s="1" t="s">
        <v>3</v>
      </c>
      <c r="N31" s="1">
        <v>18</v>
      </c>
      <c r="O31" s="1">
        <v>30</v>
      </c>
      <c r="P31" s="1">
        <v>521</v>
      </c>
      <c r="Q31" s="1">
        <v>28</v>
      </c>
      <c r="R31" s="1">
        <v>55</v>
      </c>
      <c r="S31" s="1">
        <v>28</v>
      </c>
      <c r="T31" s="1">
        <v>21</v>
      </c>
      <c r="U31" s="1">
        <v>28</v>
      </c>
      <c r="V31" s="1">
        <v>170</v>
      </c>
      <c r="W31" s="1">
        <f>SUM(N31:V31)/SUM(N$30:V$30)</f>
        <v>0.18694115200665418</v>
      </c>
      <c r="Y31" s="1" t="s">
        <v>3</v>
      </c>
      <c r="Z31" s="1">
        <v>61</v>
      </c>
      <c r="AA31" s="1">
        <v>105</v>
      </c>
      <c r="AB31" s="1">
        <v>106</v>
      </c>
      <c r="AC31" s="1">
        <v>72</v>
      </c>
      <c r="AD31" s="1">
        <v>120</v>
      </c>
      <c r="AE31" s="1">
        <v>75</v>
      </c>
      <c r="AF31" s="1">
        <v>63</v>
      </c>
      <c r="AG31" s="1">
        <v>91</v>
      </c>
      <c r="AH31" s="1">
        <f>SUM(Z31:AG31)/SUM(Z$30:AG$30)</f>
        <v>0.10289532293986638</v>
      </c>
    </row>
    <row r="32" spans="1:34" x14ac:dyDescent="0.25">
      <c r="B32">
        <f t="shared" ref="B32:I32" si="19">B30/B29</f>
        <v>0.85521885521885521</v>
      </c>
      <c r="C32">
        <f t="shared" si="19"/>
        <v>0.91064388961892251</v>
      </c>
      <c r="D32">
        <f t="shared" si="19"/>
        <v>0.94437726723095528</v>
      </c>
      <c r="E32">
        <f t="shared" si="19"/>
        <v>0.9184149184149184</v>
      </c>
      <c r="F32">
        <f t="shared" si="19"/>
        <v>0.92602040816326525</v>
      </c>
      <c r="G32">
        <f t="shared" si="19"/>
        <v>0.96151533373421527</v>
      </c>
      <c r="H32">
        <f t="shared" si="19"/>
        <v>0.9214536928487691</v>
      </c>
      <c r="I32">
        <f t="shared" si="19"/>
        <v>0.86181818181818182</v>
      </c>
      <c r="J32">
        <f t="shared" ref="J32" si="20">J30/J29</f>
        <v>0.61728395061728392</v>
      </c>
      <c r="N32">
        <f t="shared" ref="N32:V32" si="21">N30/N29</f>
        <v>0.97090909090909094</v>
      </c>
      <c r="O32">
        <f t="shared" si="21"/>
        <v>0.98369565217391308</v>
      </c>
      <c r="P32">
        <f t="shared" si="21"/>
        <v>7.2992700729927005E-3</v>
      </c>
      <c r="Q32">
        <f t="shared" si="21"/>
        <v>0.97612732095490717</v>
      </c>
      <c r="R32">
        <f t="shared" si="21"/>
        <v>0.97454545454545449</v>
      </c>
      <c r="S32">
        <f t="shared" si="21"/>
        <v>0.61273006134969321</v>
      </c>
      <c r="T32">
        <f t="shared" si="21"/>
        <v>0.98892988929889303</v>
      </c>
      <c r="U32">
        <f t="shared" si="21"/>
        <v>0.99146211312700105</v>
      </c>
      <c r="V32">
        <f t="shared" si="21"/>
        <v>0.44401544401544402</v>
      </c>
      <c r="Z32">
        <f t="shared" ref="Z32:AG32" si="22">Z30/Z29</f>
        <v>0.95284030010718113</v>
      </c>
      <c r="AA32">
        <f t="shared" si="22"/>
        <v>0.97090203685741994</v>
      </c>
      <c r="AB32">
        <f t="shared" si="22"/>
        <v>0.94324324324324327</v>
      </c>
      <c r="AC32">
        <f t="shared" si="22"/>
        <v>0.94139886578449905</v>
      </c>
      <c r="AD32">
        <f t="shared" si="22"/>
        <v>0.94055201698513802</v>
      </c>
      <c r="AE32">
        <f t="shared" si="22"/>
        <v>0.95819935691318325</v>
      </c>
      <c r="AF32">
        <f t="shared" si="22"/>
        <v>0.89764705882352946</v>
      </c>
      <c r="AG32">
        <f t="shared" si="22"/>
        <v>0.2857142857142857</v>
      </c>
    </row>
    <row r="33" spans="1:33" x14ac:dyDescent="0.25">
      <c r="B33">
        <f t="shared" ref="B33:I33" si="23">B31/(B31+B30)</f>
        <v>6.4456721915285453E-2</v>
      </c>
      <c r="C33">
        <f t="shared" si="23"/>
        <v>8.3333333333333329E-2</v>
      </c>
      <c r="D33">
        <f t="shared" si="23"/>
        <v>5.6763285024154592E-2</v>
      </c>
      <c r="E33">
        <f t="shared" si="23"/>
        <v>0.1146067415730337</v>
      </c>
      <c r="F33">
        <f t="shared" si="23"/>
        <v>4.221635883905013E-2</v>
      </c>
      <c r="G33">
        <f t="shared" si="23"/>
        <v>6.1068702290076333E-2</v>
      </c>
      <c r="H33">
        <f t="shared" si="23"/>
        <v>7.3113207547169809E-2</v>
      </c>
      <c r="I33">
        <f t="shared" si="23"/>
        <v>6.3241106719367585E-2</v>
      </c>
      <c r="J33">
        <f t="shared" ref="J33" si="24">J31/(J31+J30)</f>
        <v>0.49748743718592964</v>
      </c>
      <c r="N33">
        <f t="shared" ref="N33:V33" si="25">N31/(N31+N30)</f>
        <v>2.197802197802198E-2</v>
      </c>
      <c r="O33">
        <f t="shared" si="25"/>
        <v>3.9787798408488062E-2</v>
      </c>
      <c r="P33">
        <f t="shared" si="25"/>
        <v>0.99808429118773945</v>
      </c>
      <c r="Q33">
        <f t="shared" si="25"/>
        <v>7.0707070707070704E-2</v>
      </c>
      <c r="R33">
        <f t="shared" si="25"/>
        <v>6.4027939464493602E-2</v>
      </c>
      <c r="S33">
        <f t="shared" si="25"/>
        <v>3.3857315598548973E-2</v>
      </c>
      <c r="T33">
        <f t="shared" si="25"/>
        <v>7.2664359861591699E-2</v>
      </c>
      <c r="U33">
        <f t="shared" si="25"/>
        <v>2.9258098223615466E-2</v>
      </c>
      <c r="V33">
        <f t="shared" si="25"/>
        <v>0.59649122807017541</v>
      </c>
      <c r="Z33">
        <f t="shared" ref="Z33:AG33" si="26">Z31/(Z31+Z30)</f>
        <v>6.4210526315789468E-2</v>
      </c>
      <c r="AA33">
        <f t="shared" si="26"/>
        <v>9.49367088607595E-2</v>
      </c>
      <c r="AB33">
        <f t="shared" si="26"/>
        <v>7.057256990679095E-2</v>
      </c>
      <c r="AC33">
        <f t="shared" si="26"/>
        <v>0.12631578947368421</v>
      </c>
      <c r="AD33">
        <f t="shared" si="26"/>
        <v>0.11928429423459244</v>
      </c>
      <c r="AE33">
        <f t="shared" si="26"/>
        <v>5.9194948697711129E-2</v>
      </c>
      <c r="AF33">
        <f t="shared" si="26"/>
        <v>7.6271186440677971E-2</v>
      </c>
      <c r="AG33">
        <f t="shared" si="26"/>
        <v>0.45273631840796019</v>
      </c>
    </row>
    <row r="34" spans="1:33" x14ac:dyDescent="0.25">
      <c r="N34" s="1">
        <v>3</v>
      </c>
      <c r="O34" s="1">
        <v>5</v>
      </c>
      <c r="P34" s="1">
        <v>0</v>
      </c>
      <c r="Q34" s="1">
        <v>1</v>
      </c>
      <c r="R34" s="1">
        <v>4</v>
      </c>
      <c r="S34" s="1">
        <v>7</v>
      </c>
      <c r="T34" s="1">
        <v>2</v>
      </c>
      <c r="U34" s="1">
        <v>8</v>
      </c>
      <c r="V34" s="1">
        <v>6</v>
      </c>
    </row>
    <row r="37" spans="1:33" x14ac:dyDescent="0.25">
      <c r="A37" t="s">
        <v>25</v>
      </c>
    </row>
    <row r="38" spans="1:33" x14ac:dyDescent="0.25">
      <c r="B38">
        <v>1</v>
      </c>
      <c r="C38">
        <v>2</v>
      </c>
      <c r="D38">
        <v>3</v>
      </c>
      <c r="E38" t="s">
        <v>11</v>
      </c>
      <c r="I38" s="2"/>
    </row>
    <row r="39" spans="1:33" x14ac:dyDescent="0.25">
      <c r="A39" t="s">
        <v>1</v>
      </c>
      <c r="B39">
        <v>3159</v>
      </c>
      <c r="C39">
        <v>3442</v>
      </c>
      <c r="D39">
        <v>2466</v>
      </c>
      <c r="E39">
        <v>500</v>
      </c>
      <c r="N39" t="s">
        <v>20</v>
      </c>
      <c r="O39" t="s">
        <v>22</v>
      </c>
    </row>
    <row r="40" spans="1:33" x14ac:dyDescent="0.25">
      <c r="A40" s="1" t="s">
        <v>2</v>
      </c>
      <c r="B40" s="1">
        <v>2989</v>
      </c>
      <c r="C40" s="1">
        <v>3235</v>
      </c>
      <c r="D40" s="1">
        <v>2341</v>
      </c>
      <c r="E40" s="1">
        <v>322</v>
      </c>
      <c r="F40" s="1">
        <f>(B40+C40+D40+E40)/(B$39+C$39+D$39+E$39)</f>
        <v>0.92892233720079442</v>
      </c>
      <c r="G40" s="1"/>
      <c r="H40" s="1"/>
      <c r="I40" s="1"/>
      <c r="J40" s="1"/>
      <c r="N40" t="s">
        <v>21</v>
      </c>
      <c r="O40" t="s">
        <v>23</v>
      </c>
    </row>
    <row r="41" spans="1:33" x14ac:dyDescent="0.25">
      <c r="A41" s="1" t="s">
        <v>3</v>
      </c>
      <c r="B41" s="1">
        <v>56</v>
      </c>
      <c r="C41" s="1">
        <v>87</v>
      </c>
      <c r="D41" s="1">
        <v>51</v>
      </c>
      <c r="E41" s="1">
        <v>216</v>
      </c>
      <c r="F41" s="1">
        <f>(B41+C41+D41+E41)/(B$40+C$40+D$40+E$40)</f>
        <v>4.6134803645774727E-2</v>
      </c>
      <c r="G41" s="1"/>
      <c r="H41" s="1"/>
      <c r="I41" s="1"/>
      <c r="J41" s="1"/>
    </row>
    <row r="42" spans="1:33" x14ac:dyDescent="0.25">
      <c r="A42" s="1"/>
      <c r="B42">
        <f t="shared" ref="B42:E42" si="27">B40/B39</f>
        <v>0.94618550174105731</v>
      </c>
      <c r="C42">
        <f t="shared" si="27"/>
        <v>0.93986054619407322</v>
      </c>
      <c r="D42">
        <f t="shared" si="27"/>
        <v>0.94931062449310621</v>
      </c>
      <c r="E42">
        <f t="shared" si="27"/>
        <v>0.64400000000000002</v>
      </c>
      <c r="F42" s="1"/>
      <c r="G42" s="1"/>
      <c r="H42" s="1"/>
      <c r="I42" s="1"/>
    </row>
    <row r="43" spans="1:33" x14ac:dyDescent="0.25">
      <c r="B43">
        <f t="shared" ref="B43:E43" si="28">B41/(B41+B40)</f>
        <v>1.8390804597701149E-2</v>
      </c>
      <c r="C43">
        <f t="shared" si="28"/>
        <v>2.6189042745334137E-2</v>
      </c>
      <c r="D43">
        <f t="shared" si="28"/>
        <v>2.1321070234113712E-2</v>
      </c>
      <c r="E43">
        <f t="shared" si="28"/>
        <v>0.40148698884758366</v>
      </c>
    </row>
    <row r="44" spans="1:33" x14ac:dyDescent="0.25">
      <c r="A44" t="s">
        <v>24</v>
      </c>
      <c r="B44">
        <v>602</v>
      </c>
      <c r="C44">
        <v>2761</v>
      </c>
      <c r="D44">
        <v>2322</v>
      </c>
      <c r="E44">
        <v>390</v>
      </c>
    </row>
    <row r="45" spans="1:33" x14ac:dyDescent="0.25">
      <c r="A45" t="s">
        <v>3</v>
      </c>
      <c r="B45">
        <v>7</v>
      </c>
      <c r="C45">
        <v>72</v>
      </c>
      <c r="D45">
        <v>31</v>
      </c>
      <c r="E45">
        <v>3080</v>
      </c>
    </row>
    <row r="46" spans="1:33" x14ac:dyDescent="0.25">
      <c r="B46">
        <f>B44/B39</f>
        <v>0.19056663501107945</v>
      </c>
      <c r="C46">
        <f>C44/C39</f>
        <v>0.80214991284137127</v>
      </c>
      <c r="D46">
        <f>D44/D39</f>
        <v>0.94160583941605835</v>
      </c>
      <c r="E46">
        <f>E44/E39</f>
        <v>0.78</v>
      </c>
    </row>
    <row r="47" spans="1:33" x14ac:dyDescent="0.25">
      <c r="B47">
        <f>B45/(B45+B44)</f>
        <v>1.1494252873563218E-2</v>
      </c>
      <c r="C47">
        <f t="shared" ref="C47:E47" si="29">C45/(C45+C44)</f>
        <v>2.5414754677020826E-2</v>
      </c>
      <c r="D47">
        <f t="shared" si="29"/>
        <v>1.3174670633234169E-2</v>
      </c>
      <c r="E47">
        <f t="shared" si="29"/>
        <v>0.88760806916426516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IMB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Xu</dc:creator>
  <cp:lastModifiedBy>Jun Xu</cp:lastModifiedBy>
  <dcterms:created xsi:type="dcterms:W3CDTF">2019-03-12T04:40:34Z</dcterms:created>
  <dcterms:modified xsi:type="dcterms:W3CDTF">2019-03-26T02:03:33Z</dcterms:modified>
</cp:coreProperties>
</file>