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8"/>
  <workbookPr/>
  <mc:AlternateContent xmlns:mc="http://schemas.openxmlformats.org/markup-compatibility/2006">
    <mc:Choice Requires="x15">
      <x15ac:absPath xmlns:x15ac="http://schemas.microsoft.com/office/spreadsheetml/2010/11/ac" url="C:\Users\BMachu\Downloads\"/>
    </mc:Choice>
  </mc:AlternateContent>
  <xr:revisionPtr revIDLastSave="0" documentId="11_9B3751604FA88B5DAF46AD08053F68B29E59B388" xr6:coauthVersionLast="45" xr6:coauthVersionMax="45" xr10:uidLastSave="{00000000-0000-0000-0000-000000000000}"/>
  <bookViews>
    <workbookView xWindow="0" yWindow="0" windowWidth="23040" windowHeight="8760" xr2:uid="{00000000-000D-0000-FFFF-FFFF00000000}"/>
  </bookViews>
  <sheets>
    <sheet name="Grille à point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C4" i="1" s="1"/>
  <c r="H6" i="1" l="1"/>
  <c r="C6" i="1" s="1"/>
  <c r="E15" i="1"/>
  <c r="E14" i="1"/>
  <c r="B111" i="1" l="1"/>
  <c r="B102" i="1"/>
  <c r="E118" i="1"/>
  <c r="D118" i="1"/>
  <c r="E109" i="1"/>
  <c r="D109" i="1"/>
  <c r="E77" i="1"/>
  <c r="H77" i="1" s="1"/>
  <c r="H99" i="1" l="1"/>
  <c r="F99" i="1"/>
  <c r="D99" i="1"/>
  <c r="C99" i="1"/>
  <c r="H109" i="1"/>
  <c r="F14" i="1" s="1"/>
  <c r="H14" i="1" s="1"/>
  <c r="H118" i="1"/>
  <c r="F15" i="1" s="1"/>
  <c r="D77" i="1"/>
  <c r="H15" i="1" l="1"/>
  <c r="G15" i="1"/>
  <c r="C79" i="1"/>
  <c r="D79" i="1"/>
  <c r="G14" i="1"/>
  <c r="H79" i="1"/>
  <c r="F79" i="1"/>
</calcChain>
</file>

<file path=xl/sharedStrings.xml><?xml version="1.0" encoding="utf-8"?>
<sst xmlns="http://schemas.openxmlformats.org/spreadsheetml/2006/main" count="170" uniqueCount="85">
  <si>
    <t>Référence bloc de compétences :</t>
  </si>
  <si>
    <t>Nom bloc de compétences :</t>
  </si>
  <si>
    <t>Promotion :</t>
  </si>
  <si>
    <t>Date :</t>
  </si>
  <si>
    <t>Coef</t>
  </si>
  <si>
    <t>Nom-Prénom</t>
  </si>
  <si>
    <t>Note collective</t>
  </si>
  <si>
    <t>Note individuelle</t>
  </si>
  <si>
    <t>Note* finale</t>
  </si>
  <si>
    <t>Candidat 1</t>
  </si>
  <si>
    <t>Candidat 2</t>
  </si>
  <si>
    <t>*</t>
  </si>
  <si>
    <t>A : Acquis : les objectifs définis sont atteints</t>
  </si>
  <si>
    <t xml:space="preserve">B : Acquis : les objectifs définis sont partiellement atteints - écarts mineurs constatés </t>
  </si>
  <si>
    <t>C : Non acquis : les objectifs définis ne sont pas atteints - écarts majeurs constatés</t>
  </si>
  <si>
    <t>D : Non acquis : les objectifs définis ne sont pas atteints - écarts critiques constatés</t>
  </si>
  <si>
    <t>Signature ?</t>
  </si>
  <si>
    <t>Evaluateur 1</t>
  </si>
  <si>
    <t>Evaluateur 2</t>
  </si>
  <si>
    <t>Evaluateur 3</t>
  </si>
  <si>
    <t>Commentaires :</t>
  </si>
  <si>
    <t>NOTATION DU TRAVAIL COLLECTIF</t>
  </si>
  <si>
    <t>Thèmes</t>
  </si>
  <si>
    <t>Critères</t>
  </si>
  <si>
    <t>Points à attribuer</t>
  </si>
  <si>
    <t>Points obtenus</t>
  </si>
  <si>
    <t>Commentaires/Argumentations</t>
  </si>
  <si>
    <t>Partie 1 : Machine virtuelle et serveur</t>
  </si>
  <si>
    <t>Déployer une machine virtuelle Linux Server (sans interface)</t>
  </si>
  <si>
    <t>Rendre fonctionnel la machine virtuelle jusqu'à la fin du TP</t>
  </si>
  <si>
    <t>Permettre l'accès au réseau internet sur la machine virtuelle</t>
  </si>
  <si>
    <t>Partie 2 : Environnement</t>
  </si>
  <si>
    <t xml:space="preserve">Un utilisateur "cesi" est créé, l'on peut s'identifier avec </t>
  </si>
  <si>
    <t>La machine est nommée</t>
  </si>
  <si>
    <t>Une IP fixe est attribuée au serveur</t>
  </si>
  <si>
    <t>Installer, configurer et utiliser des outils reconnus pour permettre d’héberger des solutions web en toute fiabilité</t>
  </si>
  <si>
    <t>Apache est en démarrage automatique</t>
  </si>
  <si>
    <t>Apache fonctionne correctement</t>
  </si>
  <si>
    <t>PHP est operationnel</t>
  </si>
  <si>
    <t>Partie 3 : Premier site</t>
  </si>
  <si>
    <t>L'apprenant est capable de se rendre dans le répertoire "www"</t>
  </si>
  <si>
    <t>Il y a un ou plusieurs "projets" dans le répertoire "www"
avec des fichiers PHP</t>
  </si>
  <si>
    <t>Les projets sont accessibles depuis un navigateur
(machine hôte ou autre machine du réseau)</t>
  </si>
  <si>
    <t>Partie 4 : Accès au site et sécurisation</t>
  </si>
  <si>
    <t>SSH est installé et fonctionnel.
L'apprenant est capable d'identifier le répertoire contenant les fichiers utilisés par SSH (.ssh)</t>
  </si>
  <si>
    <t xml:space="preserve">Il est possible de se connecter en SSH depuis une autre machine du réseau (et de manière sécurisée et renforcée) </t>
  </si>
  <si>
    <t xml:space="preserve">Le Pare-feu est configuré en adéquation avec la stratégie </t>
  </si>
  <si>
    <t>Il existe 2 utilisateurs virtuels (Dev1 et Dev2)</t>
  </si>
  <si>
    <t>Chaque utilisateur virtuel accède au dossier "monsite" et ne peut pas en sortir</t>
  </si>
  <si>
    <t>Il est possible de se connecter en sftp depuis une autre machine
et de modifier le fichier par défaut du site (monsite)
et les changement sont visibles depuis un navigateur</t>
  </si>
  <si>
    <t>Partie 5 : La base de données</t>
  </si>
  <si>
    <t>Une base de données est existante et opérationnelle</t>
  </si>
  <si>
    <t>L'apprenant sait se connecter à la base de données en ligne de commande avec un utilisateur autre que "root". 
Cet utilisateur dispose des droits suffisants</t>
  </si>
  <si>
    <t>Partie 6 : Installation d'un nouveau site</t>
  </si>
  <si>
    <t>Un CMS est déployé sur le serveur web
il est fonctionnel, accessible et l'on peut modifier le contenu</t>
  </si>
  <si>
    <t>Un vhsot est configuré et permet d'accéder au site autrement que part l'IP</t>
  </si>
  <si>
    <t>Partie 7 : Serveur Pré-prod - Prod</t>
  </si>
  <si>
    <t>Il y a 2 serveurs qui communiquent (ping et ssh)</t>
  </si>
  <si>
    <t>La Migration est fonctionnelle (Dump SQL / Import SQL / Structures)</t>
  </si>
  <si>
    <t>Les 2 sites sont identiques (contenus)</t>
  </si>
  <si>
    <t>Partie 8 : Automatisation</t>
  </si>
  <si>
    <t>Un script d'automatisation sera créé
lors de l'ajout d'un user.</t>
  </si>
  <si>
    <t>Dossier logs existant + 
Stockage de l'horodatage (création de compte) dans un fichier</t>
  </si>
  <si>
    <t>Accès à un dossier "public_html" dans le repertoire de l'utilisateur</t>
  </si>
  <si>
    <t>Le script fonctionne lors de l'ajout d'un nouveau user</t>
  </si>
  <si>
    <t>Une tâche quotidienne sauvegarde automatiquement la BDD</t>
  </si>
  <si>
    <t>Partie 9 : Sécurisation du site et disponibilité</t>
  </si>
  <si>
    <t>HTTPS activé et fonctionel (au moins le self-signed)</t>
  </si>
  <si>
    <t xml:space="preserve">URL Rewriting mis en place sur le site et fonctionnel </t>
  </si>
  <si>
    <t>Créer des redirections vers des pages d'erreurs
401, 403, 404, 500</t>
  </si>
  <si>
    <t>Partie 10 : Bonus</t>
  </si>
  <si>
    <t>Le cache est mis en place</t>
  </si>
  <si>
    <t>Le Loadbalancing est mis en place</t>
  </si>
  <si>
    <t>Total :</t>
  </si>
  <si>
    <t>Note (lettre) collective :</t>
  </si>
  <si>
    <t>Conversion lettre</t>
  </si>
  <si>
    <t>NOTATION INDIVIDUELLE</t>
  </si>
  <si>
    <t>Compétences techniques</t>
  </si>
  <si>
    <t>Participation individuelle et efficacité</t>
  </si>
  <si>
    <t>Maîtrise techniques</t>
  </si>
  <si>
    <t>Réponses aux questions</t>
  </si>
  <si>
    <t>Qualité de la prestation orale</t>
  </si>
  <si>
    <t>Richesse du vocabulaire</t>
  </si>
  <si>
    <t>Aisance orale</t>
  </si>
  <si>
    <t>Note (lettre) individuelle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</si>
</sst>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</font>
    <font>
      <sz val="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/>
    <xf numFmtId="0" fontId="7" fillId="0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9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2" fillId="0" borderId="44" xfId="0" applyFont="1" applyBorder="1" applyAlignment="1">
      <alignment vertical="top"/>
    </xf>
    <xf numFmtId="0" fontId="2" fillId="0" borderId="45" xfId="0" applyFont="1" applyBorder="1" applyAlignment="1">
      <alignment vertical="top"/>
    </xf>
    <xf numFmtId="0" fontId="2" fillId="0" borderId="46" xfId="0" applyFont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" fillId="0" borderId="0" xfId="0" quotePrefix="1" applyFont="1" applyBorder="1" applyAlignment="1">
      <alignment horizontal="right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5" fillId="0" borderId="0" xfId="0" applyFont="1" applyAlignment="1">
      <alignment wrapText="1"/>
    </xf>
    <xf numFmtId="0" fontId="13" fillId="0" borderId="0" xfId="0" applyFont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4" fillId="0" borderId="1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47" xfId="0" applyFont="1" applyBorder="1" applyAlignment="1">
      <alignment horizontal="center" vertical="top"/>
    </xf>
    <xf numFmtId="0" fontId="2" fillId="0" borderId="48" xfId="0" applyFont="1" applyBorder="1" applyAlignment="1">
      <alignment horizontal="center" vertical="top"/>
    </xf>
    <xf numFmtId="0" fontId="2" fillId="0" borderId="49" xfId="0" applyFont="1" applyBorder="1" applyAlignment="1">
      <alignment horizontal="center" vertical="top"/>
    </xf>
    <xf numFmtId="0" fontId="2" fillId="0" borderId="50" xfId="0" applyFont="1" applyBorder="1" applyAlignment="1">
      <alignment horizontal="center" vertical="top"/>
    </xf>
    <xf numFmtId="0" fontId="8" fillId="0" borderId="3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2" fillId="0" borderId="47" xfId="0" applyFont="1" applyBorder="1" applyAlignment="1">
      <alignment horizontal="right" vertic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showGridLines="0" tabSelected="1" topLeftCell="A67" zoomScale="115" zoomScaleNormal="115" zoomScalePageLayoutView="130" workbookViewId="0">
      <selection activeCell="B73" sqref="B73:C73"/>
    </sheetView>
  </sheetViews>
  <sheetFormatPr defaultColWidth="11.42578125" defaultRowHeight="15"/>
  <cols>
    <col min="1" max="1" width="14.28515625" customWidth="1"/>
    <col min="2" max="2" width="11.42578125" style="3" customWidth="1"/>
    <col min="3" max="3" width="16.7109375" customWidth="1"/>
    <col min="4" max="5" width="8.7109375" customWidth="1"/>
    <col min="6" max="6" width="9.5703125" customWidth="1"/>
    <col min="7" max="7" width="8.7109375" customWidth="1"/>
    <col min="8" max="8" width="16.7109375" customWidth="1"/>
  </cols>
  <sheetData>
    <row r="1" spans="1:8" s="3" customFormat="1"/>
    <row r="2" spans="1:8" s="3" customFormat="1" ht="10.15" customHeight="1"/>
    <row r="3" spans="1:8" ht="15.75" thickBot="1">
      <c r="A3" s="3"/>
      <c r="C3" s="3"/>
      <c r="D3" s="3"/>
      <c r="E3" s="3"/>
      <c r="F3" s="3"/>
      <c r="G3" s="3"/>
      <c r="H3" s="3"/>
    </row>
    <row r="4" spans="1:8" s="32" customFormat="1" ht="30.75" customHeight="1" thickBot="1">
      <c r="A4" s="91" t="s">
        <v>0</v>
      </c>
      <c r="B4" s="92"/>
      <c r="C4" s="68" t="e">
        <f ca="1">LEFT(H4,(SEARCH("-",H4)-2))</f>
        <v>#VALUE!</v>
      </c>
      <c r="D4" s="69"/>
      <c r="E4" s="69"/>
      <c r="F4" s="69"/>
      <c r="G4" s="70"/>
      <c r="H4" s="50" t="e">
        <f ca="1">RIGHT(MID(CELL("nomfichier",A1),FIND("[",CELL("nomfichier",A1))+1,FIND("]", CELL("nomfichier",A1))-FIND("[",CELL("nomfichier",A1))-1),(LEN(MID(CELL("nomfichier",A1),FIND("[",CELL("nomfichier",A1))+1,FIND("]", CELL("nomfichier",A1))-FIND("[",CELL("nomfichier",A1))-1))-SEARCH("-",MID(CELL("nomfichier",A1),FIND("[",CELL("nomfichier",A1))+1,FIND("]", CELL("nomfichier",A1))-FIND("[",CELL("nomfichier",A1))-1))))</f>
        <v>#VALUE!</v>
      </c>
    </row>
    <row r="5" spans="1:8" s="32" customFormat="1" ht="10.15" customHeight="1" thickBot="1">
      <c r="B5" s="33"/>
      <c r="C5" s="45"/>
      <c r="D5" s="45"/>
      <c r="E5" s="45"/>
      <c r="F5" s="45"/>
      <c r="G5" s="45"/>
      <c r="H5" s="51"/>
    </row>
    <row r="6" spans="1:8" ht="34.5" customHeight="1" thickBot="1">
      <c r="A6" s="91" t="s">
        <v>1</v>
      </c>
      <c r="B6" s="92"/>
      <c r="C6" s="68" t="e">
        <f ca="1">LEFT(H6,(SEARCH("-",H6)-2))</f>
        <v>#VALUE!</v>
      </c>
      <c r="D6" s="69"/>
      <c r="E6" s="69"/>
      <c r="F6" s="69"/>
      <c r="G6" s="70"/>
      <c r="H6" s="50" t="e">
        <f ca="1">RIGHT(H4,(LEN(H4)-SEARCH("-",H4)-1))</f>
        <v>#VALUE!</v>
      </c>
    </row>
    <row r="8" spans="1:8" ht="15.75" thickBot="1">
      <c r="A8" s="3"/>
      <c r="C8" s="3"/>
      <c r="D8" s="3"/>
      <c r="E8" s="3"/>
      <c r="F8" s="3"/>
      <c r="G8" s="3"/>
      <c r="H8" s="3"/>
    </row>
    <row r="9" spans="1:8" ht="24" customHeight="1" thickBot="1">
      <c r="A9" s="44" t="s">
        <v>2</v>
      </c>
      <c r="B9" s="127"/>
      <c r="C9" s="128"/>
      <c r="D9" s="3"/>
      <c r="E9" s="43" t="s">
        <v>3</v>
      </c>
      <c r="F9" s="127"/>
      <c r="G9" s="128"/>
      <c r="H9" s="3"/>
    </row>
    <row r="10" spans="1:8" s="3" customFormat="1" ht="15.75" thickBot="1"/>
    <row r="11" spans="1:8" s="3" customFormat="1" ht="12.6" customHeight="1">
      <c r="E11" s="89" t="s">
        <v>4</v>
      </c>
      <c r="F11" s="90"/>
    </row>
    <row r="12" spans="1:8" ht="8.4499999999999993" customHeight="1" thickBot="1">
      <c r="A12" s="3"/>
      <c r="C12" s="3"/>
      <c r="D12" s="3"/>
      <c r="E12" s="37">
        <v>1</v>
      </c>
      <c r="F12" s="38">
        <v>2</v>
      </c>
      <c r="G12" s="3"/>
      <c r="H12" s="3"/>
    </row>
    <row r="13" spans="1:8" ht="24.75" thickBot="1">
      <c r="A13" s="22"/>
      <c r="B13" s="124" t="s">
        <v>5</v>
      </c>
      <c r="C13" s="125"/>
      <c r="D13" s="126"/>
      <c r="E13" s="16" t="s">
        <v>6</v>
      </c>
      <c r="F13" s="17" t="s">
        <v>7</v>
      </c>
      <c r="G13" s="3"/>
      <c r="H13" s="35" t="s">
        <v>8</v>
      </c>
    </row>
    <row r="14" spans="1:8" s="5" customFormat="1" ht="19.149999999999999" customHeight="1">
      <c r="A14" s="7" t="s">
        <v>9</v>
      </c>
      <c r="B14" s="71"/>
      <c r="C14" s="71"/>
      <c r="D14" s="71"/>
      <c r="E14" s="18" t="str">
        <f>IF(B14="","",H33)</f>
        <v/>
      </c>
      <c r="F14" s="19" t="str">
        <f>H109</f>
        <v/>
      </c>
      <c r="G14" s="34">
        <f>(E12*(IF(E14="A", 4, IF(E14="B", 3, IF(E14="C", 2, IF(E14="D",1, 0)))))+(F12*IF(F14="A", 4, IF(F14="B", 3, IF(F14="C", 2, IF(F14="D",1, 0))))))/(E12+F12)</f>
        <v>0</v>
      </c>
      <c r="H14" s="48" t="str">
        <f>IF(F14="",E14,IF(G14&gt;0,IF(G14&gt;=3.6, "A", IF(G14&gt;=2.6, "B", IF(G14&gt;=1.6, "C", "D"))),""))</f>
        <v/>
      </c>
    </row>
    <row r="15" spans="1:8" s="5" customFormat="1" ht="19.149999999999999" customHeight="1" thickBot="1">
      <c r="A15" s="8" t="s">
        <v>10</v>
      </c>
      <c r="B15" s="72"/>
      <c r="C15" s="72"/>
      <c r="D15" s="72"/>
      <c r="E15" s="20" t="str">
        <f>IF(B15="","",H34)</f>
        <v/>
      </c>
      <c r="F15" s="21" t="str">
        <f>H118</f>
        <v/>
      </c>
      <c r="G15" s="34">
        <f t="shared" ref="G15" si="0">(IF(E15="A", 4, IF(E15="B", 3, IF(E15="C", 2, IF(E15="D",1, 0))))+(2*IF(F15="A", 4, IF(F15="B", 3, IF(F15="C", 2, IF(F15="D",1, 0))))))/3</f>
        <v>0</v>
      </c>
      <c r="H15" s="36" t="str">
        <f t="shared" ref="H15" si="1">IF(F15="",E15,IF(G15&gt;0,IF(G15&gt;=3.6, "A", IF(G15&gt;=2.6, "B", IF(G15&gt;=1.6, "C", "D"))),""))</f>
        <v/>
      </c>
    </row>
    <row r="16" spans="1:8" s="5" customFormat="1" ht="19.149999999999999" customHeight="1">
      <c r="A16" s="23"/>
      <c r="B16" s="24"/>
      <c r="C16" s="24"/>
      <c r="D16" s="24"/>
      <c r="E16" s="25"/>
      <c r="F16" s="25"/>
      <c r="G16" s="34"/>
      <c r="H16" s="25"/>
    </row>
    <row r="17" spans="1:8" s="5" customFormat="1" ht="15" customHeight="1">
      <c r="A17" s="47" t="s">
        <v>11</v>
      </c>
      <c r="B17" s="46" t="s">
        <v>12</v>
      </c>
      <c r="D17" s="24"/>
      <c r="E17" s="25"/>
      <c r="F17" s="25"/>
      <c r="G17" s="34"/>
      <c r="H17" s="25"/>
    </row>
    <row r="18" spans="1:8" s="5" customFormat="1" ht="15" customHeight="1">
      <c r="A18" s="23"/>
      <c r="B18" s="46" t="s">
        <v>13</v>
      </c>
      <c r="D18" s="24"/>
      <c r="E18" s="25"/>
      <c r="F18" s="25"/>
      <c r="G18" s="34"/>
      <c r="H18" s="25"/>
    </row>
    <row r="19" spans="1:8" s="5" customFormat="1" ht="15" customHeight="1">
      <c r="A19" s="23"/>
      <c r="B19" s="46" t="s">
        <v>14</v>
      </c>
      <c r="D19" s="24"/>
      <c r="E19" s="25"/>
      <c r="F19" s="25"/>
      <c r="G19" s="34"/>
      <c r="H19" s="25"/>
    </row>
    <row r="20" spans="1:8" s="5" customFormat="1" ht="15" customHeight="1">
      <c r="A20" s="23"/>
      <c r="B20" s="46" t="s">
        <v>15</v>
      </c>
      <c r="D20" s="24"/>
      <c r="E20" s="25"/>
      <c r="F20" s="25"/>
      <c r="G20" s="34"/>
      <c r="H20" s="25"/>
    </row>
    <row r="21" spans="1:8" s="5" customFormat="1" ht="19.149999999999999" customHeight="1" thickBot="1">
      <c r="A21" s="23"/>
      <c r="B21" s="24"/>
      <c r="C21" s="24"/>
      <c r="D21" s="24"/>
      <c r="E21" s="25"/>
      <c r="F21" s="25"/>
      <c r="G21" s="34"/>
      <c r="H21" s="25"/>
    </row>
    <row r="22" spans="1:8" ht="15.75" thickBot="1">
      <c r="A22" s="4"/>
      <c r="B22" s="4"/>
      <c r="C22" s="3"/>
      <c r="D22" s="3"/>
      <c r="E22" s="73" t="s">
        <v>16</v>
      </c>
      <c r="F22" s="74"/>
      <c r="G22" s="75"/>
      <c r="H22" s="3"/>
    </row>
    <row r="23" spans="1:8" ht="37.15" customHeight="1">
      <c r="A23" s="6" t="s">
        <v>17</v>
      </c>
      <c r="B23" s="77"/>
      <c r="C23" s="77"/>
      <c r="D23" s="124"/>
      <c r="E23" s="76"/>
      <c r="F23" s="77"/>
      <c r="G23" s="78"/>
      <c r="H23" s="23"/>
    </row>
    <row r="24" spans="1:8" ht="37.15" customHeight="1">
      <c r="A24" s="7" t="s">
        <v>18</v>
      </c>
      <c r="B24" s="71"/>
      <c r="C24" s="71"/>
      <c r="D24" s="131"/>
      <c r="E24" s="79"/>
      <c r="F24" s="71"/>
      <c r="G24" s="80"/>
      <c r="H24" s="23"/>
    </row>
    <row r="25" spans="1:8" ht="37.15" customHeight="1" thickBot="1">
      <c r="A25" s="8" t="s">
        <v>19</v>
      </c>
      <c r="B25" s="72"/>
      <c r="C25" s="72"/>
      <c r="D25" s="132"/>
      <c r="E25" s="81"/>
      <c r="F25" s="72"/>
      <c r="G25" s="82"/>
      <c r="H25" s="23"/>
    </row>
    <row r="26" spans="1:8" s="3" customFormat="1" ht="18" customHeight="1" thickBot="1">
      <c r="A26" s="23"/>
      <c r="B26" s="24"/>
      <c r="C26" s="24"/>
      <c r="D26" s="24"/>
      <c r="E26" s="23"/>
      <c r="F26" s="23"/>
      <c r="G26" s="23"/>
      <c r="H26" s="23"/>
    </row>
    <row r="27" spans="1:8" s="3" customFormat="1" ht="21" customHeight="1">
      <c r="A27" s="39" t="s">
        <v>20</v>
      </c>
      <c r="B27" s="40"/>
      <c r="C27" s="40"/>
      <c r="D27" s="40"/>
      <c r="E27" s="40"/>
      <c r="F27" s="40"/>
      <c r="G27" s="40"/>
      <c r="H27" s="41"/>
    </row>
    <row r="28" spans="1:8" s="3" customFormat="1" ht="16.899999999999999" customHeight="1">
      <c r="A28" s="83"/>
      <c r="B28" s="84"/>
      <c r="C28" s="84"/>
      <c r="D28" s="84"/>
      <c r="E28" s="84"/>
      <c r="F28" s="84"/>
      <c r="G28" s="84"/>
      <c r="H28" s="85"/>
    </row>
    <row r="29" spans="1:8" s="3" customFormat="1" ht="16.899999999999999" customHeight="1">
      <c r="A29" s="83"/>
      <c r="B29" s="84"/>
      <c r="C29" s="84"/>
      <c r="D29" s="84"/>
      <c r="E29" s="84"/>
      <c r="F29" s="84"/>
      <c r="G29" s="84"/>
      <c r="H29" s="85"/>
    </row>
    <row r="30" spans="1:8" s="3" customFormat="1" ht="16.899999999999999" customHeight="1">
      <c r="A30" s="83"/>
      <c r="B30" s="84"/>
      <c r="C30" s="84"/>
      <c r="D30" s="84"/>
      <c r="E30" s="84"/>
      <c r="F30" s="84"/>
      <c r="G30" s="84"/>
      <c r="H30" s="85"/>
    </row>
    <row r="31" spans="1:8" s="3" customFormat="1" ht="16.899999999999999" customHeight="1">
      <c r="A31" s="83"/>
      <c r="B31" s="84"/>
      <c r="C31" s="84"/>
      <c r="D31" s="84"/>
      <c r="E31" s="84"/>
      <c r="F31" s="84"/>
      <c r="G31" s="84"/>
      <c r="H31" s="85"/>
    </row>
    <row r="32" spans="1:8" s="3" customFormat="1" ht="16.899999999999999" customHeight="1">
      <c r="A32" s="83"/>
      <c r="B32" s="84"/>
      <c r="C32" s="84"/>
      <c r="D32" s="84"/>
      <c r="E32" s="84"/>
      <c r="F32" s="84"/>
      <c r="G32" s="84"/>
      <c r="H32" s="85"/>
    </row>
    <row r="33" spans="1:8" s="3" customFormat="1" ht="16.899999999999999" customHeight="1" thickBot="1">
      <c r="A33" s="86"/>
      <c r="B33" s="87"/>
      <c r="C33" s="87"/>
      <c r="D33" s="87"/>
      <c r="E33" s="87"/>
      <c r="F33" s="87"/>
      <c r="G33" s="87"/>
      <c r="H33" s="88"/>
    </row>
    <row r="34" spans="1:8" s="3" customFormat="1" ht="16.899999999999999" customHeight="1">
      <c r="A34" s="54"/>
      <c r="B34" s="54"/>
      <c r="C34" s="54"/>
      <c r="D34" s="54"/>
      <c r="E34" s="54"/>
      <c r="F34" s="54"/>
      <c r="G34" s="54"/>
      <c r="H34" s="54"/>
    </row>
    <row r="35" spans="1:8" s="3" customFormat="1" ht="16.899999999999999" customHeight="1">
      <c r="A35" s="54"/>
      <c r="B35" s="54"/>
      <c r="C35" s="54"/>
      <c r="D35" s="54"/>
      <c r="E35" s="54"/>
      <c r="F35" s="54"/>
      <c r="G35" s="54"/>
      <c r="H35" s="54"/>
    </row>
    <row r="36" spans="1:8" s="3" customFormat="1" ht="16.899999999999999" customHeight="1">
      <c r="A36" s="54"/>
      <c r="B36" s="54"/>
      <c r="C36" s="54"/>
      <c r="D36" s="54"/>
      <c r="E36" s="54"/>
      <c r="F36" s="54"/>
      <c r="G36" s="54"/>
      <c r="H36" s="54"/>
    </row>
    <row r="37" spans="1:8" s="5" customFormat="1" ht="12.6" customHeight="1" thickBot="1">
      <c r="A37" s="23"/>
      <c r="B37" s="24"/>
      <c r="C37" s="24"/>
      <c r="D37" s="24"/>
      <c r="E37" s="25"/>
      <c r="F37" s="25"/>
      <c r="G37" s="25"/>
    </row>
    <row r="38" spans="1:8" s="3" customFormat="1" ht="15.75" thickBot="1">
      <c r="A38" s="109" t="s">
        <v>21</v>
      </c>
      <c r="B38" s="110"/>
      <c r="C38" s="110"/>
      <c r="D38" s="110"/>
      <c r="E38" s="110"/>
      <c r="F38" s="110"/>
      <c r="G38" s="110"/>
      <c r="H38" s="111"/>
    </row>
    <row r="39" spans="1:8" ht="15.75" thickBot="1">
      <c r="A39" s="3"/>
      <c r="C39" s="3"/>
      <c r="D39" s="3"/>
      <c r="E39" s="3"/>
      <c r="F39" s="3"/>
      <c r="G39" s="3"/>
      <c r="H39" s="3"/>
    </row>
    <row r="40" spans="1:8" ht="23.25" thickBot="1">
      <c r="A40" s="1" t="s">
        <v>22</v>
      </c>
      <c r="B40" s="105" t="s">
        <v>23</v>
      </c>
      <c r="C40" s="106"/>
      <c r="D40" s="30" t="s">
        <v>24</v>
      </c>
      <c r="E40" s="30" t="s">
        <v>25</v>
      </c>
      <c r="F40" s="101" t="s">
        <v>26</v>
      </c>
      <c r="G40" s="101"/>
      <c r="H40" s="102"/>
    </row>
    <row r="41" spans="1:8" ht="51">
      <c r="A41" s="55" t="s">
        <v>27</v>
      </c>
      <c r="B41" s="117" t="s">
        <v>28</v>
      </c>
      <c r="C41" s="118" t="s">
        <v>28</v>
      </c>
      <c r="D41" s="42">
        <v>2</v>
      </c>
      <c r="E41" s="42"/>
      <c r="F41" s="103"/>
      <c r="G41" s="103"/>
      <c r="H41" s="104"/>
    </row>
    <row r="42" spans="1:8" s="3" customFormat="1" ht="51">
      <c r="A42" s="56" t="s">
        <v>27</v>
      </c>
      <c r="B42" s="66" t="s">
        <v>29</v>
      </c>
      <c r="C42" s="67" t="s">
        <v>29</v>
      </c>
      <c r="D42" s="18">
        <v>1</v>
      </c>
      <c r="E42" s="18"/>
      <c r="F42" s="58"/>
      <c r="G42" s="59"/>
      <c r="H42" s="60"/>
    </row>
    <row r="43" spans="1:8" s="3" customFormat="1" ht="51">
      <c r="A43" s="56" t="s">
        <v>27</v>
      </c>
      <c r="B43" s="66" t="s">
        <v>30</v>
      </c>
      <c r="C43" s="67" t="s">
        <v>30</v>
      </c>
      <c r="D43" s="18">
        <v>1</v>
      </c>
      <c r="E43" s="18"/>
      <c r="F43" s="58"/>
      <c r="G43" s="59"/>
      <c r="H43" s="60"/>
    </row>
    <row r="44" spans="1:8" s="3" customFormat="1" ht="25.5">
      <c r="A44" s="56" t="s">
        <v>31</v>
      </c>
      <c r="B44" s="66" t="s">
        <v>32</v>
      </c>
      <c r="C44" s="67" t="s">
        <v>32</v>
      </c>
      <c r="D44" s="18">
        <v>2</v>
      </c>
      <c r="E44" s="18"/>
      <c r="F44" s="58"/>
      <c r="G44" s="59"/>
      <c r="H44" s="60"/>
    </row>
    <row r="45" spans="1:8" s="3" customFormat="1" ht="25.5">
      <c r="A45" s="56" t="s">
        <v>31</v>
      </c>
      <c r="B45" s="66" t="s">
        <v>33</v>
      </c>
      <c r="C45" s="67" t="s">
        <v>33</v>
      </c>
      <c r="D45" s="18">
        <v>1</v>
      </c>
      <c r="E45" s="18"/>
      <c r="F45" s="58"/>
      <c r="G45" s="59"/>
      <c r="H45" s="60"/>
    </row>
    <row r="46" spans="1:8" s="3" customFormat="1" ht="25.5">
      <c r="A46" s="56" t="s">
        <v>31</v>
      </c>
      <c r="B46" s="66" t="s">
        <v>34</v>
      </c>
      <c r="C46" s="67" t="s">
        <v>34</v>
      </c>
      <c r="D46" s="18">
        <v>1</v>
      </c>
      <c r="E46" s="18"/>
      <c r="F46" s="58"/>
      <c r="G46" s="59"/>
      <c r="H46" s="60"/>
    </row>
    <row r="47" spans="1:8" s="3" customFormat="1" ht="58.5" customHeight="1">
      <c r="A47" s="56" t="s">
        <v>31</v>
      </c>
      <c r="B47" s="66" t="s">
        <v>35</v>
      </c>
      <c r="C47" s="67" t="s">
        <v>35</v>
      </c>
      <c r="D47" s="18">
        <v>3</v>
      </c>
      <c r="E47" s="18"/>
      <c r="F47" s="58"/>
      <c r="G47" s="59"/>
      <c r="H47" s="60"/>
    </row>
    <row r="48" spans="1:8" s="3" customFormat="1" ht="25.5">
      <c r="A48" s="56" t="s">
        <v>31</v>
      </c>
      <c r="B48" s="66" t="s">
        <v>36</v>
      </c>
      <c r="C48" s="67" t="s">
        <v>36</v>
      </c>
      <c r="D48" s="18">
        <v>1</v>
      </c>
      <c r="E48" s="18"/>
      <c r="F48" s="58"/>
      <c r="G48" s="59"/>
      <c r="H48" s="60"/>
    </row>
    <row r="49" spans="1:8" s="3" customFormat="1" ht="25.5">
      <c r="A49" s="56" t="s">
        <v>31</v>
      </c>
      <c r="B49" s="66" t="s">
        <v>37</v>
      </c>
      <c r="C49" s="67" t="s">
        <v>37</v>
      </c>
      <c r="D49" s="18">
        <v>1</v>
      </c>
      <c r="E49" s="18"/>
      <c r="F49" s="58"/>
      <c r="G49" s="59"/>
      <c r="H49" s="60"/>
    </row>
    <row r="50" spans="1:8" s="3" customFormat="1" ht="25.5">
      <c r="A50" s="56" t="s">
        <v>31</v>
      </c>
      <c r="B50" s="66" t="s">
        <v>38</v>
      </c>
      <c r="C50" s="67" t="s">
        <v>38</v>
      </c>
      <c r="D50" s="18">
        <v>1</v>
      </c>
      <c r="E50" s="18"/>
      <c r="F50" s="58"/>
      <c r="G50" s="59"/>
      <c r="H50" s="60"/>
    </row>
    <row r="51" spans="1:8" s="3" customFormat="1" ht="39.6" customHeight="1">
      <c r="A51" s="56" t="s">
        <v>39</v>
      </c>
      <c r="B51" s="66" t="s">
        <v>40</v>
      </c>
      <c r="C51" s="67" t="s">
        <v>40</v>
      </c>
      <c r="D51" s="18">
        <v>1</v>
      </c>
      <c r="E51" s="18"/>
      <c r="F51" s="58"/>
      <c r="G51" s="59"/>
      <c r="H51" s="60"/>
    </row>
    <row r="52" spans="1:8" s="3" customFormat="1" ht="48.75" customHeight="1">
      <c r="A52" s="56" t="s">
        <v>39</v>
      </c>
      <c r="B52" s="66" t="s">
        <v>41</v>
      </c>
      <c r="C52" s="67" t="s">
        <v>41</v>
      </c>
      <c r="D52" s="18">
        <v>1</v>
      </c>
      <c r="E52" s="18"/>
      <c r="F52" s="58"/>
      <c r="G52" s="59"/>
      <c r="H52" s="60"/>
    </row>
    <row r="53" spans="1:8" s="3" customFormat="1" ht="55.5" customHeight="1">
      <c r="A53" s="56" t="s">
        <v>39</v>
      </c>
      <c r="B53" s="66" t="s">
        <v>42</v>
      </c>
      <c r="C53" s="67" t="s">
        <v>42</v>
      </c>
      <c r="D53" s="18">
        <v>2</v>
      </c>
      <c r="E53" s="18"/>
      <c r="F53" s="58"/>
      <c r="G53" s="59"/>
      <c r="H53" s="60"/>
    </row>
    <row r="54" spans="1:8" s="3" customFormat="1" ht="60" customHeight="1">
      <c r="A54" s="56" t="s">
        <v>43</v>
      </c>
      <c r="B54" s="66" t="s">
        <v>44</v>
      </c>
      <c r="C54" s="67" t="s">
        <v>44</v>
      </c>
      <c r="D54" s="18">
        <v>2</v>
      </c>
      <c r="E54" s="18"/>
      <c r="F54" s="58"/>
      <c r="G54" s="59"/>
      <c r="H54" s="60"/>
    </row>
    <row r="55" spans="1:8" s="3" customFormat="1" ht="56.25" customHeight="1">
      <c r="A55" s="56" t="s">
        <v>43</v>
      </c>
      <c r="B55" s="66" t="s">
        <v>45</v>
      </c>
      <c r="C55" s="67" t="s">
        <v>45</v>
      </c>
      <c r="D55" s="18">
        <v>2</v>
      </c>
      <c r="E55" s="18"/>
      <c r="F55" s="58"/>
      <c r="G55" s="59"/>
      <c r="H55" s="60"/>
    </row>
    <row r="56" spans="1:8" s="3" customFormat="1" ht="38.25">
      <c r="A56" s="56" t="s">
        <v>43</v>
      </c>
      <c r="B56" s="66" t="s">
        <v>46</v>
      </c>
      <c r="C56" s="67" t="s">
        <v>46</v>
      </c>
      <c r="D56" s="18">
        <v>1</v>
      </c>
      <c r="E56" s="18"/>
      <c r="F56" s="58"/>
      <c r="G56" s="59"/>
      <c r="H56" s="60"/>
    </row>
    <row r="57" spans="1:8" s="3" customFormat="1" ht="38.25">
      <c r="A57" s="56" t="s">
        <v>43</v>
      </c>
      <c r="B57" s="66" t="s">
        <v>47</v>
      </c>
      <c r="C57" s="67" t="s">
        <v>47</v>
      </c>
      <c r="D57" s="18">
        <v>2</v>
      </c>
      <c r="E57" s="18"/>
      <c r="F57" s="58"/>
      <c r="G57" s="59"/>
      <c r="H57" s="60"/>
    </row>
    <row r="58" spans="1:8" s="3" customFormat="1" ht="38.25">
      <c r="A58" s="56" t="s">
        <v>43</v>
      </c>
      <c r="B58" s="66" t="s">
        <v>48</v>
      </c>
      <c r="C58" s="67" t="s">
        <v>48</v>
      </c>
      <c r="D58" s="18">
        <v>2</v>
      </c>
      <c r="E58" s="18"/>
      <c r="F58" s="58"/>
      <c r="G58" s="59"/>
      <c r="H58" s="60"/>
    </row>
    <row r="59" spans="1:8" s="3" customFormat="1" ht="89.25" customHeight="1">
      <c r="A59" s="56" t="s">
        <v>43</v>
      </c>
      <c r="B59" s="66" t="s">
        <v>49</v>
      </c>
      <c r="C59" s="67" t="s">
        <v>49</v>
      </c>
      <c r="D59" s="18">
        <v>3</v>
      </c>
      <c r="E59" s="18"/>
      <c r="F59" s="58"/>
      <c r="G59" s="59"/>
      <c r="H59" s="60"/>
    </row>
    <row r="60" spans="1:8" s="3" customFormat="1" ht="39.6" customHeight="1">
      <c r="A60" s="56" t="s">
        <v>50</v>
      </c>
      <c r="B60" s="66" t="s">
        <v>51</v>
      </c>
      <c r="C60" s="67" t="s">
        <v>51</v>
      </c>
      <c r="D60" s="18">
        <v>2</v>
      </c>
      <c r="E60" s="18"/>
      <c r="F60" s="58"/>
      <c r="G60" s="59"/>
      <c r="H60" s="60"/>
    </row>
    <row r="61" spans="1:8" s="3" customFormat="1" ht="82.5" customHeight="1">
      <c r="A61" s="56" t="s">
        <v>50</v>
      </c>
      <c r="B61" s="66" t="s">
        <v>52</v>
      </c>
      <c r="C61" s="67" t="s">
        <v>52</v>
      </c>
      <c r="D61" s="18">
        <v>3</v>
      </c>
      <c r="E61" s="18"/>
      <c r="F61" s="58"/>
      <c r="G61" s="59"/>
      <c r="H61" s="60"/>
    </row>
    <row r="62" spans="1:8" s="3" customFormat="1" ht="55.5" customHeight="1">
      <c r="A62" s="56" t="s">
        <v>53</v>
      </c>
      <c r="B62" s="66" t="s">
        <v>54</v>
      </c>
      <c r="C62" s="67" t="s">
        <v>54</v>
      </c>
      <c r="D62" s="18">
        <v>3</v>
      </c>
      <c r="E62" s="18"/>
      <c r="F62" s="58"/>
      <c r="G62" s="59"/>
      <c r="H62" s="60"/>
    </row>
    <row r="63" spans="1:8" s="3" customFormat="1" ht="39.6" customHeight="1">
      <c r="A63" s="56" t="s">
        <v>53</v>
      </c>
      <c r="B63" s="66" t="s">
        <v>55</v>
      </c>
      <c r="C63" s="67" t="s">
        <v>55</v>
      </c>
      <c r="D63" s="18">
        <v>2</v>
      </c>
      <c r="E63" s="18"/>
      <c r="F63" s="58"/>
      <c r="G63" s="59"/>
      <c r="H63" s="60"/>
    </row>
    <row r="64" spans="1:8" s="3" customFormat="1" ht="39.6" customHeight="1">
      <c r="A64" s="56" t="s">
        <v>56</v>
      </c>
      <c r="B64" s="66" t="s">
        <v>57</v>
      </c>
      <c r="C64" s="67" t="s">
        <v>57</v>
      </c>
      <c r="D64" s="18">
        <v>2</v>
      </c>
      <c r="E64" s="18"/>
      <c r="F64" s="58"/>
      <c r="G64" s="59"/>
      <c r="H64" s="60"/>
    </row>
    <row r="65" spans="1:8" s="3" customFormat="1" ht="39.6" customHeight="1">
      <c r="A65" s="56" t="s">
        <v>56</v>
      </c>
      <c r="B65" s="66" t="s">
        <v>58</v>
      </c>
      <c r="C65" s="67" t="s">
        <v>58</v>
      </c>
      <c r="D65" s="18">
        <v>3</v>
      </c>
      <c r="E65" s="18"/>
      <c r="F65" s="58"/>
      <c r="G65" s="59"/>
      <c r="H65" s="60"/>
    </row>
    <row r="66" spans="1:8" s="3" customFormat="1" ht="39.6" customHeight="1">
      <c r="A66" s="56" t="s">
        <v>56</v>
      </c>
      <c r="B66" s="66" t="s">
        <v>59</v>
      </c>
      <c r="C66" s="67" t="s">
        <v>59</v>
      </c>
      <c r="D66" s="18">
        <v>1</v>
      </c>
      <c r="E66" s="18"/>
      <c r="F66" s="58"/>
      <c r="G66" s="59"/>
      <c r="H66" s="60"/>
    </row>
    <row r="67" spans="1:8" s="3" customFormat="1" ht="39.6" customHeight="1">
      <c r="A67" s="56" t="s">
        <v>60</v>
      </c>
      <c r="B67" s="66" t="s">
        <v>61</v>
      </c>
      <c r="C67" s="67" t="s">
        <v>61</v>
      </c>
      <c r="D67" s="18">
        <v>1</v>
      </c>
      <c r="E67" s="18"/>
      <c r="F67" s="58"/>
      <c r="G67" s="59"/>
      <c r="H67" s="60"/>
    </row>
    <row r="68" spans="1:8" s="3" customFormat="1" ht="39.6" customHeight="1">
      <c r="A68" s="56" t="s">
        <v>60</v>
      </c>
      <c r="B68" s="66" t="s">
        <v>62</v>
      </c>
      <c r="C68" s="67" t="s">
        <v>62</v>
      </c>
      <c r="D68" s="18">
        <v>2</v>
      </c>
      <c r="E68" s="18"/>
      <c r="F68" s="58"/>
      <c r="G68" s="59"/>
      <c r="H68" s="60"/>
    </row>
    <row r="69" spans="1:8" s="3" customFormat="1" ht="39.6" customHeight="1">
      <c r="A69" s="56" t="s">
        <v>60</v>
      </c>
      <c r="B69" s="66" t="s">
        <v>63</v>
      </c>
      <c r="C69" s="67" t="s">
        <v>63</v>
      </c>
      <c r="D69" s="18">
        <v>1</v>
      </c>
      <c r="E69" s="18"/>
      <c r="F69" s="58"/>
      <c r="G69" s="59"/>
      <c r="H69" s="60"/>
    </row>
    <row r="70" spans="1:8" s="3" customFormat="1" ht="39.6" customHeight="1">
      <c r="A70" s="56" t="s">
        <v>60</v>
      </c>
      <c r="B70" s="66" t="s">
        <v>64</v>
      </c>
      <c r="C70" s="67" t="s">
        <v>64</v>
      </c>
      <c r="D70" s="18">
        <v>1</v>
      </c>
      <c r="E70" s="18"/>
      <c r="F70" s="58"/>
      <c r="G70" s="59"/>
      <c r="H70" s="60"/>
    </row>
    <row r="71" spans="1:8" s="3" customFormat="1" ht="39.6" customHeight="1">
      <c r="A71" s="56" t="s">
        <v>60</v>
      </c>
      <c r="B71" s="66" t="s">
        <v>65</v>
      </c>
      <c r="C71" s="67" t="s">
        <v>65</v>
      </c>
      <c r="D71" s="18">
        <v>1</v>
      </c>
      <c r="E71" s="18"/>
      <c r="F71" s="58"/>
      <c r="G71" s="59"/>
      <c r="H71" s="60"/>
    </row>
    <row r="72" spans="1:8" s="3" customFormat="1" ht="51">
      <c r="A72" s="56" t="s">
        <v>66</v>
      </c>
      <c r="B72" s="66" t="s">
        <v>67</v>
      </c>
      <c r="C72" s="67" t="s">
        <v>67</v>
      </c>
      <c r="D72" s="18">
        <v>1</v>
      </c>
      <c r="E72" s="18"/>
      <c r="F72" s="58"/>
      <c r="G72" s="59"/>
      <c r="H72" s="60"/>
    </row>
    <row r="73" spans="1:8" s="3" customFormat="1" ht="51">
      <c r="A73" s="56" t="s">
        <v>66</v>
      </c>
      <c r="B73" s="66" t="s">
        <v>68</v>
      </c>
      <c r="C73" s="67" t="s">
        <v>68</v>
      </c>
      <c r="D73" s="18">
        <v>1</v>
      </c>
      <c r="E73" s="18"/>
      <c r="F73" s="58"/>
      <c r="G73" s="59"/>
      <c r="H73" s="60"/>
    </row>
    <row r="74" spans="1:8" s="3" customFormat="1" ht="51">
      <c r="A74" s="56" t="s">
        <v>66</v>
      </c>
      <c r="B74" s="66" t="s">
        <v>69</v>
      </c>
      <c r="C74" s="67" t="s">
        <v>69</v>
      </c>
      <c r="D74" s="18">
        <v>1</v>
      </c>
      <c r="E74" s="18"/>
      <c r="F74" s="58"/>
      <c r="G74" s="59"/>
      <c r="H74" s="60"/>
    </row>
    <row r="75" spans="1:8" s="3" customFormat="1" ht="39.6" customHeight="1">
      <c r="A75" s="56" t="s">
        <v>70</v>
      </c>
      <c r="B75" s="66" t="s">
        <v>71</v>
      </c>
      <c r="C75" s="67" t="s">
        <v>71</v>
      </c>
      <c r="D75" s="18">
        <v>1</v>
      </c>
      <c r="E75" s="18"/>
      <c r="F75" s="58"/>
      <c r="G75" s="59"/>
      <c r="H75" s="60"/>
    </row>
    <row r="76" spans="1:8" s="3" customFormat="1" ht="39.6" customHeight="1" thickBot="1">
      <c r="A76" s="57" t="s">
        <v>70</v>
      </c>
      <c r="B76" s="129" t="s">
        <v>72</v>
      </c>
      <c r="C76" s="130" t="s">
        <v>72</v>
      </c>
      <c r="D76" s="20">
        <v>1</v>
      </c>
      <c r="E76" s="20"/>
      <c r="F76" s="98"/>
      <c r="G76" s="99"/>
      <c r="H76" s="100"/>
    </row>
    <row r="77" spans="1:8" s="3" customFormat="1" ht="15.75" thickBot="1">
      <c r="C77" s="12" t="s">
        <v>73</v>
      </c>
      <c r="D77" s="15">
        <f>IF(COUNTA(D41:D76)=0,"",SUM(D41:D76))</f>
        <v>57</v>
      </c>
      <c r="E77" s="14" t="str">
        <f>IF(COUNTA(E41:E76)=0,"",SUM(E41:E76))</f>
        <v/>
      </c>
      <c r="F77" s="13"/>
      <c r="G77" s="29" t="s">
        <v>74</v>
      </c>
      <c r="H77" s="49" t="str">
        <f>IF(E77="","",IF(E77&gt;=MROUND(16*D77/20,1),"A",IF(E77&gt;=MROUND(12*D77/20,1),"B",IF(E77&gt;=MROUND(8*D77/20,1),"C","D"))))</f>
        <v/>
      </c>
    </row>
    <row r="78" spans="1:8" ht="15.75" thickBot="1">
      <c r="A78" s="3"/>
      <c r="C78" s="3"/>
      <c r="D78" s="3"/>
      <c r="E78" s="3"/>
      <c r="F78" s="3"/>
      <c r="G78" s="3"/>
      <c r="H78" s="3"/>
    </row>
    <row r="79" spans="1:8" s="2" customFormat="1" ht="30.75" thickBot="1">
      <c r="A79" s="116" t="s">
        <v>75</v>
      </c>
      <c r="B79" s="106"/>
      <c r="C79" s="52" t="str">
        <f>"De "&amp;MROUND(16*D77/20,1)&amp;" à "&amp; D77 &amp;""&amp; CHAR(10) &amp; " =  A"</f>
        <v>De 46 à 57
 =  A</v>
      </c>
      <c r="D79" s="101" t="str">
        <f>"De "&amp;MROUND(12*D77/20,1)&amp;" à "&amp; MROUND(16*D77/20,1)-0.01 &amp;""&amp;CHAR(10)&amp; " =  B"</f>
        <v>De 34 à 45,99
 =  B</v>
      </c>
      <c r="E79" s="101"/>
      <c r="F79" s="101" t="str">
        <f>"De "&amp;MROUND(8*D77/20,1)&amp;" à "&amp; MROUND(12*D77/20,1)-0.01 &amp;""&amp;CHAR(10)&amp; " =  C"</f>
        <v>De 23 à 33,99
 =  C</v>
      </c>
      <c r="G79" s="101"/>
      <c r="H79" s="53" t="str">
        <f>"De "&amp;0&amp;" à "&amp; MROUND(8*D77/20,1)-0.01 &amp;""&amp;CHAR(10)&amp; " =  D"</f>
        <v>De 0 à 22,99
 =  D</v>
      </c>
    </row>
    <row r="80" spans="1:8" s="2" customFormat="1">
      <c r="A80" s="3"/>
      <c r="B80" s="3"/>
      <c r="C80" s="3"/>
      <c r="D80" s="3"/>
      <c r="E80" s="3"/>
      <c r="F80" s="3"/>
      <c r="G80" s="3"/>
      <c r="H80" s="3"/>
    </row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 ht="15.75" thickBot="1"/>
    <row r="97" spans="1:8" s="3" customFormat="1" ht="15.75" thickBot="1">
      <c r="A97" s="109" t="s">
        <v>76</v>
      </c>
      <c r="B97" s="110"/>
      <c r="C97" s="110"/>
      <c r="D97" s="110"/>
      <c r="E97" s="110"/>
      <c r="F97" s="110"/>
      <c r="G97" s="110"/>
      <c r="H97" s="111"/>
    </row>
    <row r="98" spans="1:8" s="3" customFormat="1" ht="15.75" thickBot="1"/>
    <row r="99" spans="1:8" s="3" customFormat="1" ht="30.75" thickBot="1">
      <c r="A99" s="116" t="s">
        <v>75</v>
      </c>
      <c r="B99" s="106"/>
      <c r="C99" s="52" t="str">
        <f>IF(SUM(D104:D108)=0,"","De "&amp;MROUND(16*D109/20,1)&amp;" à "&amp; D109 &amp;""&amp; CHAR(10) &amp; " =  A")</f>
        <v>De 9 à 11
 =  A</v>
      </c>
      <c r="D99" s="101" t="str">
        <f>IF(SUM(D104:D108)=0,"","De "&amp;MROUND(12*D109/20,1)&amp;" à "&amp; MROUND(16*D109/20,1)-0.01 &amp;""&amp;CHAR(10)&amp; " =  B")</f>
        <v>De 7 à 8,99
 =  B</v>
      </c>
      <c r="E99" s="101"/>
      <c r="F99" s="101" t="str">
        <f>IF(SUM(D104:D108)=0,"","De "&amp;MROUND(8*D109/20,1)&amp;" à "&amp; MROUND(12*D109/20,1)-0.01 &amp;""&amp;CHAR(10)&amp; " =  C")</f>
        <v>De 4 à 6,99
 =  C</v>
      </c>
      <c r="G99" s="101"/>
      <c r="H99" s="53" t="str">
        <f>IF(SUM(D104:D108)=0,"","De "&amp;0&amp;" à "&amp; MROUND(8*D109/20,1)-0.01 &amp;""&amp;CHAR(10)&amp; " =  D")</f>
        <v>De 0 à 3,99
 =  D</v>
      </c>
    </row>
    <row r="101" spans="1:8" s="3" customFormat="1" ht="15.75" thickBot="1"/>
    <row r="102" spans="1:8" ht="15.75" thickBot="1">
      <c r="A102" s="31" t="s">
        <v>9</v>
      </c>
      <c r="B102" s="107" t="str">
        <f>IF($B$14="","",$B$14)</f>
        <v/>
      </c>
      <c r="C102" s="107"/>
      <c r="D102" s="108"/>
      <c r="E102" s="3"/>
      <c r="F102" s="3"/>
      <c r="G102" s="3"/>
      <c r="H102" s="3"/>
    </row>
    <row r="103" spans="1:8" s="3" customFormat="1" ht="23.25" thickBot="1">
      <c r="A103" s="1" t="s">
        <v>22</v>
      </c>
      <c r="B103" s="105" t="s">
        <v>23</v>
      </c>
      <c r="C103" s="106"/>
      <c r="D103" s="30" t="s">
        <v>24</v>
      </c>
      <c r="E103" s="30" t="s">
        <v>25</v>
      </c>
      <c r="F103" s="101" t="s">
        <v>26</v>
      </c>
      <c r="G103" s="101"/>
      <c r="H103" s="102"/>
    </row>
    <row r="104" spans="1:8" s="3" customFormat="1" ht="19.899999999999999" customHeight="1">
      <c r="A104" s="61" t="s">
        <v>77</v>
      </c>
      <c r="B104" s="112" t="s">
        <v>78</v>
      </c>
      <c r="C104" s="113"/>
      <c r="D104" s="9">
        <v>2</v>
      </c>
      <c r="E104" s="9"/>
      <c r="F104" s="114"/>
      <c r="G104" s="114"/>
      <c r="H104" s="115"/>
    </row>
    <row r="105" spans="1:8" s="3" customFormat="1" ht="19.899999999999999" customHeight="1">
      <c r="A105" s="62"/>
      <c r="B105" s="96" t="s">
        <v>79</v>
      </c>
      <c r="C105" s="97"/>
      <c r="D105" s="10">
        <v>3</v>
      </c>
      <c r="E105" s="10"/>
      <c r="F105" s="93"/>
      <c r="G105" s="94"/>
      <c r="H105" s="95"/>
    </row>
    <row r="106" spans="1:8" s="3" customFormat="1" ht="19.899999999999999" customHeight="1">
      <c r="A106" s="63"/>
      <c r="B106" s="96" t="s">
        <v>80</v>
      </c>
      <c r="C106" s="97"/>
      <c r="D106" s="10">
        <v>2</v>
      </c>
      <c r="E106" s="10"/>
      <c r="F106" s="93"/>
      <c r="G106" s="94"/>
      <c r="H106" s="95"/>
    </row>
    <row r="107" spans="1:8" s="3" customFormat="1" ht="27" customHeight="1">
      <c r="A107" s="64" t="s">
        <v>81</v>
      </c>
      <c r="B107" s="96" t="s">
        <v>82</v>
      </c>
      <c r="C107" s="97"/>
      <c r="D107" s="10">
        <v>2</v>
      </c>
      <c r="E107" s="10"/>
      <c r="F107" s="93"/>
      <c r="G107" s="94"/>
      <c r="H107" s="95"/>
    </row>
    <row r="108" spans="1:8" s="3" customFormat="1" ht="27" customHeight="1" thickBot="1">
      <c r="A108" s="65"/>
      <c r="B108" s="119" t="s">
        <v>83</v>
      </c>
      <c r="C108" s="120"/>
      <c r="D108" s="11">
        <v>2</v>
      </c>
      <c r="E108" s="11"/>
      <c r="F108" s="121"/>
      <c r="G108" s="122"/>
      <c r="H108" s="123"/>
    </row>
    <row r="109" spans="1:8" s="3" customFormat="1" ht="15.75" thickBot="1">
      <c r="C109" s="12" t="s">
        <v>73</v>
      </c>
      <c r="D109" s="15">
        <f>IF(COUNTA(D104:D108)=0,"",SUM(D104:D108))</f>
        <v>11</v>
      </c>
      <c r="E109" s="14" t="str">
        <f>IF(COUNTA(E104:E108)=0,"",SUM(E104:E108))</f>
        <v/>
      </c>
      <c r="F109" s="13"/>
      <c r="G109" s="29" t="s">
        <v>84</v>
      </c>
      <c r="H109" s="49" t="str">
        <f>IF(E109="","",IF(E109&gt;=MROUND(16*D109/20,1),"A",IF(E109&gt;=MROUND(12*D109/20,1),"B",IF(E109&gt;=MROUND(8*D109/20,1),"C","D"))))</f>
        <v/>
      </c>
    </row>
    <row r="110" spans="1:8" s="3" customFormat="1" ht="15.75" thickBot="1">
      <c r="C110" s="12"/>
      <c r="D110" s="28"/>
      <c r="E110" s="27"/>
      <c r="F110" s="13"/>
      <c r="G110" s="26"/>
    </row>
    <row r="111" spans="1:8" s="3" customFormat="1" ht="15.75" thickBot="1">
      <c r="A111" s="31" t="s">
        <v>10</v>
      </c>
      <c r="B111" s="107" t="str">
        <f>IF($B$15="","",$B$15)</f>
        <v/>
      </c>
      <c r="C111" s="107"/>
      <c r="D111" s="108"/>
    </row>
    <row r="112" spans="1:8" s="3" customFormat="1" ht="23.25" thickBot="1">
      <c r="A112" s="1" t="s">
        <v>22</v>
      </c>
      <c r="B112" s="105" t="s">
        <v>23</v>
      </c>
      <c r="C112" s="106"/>
      <c r="D112" s="30" t="s">
        <v>24</v>
      </c>
      <c r="E112" s="30" t="s">
        <v>25</v>
      </c>
      <c r="F112" s="101" t="s">
        <v>26</v>
      </c>
      <c r="G112" s="101"/>
      <c r="H112" s="102"/>
    </row>
    <row r="113" spans="1:8" s="3" customFormat="1" ht="19.899999999999999" customHeight="1">
      <c r="A113" s="61" t="s">
        <v>77</v>
      </c>
      <c r="B113" s="112" t="s">
        <v>78</v>
      </c>
      <c r="C113" s="113"/>
      <c r="D113" s="9">
        <v>2</v>
      </c>
      <c r="E113" s="9"/>
      <c r="F113" s="114"/>
      <c r="G113" s="114"/>
      <c r="H113" s="115"/>
    </row>
    <row r="114" spans="1:8" s="3" customFormat="1" ht="19.899999999999999" customHeight="1">
      <c r="A114" s="62"/>
      <c r="B114" s="96" t="s">
        <v>79</v>
      </c>
      <c r="C114" s="97"/>
      <c r="D114" s="10">
        <v>3</v>
      </c>
      <c r="E114" s="10"/>
      <c r="F114" s="93"/>
      <c r="G114" s="94"/>
      <c r="H114" s="95"/>
    </row>
    <row r="115" spans="1:8" s="3" customFormat="1" ht="19.899999999999999" customHeight="1">
      <c r="A115" s="63"/>
      <c r="B115" s="96" t="s">
        <v>80</v>
      </c>
      <c r="C115" s="97"/>
      <c r="D115" s="10">
        <v>2</v>
      </c>
      <c r="E115" s="10"/>
      <c r="F115" s="93"/>
      <c r="G115" s="94"/>
      <c r="H115" s="95"/>
    </row>
    <row r="116" spans="1:8" s="3" customFormat="1" ht="19.899999999999999" customHeight="1">
      <c r="A116" s="64" t="s">
        <v>81</v>
      </c>
      <c r="B116" s="96" t="s">
        <v>82</v>
      </c>
      <c r="C116" s="97"/>
      <c r="D116" s="10">
        <v>2</v>
      </c>
      <c r="E116" s="10"/>
      <c r="F116" s="93"/>
      <c r="G116" s="94"/>
      <c r="H116" s="95"/>
    </row>
    <row r="117" spans="1:8" s="3" customFormat="1" ht="19.899999999999999" customHeight="1" thickBot="1">
      <c r="A117" s="65"/>
      <c r="B117" s="119" t="s">
        <v>83</v>
      </c>
      <c r="C117" s="120"/>
      <c r="D117" s="11">
        <v>2</v>
      </c>
      <c r="E117" s="11"/>
      <c r="F117" s="121"/>
      <c r="G117" s="122"/>
      <c r="H117" s="123"/>
    </row>
    <row r="118" spans="1:8" s="3" customFormat="1" ht="15.75" thickBot="1">
      <c r="C118" s="12" t="s">
        <v>73</v>
      </c>
      <c r="D118" s="15">
        <f>IF(COUNTA(D113:D117)=0,"",SUM(D113:D117))</f>
        <v>11</v>
      </c>
      <c r="E118" s="14" t="str">
        <f>IF(COUNTA(E113:E117)=0,"",SUM(E113:E117))</f>
        <v/>
      </c>
      <c r="F118" s="13"/>
      <c r="G118" s="29" t="s">
        <v>84</v>
      </c>
      <c r="H118" s="49" t="str">
        <f>IF(E118="","",IF(E118&gt;=MROUND(16*D118/20,1),"A",IF(E118&gt;=MROUND(12*D118/20,1),"B",IF(E118&gt;=MROUND(8*D118/20,1),"C","D"))))</f>
        <v/>
      </c>
    </row>
    <row r="119" spans="1:8" s="3" customFormat="1">
      <c r="C119" s="12"/>
      <c r="D119" s="28"/>
      <c r="E119" s="27"/>
      <c r="F119" s="13"/>
      <c r="G119" s="26"/>
    </row>
  </sheetData>
  <mergeCells count="130">
    <mergeCell ref="B23:D23"/>
    <mergeCell ref="B24:D24"/>
    <mergeCell ref="B25:D25"/>
    <mergeCell ref="A38:H38"/>
    <mergeCell ref="B111:D111"/>
    <mergeCell ref="B113:C113"/>
    <mergeCell ref="F113:H113"/>
    <mergeCell ref="B114:C114"/>
    <mergeCell ref="B117:C117"/>
    <mergeCell ref="F117:H117"/>
    <mergeCell ref="F114:H114"/>
    <mergeCell ref="B13:D13"/>
    <mergeCell ref="B9:C9"/>
    <mergeCell ref="B108:C108"/>
    <mergeCell ref="F108:H108"/>
    <mergeCell ref="A99:B99"/>
    <mergeCell ref="D99:E99"/>
    <mergeCell ref="F99:G99"/>
    <mergeCell ref="B42:C42"/>
    <mergeCell ref="B43:C43"/>
    <mergeCell ref="B44:C44"/>
    <mergeCell ref="B45:C45"/>
    <mergeCell ref="B76:C76"/>
    <mergeCell ref="B75:C75"/>
    <mergeCell ref="B46:C46"/>
    <mergeCell ref="B47:C47"/>
    <mergeCell ref="F47:H47"/>
    <mergeCell ref="F9:G9"/>
    <mergeCell ref="F42:H42"/>
    <mergeCell ref="F43:H43"/>
    <mergeCell ref="F46:H46"/>
    <mergeCell ref="F75:H75"/>
    <mergeCell ref="B112:C112"/>
    <mergeCell ref="F112:H112"/>
    <mergeCell ref="B105:C105"/>
    <mergeCell ref="A79:B79"/>
    <mergeCell ref="B40:C40"/>
    <mergeCell ref="B41:C41"/>
    <mergeCell ref="B115:C115"/>
    <mergeCell ref="F115:H115"/>
    <mergeCell ref="B116:C116"/>
    <mergeCell ref="F116:H116"/>
    <mergeCell ref="F106:H106"/>
    <mergeCell ref="B107:C107"/>
    <mergeCell ref="F107:H107"/>
    <mergeCell ref="F76:H76"/>
    <mergeCell ref="F40:H40"/>
    <mergeCell ref="F41:H41"/>
    <mergeCell ref="B103:C103"/>
    <mergeCell ref="F103:H103"/>
    <mergeCell ref="B102:D102"/>
    <mergeCell ref="A97:H97"/>
    <mergeCell ref="D79:E79"/>
    <mergeCell ref="F79:G79"/>
    <mergeCell ref="B104:C104"/>
    <mergeCell ref="F104:H104"/>
    <mergeCell ref="C4:G4"/>
    <mergeCell ref="C6:G6"/>
    <mergeCell ref="F44:H44"/>
    <mergeCell ref="F45:H45"/>
    <mergeCell ref="B14:D14"/>
    <mergeCell ref="B15:D15"/>
    <mergeCell ref="A107:A108"/>
    <mergeCell ref="A104:A106"/>
    <mergeCell ref="E22:G22"/>
    <mergeCell ref="E23:G23"/>
    <mergeCell ref="E24:G24"/>
    <mergeCell ref="E25:G25"/>
    <mergeCell ref="A28:H33"/>
    <mergeCell ref="E11:F11"/>
    <mergeCell ref="A4:B4"/>
    <mergeCell ref="A6:B6"/>
    <mergeCell ref="B70:C70"/>
    <mergeCell ref="B71:C71"/>
    <mergeCell ref="B72:C72"/>
    <mergeCell ref="B73:C73"/>
    <mergeCell ref="B74:C74"/>
    <mergeCell ref="F48:H48"/>
    <mergeCell ref="F105:H105"/>
    <mergeCell ref="B106:C106"/>
    <mergeCell ref="A113:A115"/>
    <mergeCell ref="A116:A11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67:H67"/>
    <mergeCell ref="F68:H68"/>
    <mergeCell ref="F69:H69"/>
    <mergeCell ref="F70:H70"/>
    <mergeCell ref="F71:H71"/>
    <mergeCell ref="F72:H72"/>
    <mergeCell ref="F73:H73"/>
    <mergeCell ref="F74:H74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</mergeCells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&amp;L&amp;G&amp;R&amp;"-,Gras"&amp;14
Grille d'évaluation
&amp;12Projet collaboratif</oddHeader>
    <oddFooter>&amp;L&amp;F&amp;R&amp;P/&amp;N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F595D37C635E428F9C37C3159BE9F5" ma:contentTypeVersion="11" ma:contentTypeDescription="Crée un document." ma:contentTypeScope="" ma:versionID="03fe39d87a38f6ca1322c171c10871f1">
  <xsd:schema xmlns:xsd="http://www.w3.org/2001/XMLSchema" xmlns:xs="http://www.w3.org/2001/XMLSchema" xmlns:p="http://schemas.microsoft.com/office/2006/metadata/properties" xmlns:ns2="4eb62db4-8441-4185-a3aa-602ea428e806" xmlns:ns3="c73468cf-a3cd-46bf-b321-b74fe50edc82" targetNamespace="http://schemas.microsoft.com/office/2006/metadata/properties" ma:root="true" ma:fieldsID="82d2dac587cee35912e97e8bb1fa70bc" ns2:_="" ns3:_="">
    <xsd:import namespace="4eb62db4-8441-4185-a3aa-602ea428e806"/>
    <xsd:import namespace="c73468cf-a3cd-46bf-b321-b74fe50edc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62db4-8441-4185-a3aa-602ea428e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468cf-a3cd-46bf-b321-b74fe50edc8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73468cf-a3cd-46bf-b321-b74fe50edc82">
      <UserInfo>
        <DisplayName>RABOURDIN NEMBRINI Elodie</DisplayName>
        <AccountId>31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70554D-ADCC-4D5E-8246-92EB08241011}"/>
</file>

<file path=customXml/itemProps2.xml><?xml version="1.0" encoding="utf-8"?>
<ds:datastoreItem xmlns:ds="http://schemas.openxmlformats.org/officeDocument/2006/customXml" ds:itemID="{06841854-EBC3-4731-9E6E-C099C34CAF10}"/>
</file>

<file path=customXml/itemProps3.xml><?xml version="1.0" encoding="utf-8"?>
<ds:datastoreItem xmlns:ds="http://schemas.openxmlformats.org/officeDocument/2006/customXml" ds:itemID="{5BB1290F-2D51-4A93-910F-B931BC0AE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FACON Cédric</dc:creator>
  <cp:keywords/>
  <dc:description/>
  <cp:lastModifiedBy>MACHU Brice</cp:lastModifiedBy>
  <cp:revision/>
  <dcterms:created xsi:type="dcterms:W3CDTF">2020-02-01T09:20:16Z</dcterms:created>
  <dcterms:modified xsi:type="dcterms:W3CDTF">2020-09-10T08:02:26Z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0x010100FBF595D37C635E428F9C37C3159BE9F5</vt:lpwstr>
  </property>
</Properties>
</file>