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BLOC\Bloc 5 - INFCDLPC7 - Déployer et maintenir une application informatique\CUBES\2021-08-26\Pilote\"/>
    </mc:Choice>
  </mc:AlternateContent>
  <xr:revisionPtr revIDLastSave="0" documentId="13_ncr:1_{850C6B7E-C0C0-4E2D-8B37-5CD4828C369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rille à point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F77" i="1"/>
  <c r="D77" i="1"/>
  <c r="C77" i="1"/>
  <c r="H4" i="1" l="1"/>
  <c r="C4" i="1" s="1"/>
  <c r="H6" i="1" l="1"/>
  <c r="C6" i="1" s="1"/>
  <c r="E19" i="1"/>
  <c r="E18" i="1"/>
  <c r="E17" i="1"/>
  <c r="E16" i="1"/>
  <c r="E15" i="1"/>
  <c r="E14" i="1"/>
  <c r="B136" i="1" l="1"/>
  <c r="B127" i="1"/>
  <c r="B118" i="1"/>
  <c r="B98" i="1"/>
  <c r="E143" i="1"/>
  <c r="D143" i="1"/>
  <c r="E134" i="1"/>
  <c r="D134" i="1"/>
  <c r="E125" i="1"/>
  <c r="D125" i="1"/>
  <c r="D115" i="1" s="1"/>
  <c r="B89" i="1"/>
  <c r="B80" i="1"/>
  <c r="E105" i="1"/>
  <c r="D105" i="1"/>
  <c r="E96" i="1"/>
  <c r="D96" i="1"/>
  <c r="E87" i="1"/>
  <c r="D87" i="1"/>
  <c r="E55" i="1"/>
  <c r="H55" i="1" s="1"/>
  <c r="H87" i="1" l="1"/>
  <c r="F14" i="1" s="1"/>
  <c r="H14" i="1" s="1"/>
  <c r="H105" i="1"/>
  <c r="F16" i="1" s="1"/>
  <c r="H16" i="1" s="1"/>
  <c r="H125" i="1"/>
  <c r="F17" i="1" s="1"/>
  <c r="H96" i="1"/>
  <c r="F15" i="1" s="1"/>
  <c r="H134" i="1"/>
  <c r="F18" i="1" s="1"/>
  <c r="H143" i="1"/>
  <c r="F19" i="1" s="1"/>
  <c r="H19" i="1" s="1"/>
  <c r="H115" i="1"/>
  <c r="C115" i="1"/>
  <c r="F115" i="1"/>
  <c r="D55" i="1"/>
  <c r="G19" i="1" l="1"/>
  <c r="H17" i="1"/>
  <c r="G17" i="1"/>
  <c r="H18" i="1"/>
  <c r="G18" i="1"/>
  <c r="H15" i="1"/>
  <c r="G15" i="1"/>
  <c r="C57" i="1"/>
  <c r="D57" i="1"/>
  <c r="G16" i="1"/>
  <c r="G14" i="1"/>
  <c r="H57" i="1"/>
  <c r="F57" i="1"/>
</calcChain>
</file>

<file path=xl/sharedStrings.xml><?xml version="1.0" encoding="utf-8"?>
<sst xmlns="http://schemas.openxmlformats.org/spreadsheetml/2006/main" count="126" uniqueCount="58">
  <si>
    <t>Référence bloc de compétences :</t>
  </si>
  <si>
    <t>Nom bloc de compétences :</t>
  </si>
  <si>
    <t>Promotion :</t>
  </si>
  <si>
    <t>Date :</t>
  </si>
  <si>
    <t>Coef</t>
  </si>
  <si>
    <t>Nom-Prénom</t>
  </si>
  <si>
    <t>Note collective</t>
  </si>
  <si>
    <t>Note individuelle</t>
  </si>
  <si>
    <t>Note* finale</t>
  </si>
  <si>
    <t>Candidat 1</t>
  </si>
  <si>
    <t>Candidat 2</t>
  </si>
  <si>
    <t>Candidat 3</t>
  </si>
  <si>
    <t>Candidat 4</t>
  </si>
  <si>
    <t>Candidat 5</t>
  </si>
  <si>
    <t>Candidat 6</t>
  </si>
  <si>
    <t>*</t>
  </si>
  <si>
    <t>A : Acquis : les objectifs définis sont atteints</t>
  </si>
  <si>
    <t xml:space="preserve">B : Acquis : les objectifs définis sont partiellement atteints - écarts mineurs constatés </t>
  </si>
  <si>
    <t>C : Non acquis : les objectifs définis ne sont pas atteints - écarts majeurs constatés</t>
  </si>
  <si>
    <t>D : Non acquis : les objectifs définis ne sont pas atteints - écarts critiques constatés</t>
  </si>
  <si>
    <t>Signature ?</t>
  </si>
  <si>
    <t>Evaluateur 1</t>
  </si>
  <si>
    <t>Evaluateur 2</t>
  </si>
  <si>
    <t>Evaluateur 3</t>
  </si>
  <si>
    <t>Commentaires :</t>
  </si>
  <si>
    <t>NOTATION DU TRAVAIL COLLECTIF</t>
  </si>
  <si>
    <t>Thèmes</t>
  </si>
  <si>
    <t>Critères</t>
  </si>
  <si>
    <t>Points à attribuer</t>
  </si>
  <si>
    <t>Points obtenus</t>
  </si>
  <si>
    <t>Commentaires/Argumentations</t>
  </si>
  <si>
    <t>Total :</t>
  </si>
  <si>
    <t>Note (lettre) collective :</t>
  </si>
  <si>
    <t>Conversion lettre</t>
  </si>
  <si>
    <t>NOTATION INDIVIDUELLE</t>
  </si>
  <si>
    <t>Compétences techniques</t>
  </si>
  <si>
    <t>Participation individuelle et efficacité</t>
  </si>
  <si>
    <t>Maîtrise des outils</t>
  </si>
  <si>
    <t>Réaction face à un imprévu</t>
  </si>
  <si>
    <t>Qualité de la prestation orale</t>
  </si>
  <si>
    <t>Animation, prise en compte de l’auditoire</t>
  </si>
  <si>
    <t>Les réponses aux questions sont argumentées et justifiées</t>
  </si>
  <si>
    <t>Note (lettre) individuelle :</t>
  </si>
  <si>
    <t>Oral</t>
  </si>
  <si>
    <t>Le plan choisi pour la présentation orale permet une bonne compréhension de l’application corrigée</t>
  </si>
  <si>
    <t>Le plan choisi pour la présentation orale permet une bonne compréhension des environnements Docker</t>
  </si>
  <si>
    <t>Développement</t>
  </si>
  <si>
    <t>L'application est fontionnelle tous les problèmes ont été corrigé</t>
  </si>
  <si>
    <t>Les test unitaires sont en places et s'exécutent</t>
  </si>
  <si>
    <t>Organisation</t>
  </si>
  <si>
    <t>Le repository est en place, il y'a un système de gestion des issues avec répartition des taches</t>
  </si>
  <si>
    <t>Documentation</t>
  </si>
  <si>
    <t>Une documentation technique est générée</t>
  </si>
  <si>
    <t>Bonne répartition du temps de parole entre les membres de l'équipe</t>
  </si>
  <si>
    <t>Infrastructure</t>
  </si>
  <si>
    <t>Les 3 environnement sont présents (dev, pré-prod, prod)</t>
  </si>
  <si>
    <t>Pour chaque environnement un script permet de monter l'environnement (démontrer en supprimant chaque environnement)</t>
  </si>
  <si>
    <t>Créer une nouvelle fonctionnalité et démontrer son escalade à travers les 3 environnements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</si>
</sst>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9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quotePrefix="1" applyFont="1" applyBorder="1" applyAlignment="1">
      <alignment horizontal="right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5" fillId="0" borderId="0" xfId="0" applyFont="1" applyAlignment="1">
      <alignment wrapText="1"/>
    </xf>
    <xf numFmtId="0" fontId="13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0" borderId="21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2" fillId="0" borderId="49" xfId="0" applyFont="1" applyBorder="1" applyAlignment="1">
      <alignment horizontal="center" vertical="top"/>
    </xf>
    <xf numFmtId="0" fontId="2" fillId="0" borderId="50" xfId="0" applyFont="1" applyBorder="1" applyAlignment="1">
      <alignment horizontal="center" vertical="top"/>
    </xf>
    <xf numFmtId="0" fontId="2" fillId="0" borderId="51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 wrapText="1"/>
    </xf>
    <xf numFmtId="0" fontId="12" fillId="0" borderId="48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showGridLines="0" tabSelected="1" topLeftCell="A40" zoomScale="115" zoomScaleNormal="115" zoomScalePageLayoutView="130" workbookViewId="0">
      <selection activeCell="D45" sqref="D45"/>
    </sheetView>
  </sheetViews>
  <sheetFormatPr baseColWidth="10" defaultColWidth="11.42578125" defaultRowHeight="15" x14ac:dyDescent="0.25"/>
  <cols>
    <col min="1" max="1" width="14.28515625" customWidth="1"/>
    <col min="2" max="2" width="11.42578125" style="3" customWidth="1"/>
    <col min="3" max="3" width="16.7109375" customWidth="1"/>
    <col min="4" max="5" width="8.7109375" customWidth="1"/>
    <col min="6" max="6" width="9.5703125" customWidth="1"/>
    <col min="7" max="7" width="8.7109375" customWidth="1"/>
    <col min="8" max="8" width="16.7109375" customWidth="1"/>
  </cols>
  <sheetData>
    <row r="1" spans="1:8" s="3" customFormat="1" x14ac:dyDescent="0.25"/>
    <row r="2" spans="1:8" s="3" customFormat="1" ht="10.15" customHeight="1" x14ac:dyDescent="0.25"/>
    <row r="3" spans="1:8" ht="15.75" thickBot="1" x14ac:dyDescent="0.3">
      <c r="A3" s="3"/>
      <c r="C3" s="3"/>
      <c r="D3" s="3"/>
      <c r="E3" s="3"/>
      <c r="F3" s="3"/>
      <c r="G3" s="3"/>
      <c r="H3" s="3"/>
    </row>
    <row r="4" spans="1:8" s="32" customFormat="1" ht="30.75" customHeight="1" thickBot="1" x14ac:dyDescent="0.4">
      <c r="A4" s="132" t="s">
        <v>0</v>
      </c>
      <c r="B4" s="133"/>
      <c r="C4" s="107" t="str">
        <f ca="1">LEFT(H4,(SEARCH("-",H4)-2))</f>
        <v xml:space="preserve">  INFCDLPC7</v>
      </c>
      <c r="D4" s="108"/>
      <c r="E4" s="108"/>
      <c r="F4" s="108"/>
      <c r="G4" s="109"/>
      <c r="H4" s="53" t="str">
        <f ca="1">RIGHT(MID(CELL("nomfichier",A1),FIND("[",CELL("nomfichier",A1))+1,FIND("]", CELL("nomfichier",A1))-FIND("[",CELL("nomfichier",A1))-1),(LEN(MID(CELL("nomfichier",A1),FIND("[",CELL("nomfichier",A1))+1,FIND("]", CELL("nomfichier",A1))-FIND("[",CELL("nomfichier",A1))-1))-SEARCH("-",MID(CELL("nomfichier",A1),FIND("[",CELL("nomfichier",A1))+1,FIND("]", CELL("nomfichier",A1))-FIND("[",CELL("nomfichier",A1))-1))))</f>
        <v xml:space="preserve">  INFCDLPC7 - Déployer et maintenir une application informatique - V1 - 26.08.2021 - Points.xlsx</v>
      </c>
    </row>
    <row r="5" spans="1:8" s="32" customFormat="1" ht="10.15" customHeight="1" thickBot="1" x14ac:dyDescent="0.4">
      <c r="B5" s="33"/>
      <c r="C5" s="48"/>
      <c r="D5" s="48"/>
      <c r="E5" s="48"/>
      <c r="F5" s="48"/>
      <c r="G5" s="48"/>
      <c r="H5" s="54"/>
    </row>
    <row r="6" spans="1:8" ht="34.5" customHeight="1" thickBot="1" x14ac:dyDescent="0.3">
      <c r="A6" s="132" t="s">
        <v>1</v>
      </c>
      <c r="B6" s="133"/>
      <c r="C6" s="107" t="str">
        <f ca="1">LEFT(H6,(SEARCH("-",H6)-2))</f>
        <v>Déployer et maintenir une application informatique</v>
      </c>
      <c r="D6" s="108"/>
      <c r="E6" s="108"/>
      <c r="F6" s="108"/>
      <c r="G6" s="109"/>
      <c r="H6" s="53" t="str">
        <f ca="1">RIGHT(H4,(LEN(H4)-SEARCH("-",H4)-1))</f>
        <v>Déployer et maintenir une application informatique - V1 - 26.08.2021 - Points.xlsx</v>
      </c>
    </row>
    <row r="8" spans="1:8" ht="15.75" thickBot="1" x14ac:dyDescent="0.3">
      <c r="A8" s="3"/>
      <c r="C8" s="3"/>
      <c r="D8" s="3"/>
      <c r="E8" s="3"/>
      <c r="F8" s="3"/>
      <c r="G8" s="3"/>
      <c r="H8" s="3"/>
    </row>
    <row r="9" spans="1:8" ht="24" customHeight="1" thickBot="1" x14ac:dyDescent="0.3">
      <c r="A9" s="47" t="s">
        <v>2</v>
      </c>
      <c r="B9" s="93"/>
      <c r="C9" s="94"/>
      <c r="D9" s="3"/>
      <c r="E9" s="46" t="s">
        <v>3</v>
      </c>
      <c r="F9" s="93"/>
      <c r="G9" s="94"/>
      <c r="H9" s="3"/>
    </row>
    <row r="10" spans="1:8" s="3" customFormat="1" ht="15.75" thickBot="1" x14ac:dyDescent="0.3"/>
    <row r="11" spans="1:8" s="3" customFormat="1" ht="12.6" customHeight="1" x14ac:dyDescent="0.25">
      <c r="E11" s="130" t="s">
        <v>4</v>
      </c>
      <c r="F11" s="131"/>
    </row>
    <row r="12" spans="1:8" ht="8.4499999999999993" customHeight="1" thickBot="1" x14ac:dyDescent="0.3">
      <c r="A12" s="3"/>
      <c r="C12" s="3"/>
      <c r="D12" s="3"/>
      <c r="E12" s="38">
        <v>1</v>
      </c>
      <c r="F12" s="39">
        <v>2</v>
      </c>
      <c r="G12" s="3"/>
      <c r="H12" s="3"/>
    </row>
    <row r="13" spans="1:8" ht="24.75" thickBot="1" x14ac:dyDescent="0.3">
      <c r="A13" s="22"/>
      <c r="B13" s="82" t="s">
        <v>5</v>
      </c>
      <c r="C13" s="91"/>
      <c r="D13" s="92"/>
      <c r="E13" s="16" t="s">
        <v>6</v>
      </c>
      <c r="F13" s="17" t="s">
        <v>7</v>
      </c>
      <c r="G13" s="3"/>
      <c r="H13" s="35" t="s">
        <v>8</v>
      </c>
    </row>
    <row r="14" spans="1:8" s="5" customFormat="1" ht="19.149999999999999" customHeight="1" x14ac:dyDescent="0.25">
      <c r="A14" s="7" t="s">
        <v>9</v>
      </c>
      <c r="B14" s="83"/>
      <c r="C14" s="83"/>
      <c r="D14" s="83"/>
      <c r="E14" s="18" t="str">
        <f>IF(B14="","",H37)</f>
        <v/>
      </c>
      <c r="F14" s="19" t="str">
        <f>H87</f>
        <v/>
      </c>
      <c r="G14" s="34">
        <f>(E12*(IF(E14="A", 4, IF(E14="B", 3, IF(E14="C", 2, IF(E14="D",1, 0)))))+(F12*IF(F14="A", 4, IF(F14="B", 3, IF(F14="C", 2, IF(F14="D",1, 0))))))/(E12+F12)</f>
        <v>0</v>
      </c>
      <c r="H14" s="51" t="str">
        <f>IF(F14="",E14,IF(G14&gt;0,IF(G14&gt;=3.6, "A", IF(G14&gt;=2.6, "B", IF(G14&gt;=1.6, "C", "D"))),""))</f>
        <v/>
      </c>
    </row>
    <row r="15" spans="1:8" s="5" customFormat="1" ht="19.149999999999999" customHeight="1" x14ac:dyDescent="0.25">
      <c r="A15" s="7" t="s">
        <v>10</v>
      </c>
      <c r="B15" s="83"/>
      <c r="C15" s="83"/>
      <c r="D15" s="83"/>
      <c r="E15" s="18" t="str">
        <f t="shared" ref="E15:E19" si="0">IF(B15="","",H38)</f>
        <v/>
      </c>
      <c r="F15" s="19" t="str">
        <f>H96</f>
        <v/>
      </c>
      <c r="G15" s="34">
        <f t="shared" ref="G15:G19" si="1">(IF(E15="A", 4, IF(E15="B", 3, IF(E15="C", 2, IF(E15="D",1, 0))))+(2*IF(F15="A", 4, IF(F15="B", 3, IF(F15="C", 2, IF(F15="D",1, 0))))))/3</f>
        <v>0</v>
      </c>
      <c r="H15" s="36" t="str">
        <f t="shared" ref="H15:H19" si="2">IF(F15="",E15,IF(G15&gt;0,IF(G15&gt;=3.6, "A", IF(G15&gt;=2.6, "B", IF(G15&gt;=1.6, "C", "D"))),""))</f>
        <v/>
      </c>
    </row>
    <row r="16" spans="1:8" s="5" customFormat="1" ht="19.149999999999999" customHeight="1" x14ac:dyDescent="0.25">
      <c r="A16" s="7" t="s">
        <v>11</v>
      </c>
      <c r="B16" s="83"/>
      <c r="C16" s="83"/>
      <c r="D16" s="83"/>
      <c r="E16" s="18" t="str">
        <f t="shared" si="0"/>
        <v/>
      </c>
      <c r="F16" s="19" t="str">
        <f>H105</f>
        <v/>
      </c>
      <c r="G16" s="34">
        <f t="shared" si="1"/>
        <v>0</v>
      </c>
      <c r="H16" s="36" t="str">
        <f t="shared" si="2"/>
        <v/>
      </c>
    </row>
    <row r="17" spans="1:8" s="5" customFormat="1" ht="19.149999999999999" customHeight="1" x14ac:dyDescent="0.25">
      <c r="A17" s="7" t="s">
        <v>12</v>
      </c>
      <c r="B17" s="83"/>
      <c r="C17" s="83"/>
      <c r="D17" s="83"/>
      <c r="E17" s="18" t="str">
        <f t="shared" si="0"/>
        <v/>
      </c>
      <c r="F17" s="19" t="str">
        <f>H125</f>
        <v/>
      </c>
      <c r="G17" s="34">
        <f t="shared" si="1"/>
        <v>0</v>
      </c>
      <c r="H17" s="36" t="str">
        <f t="shared" si="2"/>
        <v/>
      </c>
    </row>
    <row r="18" spans="1:8" s="5" customFormat="1" ht="19.149999999999999" customHeight="1" x14ac:dyDescent="0.25">
      <c r="A18" s="7" t="s">
        <v>13</v>
      </c>
      <c r="B18" s="83"/>
      <c r="C18" s="83"/>
      <c r="D18" s="83"/>
      <c r="E18" s="18" t="str">
        <f t="shared" si="0"/>
        <v/>
      </c>
      <c r="F18" s="19" t="str">
        <f>H134</f>
        <v/>
      </c>
      <c r="G18" s="34">
        <f t="shared" si="1"/>
        <v>0</v>
      </c>
      <c r="H18" s="36" t="str">
        <f t="shared" si="2"/>
        <v/>
      </c>
    </row>
    <row r="19" spans="1:8" s="5" customFormat="1" ht="19.149999999999999" customHeight="1" thickBot="1" x14ac:dyDescent="0.3">
      <c r="A19" s="8" t="s">
        <v>14</v>
      </c>
      <c r="B19" s="85"/>
      <c r="C19" s="85"/>
      <c r="D19" s="85"/>
      <c r="E19" s="20" t="str">
        <f t="shared" si="0"/>
        <v/>
      </c>
      <c r="F19" s="21" t="str">
        <f>H143</f>
        <v/>
      </c>
      <c r="G19" s="34">
        <f t="shared" si="1"/>
        <v>0</v>
      </c>
      <c r="H19" s="37" t="str">
        <f t="shared" si="2"/>
        <v/>
      </c>
    </row>
    <row r="20" spans="1:8" s="5" customFormat="1" ht="19.149999999999999" customHeight="1" x14ac:dyDescent="0.25">
      <c r="A20" s="23"/>
      <c r="B20" s="24"/>
      <c r="C20" s="24"/>
      <c r="D20" s="24"/>
      <c r="E20" s="25"/>
      <c r="F20" s="25"/>
      <c r="G20" s="34"/>
      <c r="H20" s="25"/>
    </row>
    <row r="21" spans="1:8" s="5" customFormat="1" ht="15" customHeight="1" x14ac:dyDescent="0.25">
      <c r="A21" s="50" t="s">
        <v>15</v>
      </c>
      <c r="B21" s="49" t="s">
        <v>16</v>
      </c>
      <c r="D21" s="24"/>
      <c r="E21" s="25"/>
      <c r="F21" s="25"/>
      <c r="G21" s="34"/>
      <c r="H21" s="25"/>
    </row>
    <row r="22" spans="1:8" s="5" customFormat="1" ht="15" customHeight="1" x14ac:dyDescent="0.25">
      <c r="A22" s="23"/>
      <c r="B22" s="49" t="s">
        <v>17</v>
      </c>
      <c r="D22" s="24"/>
      <c r="E22" s="25"/>
      <c r="F22" s="25"/>
      <c r="G22" s="34"/>
      <c r="H22" s="25"/>
    </row>
    <row r="23" spans="1:8" s="5" customFormat="1" ht="15" customHeight="1" x14ac:dyDescent="0.25">
      <c r="A23" s="23"/>
      <c r="B23" s="49" t="s">
        <v>18</v>
      </c>
      <c r="D23" s="24"/>
      <c r="E23" s="25"/>
      <c r="F23" s="25"/>
      <c r="G23" s="34"/>
      <c r="H23" s="25"/>
    </row>
    <row r="24" spans="1:8" s="5" customFormat="1" ht="15" customHeight="1" x14ac:dyDescent="0.25">
      <c r="A24" s="23"/>
      <c r="B24" s="49" t="s">
        <v>19</v>
      </c>
      <c r="D24" s="24"/>
      <c r="E24" s="25"/>
      <c r="F24" s="25"/>
      <c r="G24" s="34"/>
      <c r="H24" s="25"/>
    </row>
    <row r="25" spans="1:8" s="5" customFormat="1" ht="19.149999999999999" customHeight="1" thickBot="1" x14ac:dyDescent="0.3">
      <c r="A25" s="23"/>
      <c r="B25" s="24"/>
      <c r="C25" s="24"/>
      <c r="D25" s="24"/>
      <c r="E25" s="25"/>
      <c r="F25" s="25"/>
      <c r="G25" s="34"/>
      <c r="H25" s="25"/>
    </row>
    <row r="26" spans="1:8" ht="15.75" thickBot="1" x14ac:dyDescent="0.3">
      <c r="A26" s="4"/>
      <c r="B26" s="4"/>
      <c r="C26" s="3"/>
      <c r="D26" s="3"/>
      <c r="E26" s="115" t="s">
        <v>20</v>
      </c>
      <c r="F26" s="116"/>
      <c r="G26" s="117"/>
      <c r="H26" s="3"/>
    </row>
    <row r="27" spans="1:8" ht="37.15" customHeight="1" x14ac:dyDescent="0.25">
      <c r="A27" s="6" t="s">
        <v>21</v>
      </c>
      <c r="B27" s="81"/>
      <c r="C27" s="81"/>
      <c r="D27" s="82"/>
      <c r="E27" s="118"/>
      <c r="F27" s="81"/>
      <c r="G27" s="119"/>
      <c r="H27" s="23"/>
    </row>
    <row r="28" spans="1:8" ht="37.15" customHeight="1" x14ac:dyDescent="0.25">
      <c r="A28" s="7" t="s">
        <v>22</v>
      </c>
      <c r="B28" s="83"/>
      <c r="C28" s="83"/>
      <c r="D28" s="84"/>
      <c r="E28" s="120"/>
      <c r="F28" s="83"/>
      <c r="G28" s="121"/>
      <c r="H28" s="23"/>
    </row>
    <row r="29" spans="1:8" ht="37.15" customHeight="1" thickBot="1" x14ac:dyDescent="0.3">
      <c r="A29" s="8" t="s">
        <v>23</v>
      </c>
      <c r="B29" s="85"/>
      <c r="C29" s="85"/>
      <c r="D29" s="86"/>
      <c r="E29" s="122"/>
      <c r="F29" s="85"/>
      <c r="G29" s="123"/>
      <c r="H29" s="23"/>
    </row>
    <row r="30" spans="1:8" s="3" customFormat="1" ht="18" customHeight="1" thickBot="1" x14ac:dyDescent="0.3">
      <c r="A30" s="23"/>
      <c r="B30" s="24"/>
      <c r="C30" s="24"/>
      <c r="D30" s="24"/>
      <c r="E30" s="23"/>
      <c r="F30" s="23"/>
      <c r="G30" s="23"/>
      <c r="H30" s="23"/>
    </row>
    <row r="31" spans="1:8" s="3" customFormat="1" ht="21" customHeight="1" x14ac:dyDescent="0.25">
      <c r="A31" s="43" t="s">
        <v>24</v>
      </c>
      <c r="B31" s="44"/>
      <c r="C31" s="44"/>
      <c r="D31" s="44"/>
      <c r="E31" s="44"/>
      <c r="F31" s="44"/>
      <c r="G31" s="44"/>
      <c r="H31" s="45"/>
    </row>
    <row r="32" spans="1:8" s="3" customFormat="1" ht="16.899999999999999" customHeight="1" x14ac:dyDescent="0.25">
      <c r="A32" s="124"/>
      <c r="B32" s="125"/>
      <c r="C32" s="125"/>
      <c r="D32" s="125"/>
      <c r="E32" s="125"/>
      <c r="F32" s="125"/>
      <c r="G32" s="125"/>
      <c r="H32" s="126"/>
    </row>
    <row r="33" spans="1:8" s="3" customFormat="1" ht="16.899999999999999" customHeight="1" x14ac:dyDescent="0.25">
      <c r="A33" s="124"/>
      <c r="B33" s="125"/>
      <c r="C33" s="125"/>
      <c r="D33" s="125"/>
      <c r="E33" s="125"/>
      <c r="F33" s="125"/>
      <c r="G33" s="125"/>
      <c r="H33" s="126"/>
    </row>
    <row r="34" spans="1:8" s="3" customFormat="1" ht="16.899999999999999" customHeight="1" x14ac:dyDescent="0.25">
      <c r="A34" s="124"/>
      <c r="B34" s="125"/>
      <c r="C34" s="125"/>
      <c r="D34" s="125"/>
      <c r="E34" s="125"/>
      <c r="F34" s="125"/>
      <c r="G34" s="125"/>
      <c r="H34" s="126"/>
    </row>
    <row r="35" spans="1:8" s="3" customFormat="1" ht="16.899999999999999" customHeight="1" x14ac:dyDescent="0.25">
      <c r="A35" s="124"/>
      <c r="B35" s="125"/>
      <c r="C35" s="125"/>
      <c r="D35" s="125"/>
      <c r="E35" s="125"/>
      <c r="F35" s="125"/>
      <c r="G35" s="125"/>
      <c r="H35" s="126"/>
    </row>
    <row r="36" spans="1:8" s="3" customFormat="1" ht="16.899999999999999" customHeight="1" x14ac:dyDescent="0.25">
      <c r="A36" s="124"/>
      <c r="B36" s="125"/>
      <c r="C36" s="125"/>
      <c r="D36" s="125"/>
      <c r="E36" s="125"/>
      <c r="F36" s="125"/>
      <c r="G36" s="125"/>
      <c r="H36" s="126"/>
    </row>
    <row r="37" spans="1:8" s="3" customFormat="1" ht="16.899999999999999" customHeight="1" thickBot="1" x14ac:dyDescent="0.3">
      <c r="A37" s="127"/>
      <c r="B37" s="128"/>
      <c r="C37" s="128"/>
      <c r="D37" s="128"/>
      <c r="E37" s="128"/>
      <c r="F37" s="128"/>
      <c r="G37" s="128"/>
      <c r="H37" s="129"/>
    </row>
    <row r="38" spans="1:8" s="3" customFormat="1" ht="16.899999999999999" customHeight="1" x14ac:dyDescent="0.25">
      <c r="A38" s="57"/>
      <c r="B38" s="57"/>
      <c r="C38" s="57"/>
      <c r="D38" s="57"/>
      <c r="E38" s="57"/>
      <c r="F38" s="57"/>
      <c r="G38" s="57"/>
      <c r="H38" s="57"/>
    </row>
    <row r="39" spans="1:8" s="3" customFormat="1" ht="16.899999999999999" customHeight="1" x14ac:dyDescent="0.25">
      <c r="A39" s="57"/>
      <c r="B39" s="57"/>
      <c r="C39" s="57"/>
      <c r="D39" s="57"/>
      <c r="E39" s="57"/>
      <c r="F39" s="57"/>
      <c r="G39" s="57"/>
      <c r="H39" s="57"/>
    </row>
    <row r="40" spans="1:8" s="3" customFormat="1" ht="16.899999999999999" customHeight="1" x14ac:dyDescent="0.25">
      <c r="A40" s="57"/>
      <c r="B40" s="57"/>
      <c r="C40" s="57"/>
      <c r="D40" s="57"/>
      <c r="E40" s="57"/>
      <c r="F40" s="57"/>
      <c r="G40" s="57"/>
      <c r="H40" s="57"/>
    </row>
    <row r="41" spans="1:8" s="5" customFormat="1" ht="12.6" customHeight="1" thickBot="1" x14ac:dyDescent="0.3">
      <c r="A41" s="23"/>
      <c r="B41" s="24"/>
      <c r="C41" s="24"/>
      <c r="D41" s="24"/>
      <c r="E41" s="25"/>
      <c r="F41" s="25"/>
      <c r="G41" s="25"/>
    </row>
    <row r="42" spans="1:8" s="3" customFormat="1" ht="15.75" thickBot="1" x14ac:dyDescent="0.3">
      <c r="A42" s="88" t="s">
        <v>25</v>
      </c>
      <c r="B42" s="89"/>
      <c r="C42" s="89"/>
      <c r="D42" s="89"/>
      <c r="E42" s="89"/>
      <c r="F42" s="89"/>
      <c r="G42" s="89"/>
      <c r="H42" s="90"/>
    </row>
    <row r="43" spans="1:8" ht="15.75" thickBot="1" x14ac:dyDescent="0.3">
      <c r="A43" s="3"/>
      <c r="C43" s="3"/>
      <c r="D43" s="3"/>
      <c r="E43" s="3"/>
      <c r="F43" s="3"/>
      <c r="G43" s="3"/>
      <c r="H43" s="3"/>
    </row>
    <row r="44" spans="1:8" ht="23.25" thickBot="1" x14ac:dyDescent="0.3">
      <c r="A44" s="1" t="s">
        <v>26</v>
      </c>
      <c r="B44" s="77" t="s">
        <v>27</v>
      </c>
      <c r="C44" s="78"/>
      <c r="D44" s="30" t="s">
        <v>28</v>
      </c>
      <c r="E44" s="30" t="s">
        <v>29</v>
      </c>
      <c r="F44" s="79" t="s">
        <v>30</v>
      </c>
      <c r="G44" s="79"/>
      <c r="H44" s="80"/>
    </row>
    <row r="45" spans="1:8" s="3" customFormat="1" ht="39.6" customHeight="1" x14ac:dyDescent="0.25">
      <c r="A45" s="134" t="s">
        <v>49</v>
      </c>
      <c r="B45" s="138" t="s">
        <v>50</v>
      </c>
      <c r="C45" s="139"/>
      <c r="D45" s="18">
        <v>2</v>
      </c>
      <c r="E45" s="18"/>
      <c r="F45" s="97"/>
      <c r="G45" s="98"/>
      <c r="H45" s="99"/>
    </row>
    <row r="46" spans="1:8" s="3" customFormat="1" ht="39.6" customHeight="1" x14ac:dyDescent="0.25">
      <c r="A46" s="134" t="s">
        <v>46</v>
      </c>
      <c r="B46" s="141" t="s">
        <v>47</v>
      </c>
      <c r="C46" s="142"/>
      <c r="D46" s="18">
        <v>4</v>
      </c>
      <c r="E46" s="18"/>
      <c r="F46" s="97"/>
      <c r="G46" s="98"/>
      <c r="H46" s="99"/>
    </row>
    <row r="47" spans="1:8" s="3" customFormat="1" ht="39.6" customHeight="1" x14ac:dyDescent="0.25">
      <c r="A47" s="140" t="s">
        <v>46</v>
      </c>
      <c r="B47" s="138" t="s">
        <v>48</v>
      </c>
      <c r="C47" s="139"/>
      <c r="D47" s="18">
        <v>4</v>
      </c>
      <c r="E47" s="18"/>
      <c r="F47" s="97"/>
      <c r="G47" s="98"/>
      <c r="H47" s="99"/>
    </row>
    <row r="48" spans="1:8" s="3" customFormat="1" ht="39.6" customHeight="1" x14ac:dyDescent="0.25">
      <c r="A48" s="134" t="s">
        <v>51</v>
      </c>
      <c r="B48" s="138" t="s">
        <v>52</v>
      </c>
      <c r="C48" s="139"/>
      <c r="D48" s="18">
        <v>1</v>
      </c>
      <c r="E48" s="18"/>
      <c r="F48" s="97"/>
      <c r="G48" s="98"/>
      <c r="H48" s="99"/>
    </row>
    <row r="49" spans="1:8" s="3" customFormat="1" ht="39.6" customHeight="1" x14ac:dyDescent="0.25">
      <c r="A49" s="134" t="s">
        <v>54</v>
      </c>
      <c r="B49" s="138" t="s">
        <v>55</v>
      </c>
      <c r="C49" s="139"/>
      <c r="D49" s="18">
        <v>3</v>
      </c>
      <c r="E49" s="18"/>
      <c r="F49" s="97"/>
      <c r="G49" s="98"/>
      <c r="H49" s="99"/>
    </row>
    <row r="50" spans="1:8" s="3" customFormat="1" ht="80.25" customHeight="1" x14ac:dyDescent="0.25">
      <c r="A50" s="134" t="s">
        <v>54</v>
      </c>
      <c r="B50" s="138" t="s">
        <v>56</v>
      </c>
      <c r="C50" s="139"/>
      <c r="D50" s="18">
        <v>3</v>
      </c>
      <c r="E50" s="18"/>
      <c r="F50" s="58"/>
      <c r="G50" s="59"/>
      <c r="H50" s="60"/>
    </row>
    <row r="51" spans="1:8" s="3" customFormat="1" ht="80.25" customHeight="1" x14ac:dyDescent="0.25">
      <c r="A51" s="134" t="s">
        <v>54</v>
      </c>
      <c r="B51" s="138" t="s">
        <v>57</v>
      </c>
      <c r="C51" s="139"/>
      <c r="D51" s="18">
        <v>4</v>
      </c>
      <c r="E51" s="18"/>
      <c r="F51" s="58"/>
      <c r="G51" s="59"/>
      <c r="H51" s="60"/>
    </row>
    <row r="52" spans="1:8" s="3" customFormat="1" ht="39.6" customHeight="1" x14ac:dyDescent="0.25">
      <c r="A52" s="134" t="s">
        <v>43</v>
      </c>
      <c r="B52" s="138" t="s">
        <v>53</v>
      </c>
      <c r="C52" s="139"/>
      <c r="D52" s="18">
        <v>1</v>
      </c>
      <c r="E52" s="18"/>
      <c r="F52" s="97"/>
      <c r="G52" s="98"/>
      <c r="H52" s="99"/>
    </row>
    <row r="53" spans="1:8" s="3" customFormat="1" ht="39.6" customHeight="1" x14ac:dyDescent="0.25">
      <c r="A53" s="134" t="s">
        <v>43</v>
      </c>
      <c r="B53" s="138" t="s">
        <v>44</v>
      </c>
      <c r="C53" s="139"/>
      <c r="D53" s="18">
        <v>1</v>
      </c>
      <c r="E53" s="18"/>
      <c r="F53" s="97"/>
      <c r="G53" s="98"/>
      <c r="H53" s="99"/>
    </row>
    <row r="54" spans="1:8" s="3" customFormat="1" ht="50.25" customHeight="1" thickBot="1" x14ac:dyDescent="0.3">
      <c r="A54" s="135" t="s">
        <v>43</v>
      </c>
      <c r="B54" s="136" t="s">
        <v>45</v>
      </c>
      <c r="C54" s="137"/>
      <c r="D54" s="20">
        <v>1</v>
      </c>
      <c r="E54" s="20"/>
      <c r="F54" s="102"/>
      <c r="G54" s="103"/>
      <c r="H54" s="104"/>
    </row>
    <row r="55" spans="1:8" s="3" customFormat="1" ht="15.75" thickBot="1" x14ac:dyDescent="0.3">
      <c r="C55" s="12" t="s">
        <v>31</v>
      </c>
      <c r="D55" s="15">
        <f>IF(COUNTA(D45:D54)=0,"",SUM(D45:D54))</f>
        <v>24</v>
      </c>
      <c r="E55" s="14" t="str">
        <f>IF(COUNTA(E45:E54)=0,"",SUM(E45:E54))</f>
        <v/>
      </c>
      <c r="F55" s="13"/>
      <c r="G55" s="29" t="s">
        <v>32</v>
      </c>
      <c r="H55" s="52" t="str">
        <f>IF(E55="","",IF(E55&gt;=MROUND(16*D55/20,1),"A",IF(E55&gt;=MROUND(12*D55/20,1),"B",IF(E55&gt;=MROUND(8*D55/20,1),"C","D"))))</f>
        <v/>
      </c>
    </row>
    <row r="56" spans="1:8" ht="15.75" thickBot="1" x14ac:dyDescent="0.3">
      <c r="A56" s="3"/>
      <c r="C56" s="3"/>
      <c r="D56" s="3"/>
      <c r="E56" s="3"/>
      <c r="F56" s="3"/>
      <c r="G56" s="3"/>
      <c r="H56" s="3"/>
    </row>
    <row r="57" spans="1:8" s="2" customFormat="1" ht="30.75" thickBot="1" x14ac:dyDescent="0.3">
      <c r="A57" s="87" t="s">
        <v>33</v>
      </c>
      <c r="B57" s="78"/>
      <c r="C57" s="55" t="str">
        <f>"De "&amp;MROUND(16*D55/20,1)&amp;" à "&amp; D55 &amp;""&amp; CHAR(10) &amp; " =  A"</f>
        <v>De 19 à 24
 =  A</v>
      </c>
      <c r="D57" s="79" t="str">
        <f>"De "&amp;MROUND(12*D55/20,1)&amp;" à "&amp; MROUND(16*D55/20,1)-0.01 &amp;""&amp;CHAR(10)&amp; " =  B"</f>
        <v>De 14 à 18,99
 =  B</v>
      </c>
      <c r="E57" s="79"/>
      <c r="F57" s="79" t="str">
        <f>"De "&amp;MROUND(8*D55/20,1)&amp;" à "&amp; MROUND(12*D55/20,1)-0.01 &amp;""&amp;CHAR(10)&amp; " =  C"</f>
        <v>De 10 à 13,99
 =  C</v>
      </c>
      <c r="G57" s="79"/>
      <c r="H57" s="56" t="str">
        <f>"De "&amp;0&amp;" à "&amp; MROUND(8*D55/20,1)-0.01 &amp;""&amp;CHAR(10)&amp; " =  D"</f>
        <v>De 0 à 9,99
 =  D</v>
      </c>
    </row>
    <row r="58" spans="1:8" s="2" customFormat="1" x14ac:dyDescent="0.25">
      <c r="A58" s="3"/>
      <c r="B58" s="3"/>
      <c r="C58" s="3"/>
      <c r="D58" s="3"/>
      <c r="E58" s="3"/>
      <c r="F58" s="3"/>
      <c r="G58" s="3"/>
      <c r="H58" s="3"/>
    </row>
    <row r="59" spans="1:8" s="3" customFormat="1" x14ac:dyDescent="0.25"/>
    <row r="60" spans="1:8" s="3" customFormat="1" x14ac:dyDescent="0.25"/>
    <row r="61" spans="1:8" s="3" customFormat="1" x14ac:dyDescent="0.25"/>
    <row r="62" spans="1:8" s="3" customFormat="1" x14ac:dyDescent="0.25"/>
    <row r="63" spans="1:8" s="3" customFormat="1" x14ac:dyDescent="0.25"/>
    <row r="64" spans="1:8" s="3" customFormat="1" x14ac:dyDescent="0.25"/>
    <row r="65" spans="1:8" s="3" customFormat="1" x14ac:dyDescent="0.25"/>
    <row r="66" spans="1:8" s="3" customFormat="1" x14ac:dyDescent="0.25"/>
    <row r="67" spans="1:8" s="3" customFormat="1" x14ac:dyDescent="0.25"/>
    <row r="68" spans="1:8" s="3" customFormat="1" x14ac:dyDescent="0.25"/>
    <row r="69" spans="1:8" s="3" customFormat="1" x14ac:dyDescent="0.25"/>
    <row r="70" spans="1:8" s="3" customFormat="1" x14ac:dyDescent="0.25"/>
    <row r="71" spans="1:8" s="3" customFormat="1" x14ac:dyDescent="0.25"/>
    <row r="72" spans="1:8" s="3" customFormat="1" x14ac:dyDescent="0.25"/>
    <row r="73" spans="1:8" s="3" customFormat="1" x14ac:dyDescent="0.25"/>
    <row r="74" spans="1:8" s="3" customFormat="1" ht="15.75" thickBot="1" x14ac:dyDescent="0.3"/>
    <row r="75" spans="1:8" s="3" customFormat="1" ht="15.75" thickBot="1" x14ac:dyDescent="0.3">
      <c r="A75" s="88" t="s">
        <v>34</v>
      </c>
      <c r="B75" s="89"/>
      <c r="C75" s="89"/>
      <c r="D75" s="89"/>
      <c r="E75" s="89"/>
      <c r="F75" s="89"/>
      <c r="G75" s="89"/>
      <c r="H75" s="90"/>
    </row>
    <row r="76" spans="1:8" s="3" customFormat="1" ht="15.75" thickBot="1" x14ac:dyDescent="0.3"/>
    <row r="77" spans="1:8" s="3" customFormat="1" ht="15.75" thickBot="1" x14ac:dyDescent="0.3">
      <c r="A77" s="87" t="s">
        <v>33</v>
      </c>
      <c r="B77" s="78"/>
      <c r="C77" s="55" t="str">
        <f>IF(SUM(D82:D86)=0,"","De "&amp;MROUND(16*D87/20,1)&amp;" à "&amp; D87 &amp;""&amp; CHAR(10) &amp; " =  A")</f>
        <v/>
      </c>
      <c r="D77" s="79" t="str">
        <f>IF(SUM(D82:D86)=0,"","De "&amp;MROUND(12*D87/20,1)&amp;" à "&amp; MROUND(16*D87/20,1)-0.01 &amp;""&amp;CHAR(10)&amp; " =  B")</f>
        <v/>
      </c>
      <c r="E77" s="79"/>
      <c r="F77" s="79" t="str">
        <f>IF(SUM(D82:D86)=0,"","De "&amp;MROUND(8*D87/20,1)&amp;" à "&amp; MROUND(12*D87/20,1)-0.01 &amp;""&amp;CHAR(10)&amp; " =  C")</f>
        <v/>
      </c>
      <c r="G77" s="79"/>
      <c r="H77" s="56" t="str">
        <f>IF(SUM(D82:D86)=0,"","De "&amp;0&amp;" à "&amp; MROUND(8*D87/20,1)-0.01 &amp;""&amp;CHAR(10)&amp; " =  D")</f>
        <v/>
      </c>
    </row>
    <row r="79" spans="1:8" s="3" customFormat="1" ht="15.75" thickBot="1" x14ac:dyDescent="0.3"/>
    <row r="80" spans="1:8" ht="15.75" thickBot="1" x14ac:dyDescent="0.3">
      <c r="A80" s="31" t="s">
        <v>9</v>
      </c>
      <c r="B80" s="71" t="str">
        <f>IF($B$14="","",$B$14)</f>
        <v/>
      </c>
      <c r="C80" s="71"/>
      <c r="D80" s="72"/>
      <c r="E80" s="3"/>
      <c r="F80" s="3"/>
      <c r="G80" s="3"/>
      <c r="H80" s="3"/>
    </row>
    <row r="81" spans="1:8" s="3" customFormat="1" ht="23.25" thickBot="1" x14ac:dyDescent="0.3">
      <c r="A81" s="1" t="s">
        <v>26</v>
      </c>
      <c r="B81" s="77" t="s">
        <v>27</v>
      </c>
      <c r="C81" s="78"/>
      <c r="D81" s="30" t="s">
        <v>28</v>
      </c>
      <c r="E81" s="30" t="s">
        <v>29</v>
      </c>
      <c r="F81" s="79" t="s">
        <v>30</v>
      </c>
      <c r="G81" s="79"/>
      <c r="H81" s="80"/>
    </row>
    <row r="82" spans="1:8" s="3" customFormat="1" ht="19.899999999999999" customHeight="1" x14ac:dyDescent="0.25">
      <c r="A82" s="112" t="s">
        <v>35</v>
      </c>
      <c r="B82" s="105" t="s">
        <v>36</v>
      </c>
      <c r="C82" s="106"/>
      <c r="D82" s="9"/>
      <c r="E82" s="9"/>
      <c r="F82" s="75"/>
      <c r="G82" s="75"/>
      <c r="H82" s="76"/>
    </row>
    <row r="83" spans="1:8" s="3" customFormat="1" ht="19.899999999999999" customHeight="1" x14ac:dyDescent="0.25">
      <c r="A83" s="113"/>
      <c r="B83" s="100" t="s">
        <v>37</v>
      </c>
      <c r="C83" s="101"/>
      <c r="D83" s="10"/>
      <c r="E83" s="10"/>
      <c r="F83" s="63"/>
      <c r="G83" s="64"/>
      <c r="H83" s="65"/>
    </row>
    <row r="84" spans="1:8" s="3" customFormat="1" ht="19.899999999999999" customHeight="1" x14ac:dyDescent="0.25">
      <c r="A84" s="114"/>
      <c r="B84" s="100" t="s">
        <v>38</v>
      </c>
      <c r="C84" s="101"/>
      <c r="D84" s="10"/>
      <c r="E84" s="10"/>
      <c r="F84" s="63"/>
      <c r="G84" s="64"/>
      <c r="H84" s="65"/>
    </row>
    <row r="85" spans="1:8" s="3" customFormat="1" ht="27" customHeight="1" x14ac:dyDescent="0.25">
      <c r="A85" s="110" t="s">
        <v>39</v>
      </c>
      <c r="B85" s="100" t="s">
        <v>40</v>
      </c>
      <c r="C85" s="101"/>
      <c r="D85" s="10"/>
      <c r="E85" s="10"/>
      <c r="F85" s="63"/>
      <c r="G85" s="64"/>
      <c r="H85" s="65"/>
    </row>
    <row r="86" spans="1:8" s="3" customFormat="1" ht="27" customHeight="1" thickBot="1" x14ac:dyDescent="0.3">
      <c r="A86" s="111"/>
      <c r="B86" s="95" t="s">
        <v>41</v>
      </c>
      <c r="C86" s="96"/>
      <c r="D86" s="11"/>
      <c r="E86" s="11"/>
      <c r="F86" s="68"/>
      <c r="G86" s="69"/>
      <c r="H86" s="70"/>
    </row>
    <row r="87" spans="1:8" s="3" customFormat="1" ht="15.75" thickBot="1" x14ac:dyDescent="0.3">
      <c r="C87" s="12" t="s">
        <v>31</v>
      </c>
      <c r="D87" s="15" t="str">
        <f>IF(COUNTA(D82:D86)=0,"",SUM(D82:D86))</f>
        <v/>
      </c>
      <c r="E87" s="14" t="str">
        <f>IF(COUNTA(E82:E86)=0,"",SUM(E82:E86))</f>
        <v/>
      </c>
      <c r="F87" s="13"/>
      <c r="G87" s="29" t="s">
        <v>42</v>
      </c>
      <c r="H87" s="52" t="str">
        <f>IF(E87="","",IF(E87&gt;=MROUND(16*D87/20,1),"A",IF(E87&gt;=MROUND(12*D87/20,1),"B",IF(E87&gt;=MROUND(8*D87/20,1),"C","D"))))</f>
        <v/>
      </c>
    </row>
    <row r="88" spans="1:8" s="3" customFormat="1" ht="15.75" thickBot="1" x14ac:dyDescent="0.3">
      <c r="C88" s="12"/>
      <c r="D88" s="28"/>
      <c r="E88" s="27"/>
      <c r="F88" s="13"/>
      <c r="G88" s="26"/>
    </row>
    <row r="89" spans="1:8" s="3" customFormat="1" ht="15.75" thickBot="1" x14ac:dyDescent="0.3">
      <c r="A89" s="31" t="s">
        <v>10</v>
      </c>
      <c r="B89" s="71" t="str">
        <f>IF($B$15="","",$B$15)</f>
        <v/>
      </c>
      <c r="C89" s="71"/>
      <c r="D89" s="72"/>
    </row>
    <row r="90" spans="1:8" s="3" customFormat="1" ht="23.25" thickBot="1" x14ac:dyDescent="0.3">
      <c r="A90" s="1" t="s">
        <v>26</v>
      </c>
      <c r="B90" s="77" t="s">
        <v>27</v>
      </c>
      <c r="C90" s="78"/>
      <c r="D90" s="30" t="s">
        <v>28</v>
      </c>
      <c r="E90" s="30" t="s">
        <v>29</v>
      </c>
      <c r="F90" s="79" t="s">
        <v>30</v>
      </c>
      <c r="G90" s="79"/>
      <c r="H90" s="80"/>
    </row>
    <row r="91" spans="1:8" s="3" customFormat="1" ht="19.899999999999999" customHeight="1" x14ac:dyDescent="0.25">
      <c r="A91" s="112" t="s">
        <v>35</v>
      </c>
      <c r="B91" s="105" t="s">
        <v>36</v>
      </c>
      <c r="C91" s="106"/>
      <c r="D91" s="9"/>
      <c r="E91" s="9"/>
      <c r="F91" s="75"/>
      <c r="G91" s="75"/>
      <c r="H91" s="76"/>
    </row>
    <row r="92" spans="1:8" s="3" customFormat="1" ht="19.899999999999999" customHeight="1" x14ac:dyDescent="0.25">
      <c r="A92" s="113"/>
      <c r="B92" s="100" t="s">
        <v>37</v>
      </c>
      <c r="C92" s="101"/>
      <c r="D92" s="10"/>
      <c r="E92" s="10"/>
      <c r="F92" s="63"/>
      <c r="G92" s="64"/>
      <c r="H92" s="65"/>
    </row>
    <row r="93" spans="1:8" s="3" customFormat="1" ht="19.899999999999999" customHeight="1" x14ac:dyDescent="0.25">
      <c r="A93" s="114"/>
      <c r="B93" s="100" t="s">
        <v>38</v>
      </c>
      <c r="C93" s="101"/>
      <c r="D93" s="10"/>
      <c r="E93" s="10"/>
      <c r="F93" s="63"/>
      <c r="G93" s="64"/>
      <c r="H93" s="65"/>
    </row>
    <row r="94" spans="1:8" s="3" customFormat="1" ht="32.25" customHeight="1" x14ac:dyDescent="0.25">
      <c r="A94" s="110" t="s">
        <v>39</v>
      </c>
      <c r="B94" s="100" t="s">
        <v>40</v>
      </c>
      <c r="C94" s="101"/>
      <c r="D94" s="10"/>
      <c r="E94" s="10"/>
      <c r="F94" s="63"/>
      <c r="G94" s="64"/>
      <c r="H94" s="65"/>
    </row>
    <row r="95" spans="1:8" s="3" customFormat="1" ht="30" customHeight="1" thickBot="1" x14ac:dyDescent="0.3">
      <c r="A95" s="111"/>
      <c r="B95" s="95" t="s">
        <v>41</v>
      </c>
      <c r="C95" s="96"/>
      <c r="D95" s="11"/>
      <c r="E95" s="11"/>
      <c r="F95" s="68"/>
      <c r="G95" s="69"/>
      <c r="H95" s="70"/>
    </row>
    <row r="96" spans="1:8" s="3" customFormat="1" ht="15.75" thickBot="1" x14ac:dyDescent="0.3">
      <c r="C96" s="12" t="s">
        <v>31</v>
      </c>
      <c r="D96" s="15" t="str">
        <f>IF(COUNTA(D91:D95)=0,"",SUM(D91:D95))</f>
        <v/>
      </c>
      <c r="E96" s="14" t="str">
        <f>IF(COUNTA(E91:E95)=0,"",SUM(E91:E95))</f>
        <v/>
      </c>
      <c r="F96" s="13"/>
      <c r="G96" s="29" t="s">
        <v>42</v>
      </c>
      <c r="H96" s="52" t="str">
        <f>IF(E96="","",IF(E96&gt;=MROUND(16*D96/20,1),"A",IF(E96&gt;=MROUND(12*D96/20,1),"B",IF(E96&gt;=MROUND(8*D96/20,1),"C","D"))))</f>
        <v/>
      </c>
    </row>
    <row r="97" spans="1:8" s="3" customFormat="1" ht="15.75" thickBot="1" x14ac:dyDescent="0.3">
      <c r="C97" s="12"/>
      <c r="D97" s="28"/>
      <c r="E97" s="27"/>
      <c r="F97" s="13"/>
      <c r="G97" s="26"/>
    </row>
    <row r="98" spans="1:8" s="3" customFormat="1" ht="15.75" thickBot="1" x14ac:dyDescent="0.3">
      <c r="A98" s="31" t="s">
        <v>11</v>
      </c>
      <c r="B98" s="71" t="str">
        <f>IF($B$16="","",$B$16)</f>
        <v/>
      </c>
      <c r="C98" s="71"/>
      <c r="D98" s="72"/>
    </row>
    <row r="99" spans="1:8" s="3" customFormat="1" ht="23.25" thickBot="1" x14ac:dyDescent="0.3">
      <c r="A99" s="1" t="s">
        <v>26</v>
      </c>
      <c r="B99" s="77" t="s">
        <v>27</v>
      </c>
      <c r="C99" s="78"/>
      <c r="D99" s="30" t="s">
        <v>28</v>
      </c>
      <c r="E99" s="30" t="s">
        <v>29</v>
      </c>
      <c r="F99" s="79" t="s">
        <v>30</v>
      </c>
      <c r="G99" s="79"/>
      <c r="H99" s="80"/>
    </row>
    <row r="100" spans="1:8" s="3" customFormat="1" ht="19.899999999999999" customHeight="1" x14ac:dyDescent="0.25">
      <c r="A100" s="112" t="s">
        <v>35</v>
      </c>
      <c r="B100" s="105" t="s">
        <v>36</v>
      </c>
      <c r="C100" s="106"/>
      <c r="D100" s="9"/>
      <c r="E100" s="9"/>
      <c r="F100" s="75"/>
      <c r="G100" s="75"/>
      <c r="H100" s="76"/>
    </row>
    <row r="101" spans="1:8" s="3" customFormat="1" ht="19.899999999999999" customHeight="1" x14ac:dyDescent="0.25">
      <c r="A101" s="113"/>
      <c r="B101" s="100" t="s">
        <v>37</v>
      </c>
      <c r="C101" s="101"/>
      <c r="D101" s="10"/>
      <c r="E101" s="10"/>
      <c r="F101" s="63"/>
      <c r="G101" s="64"/>
      <c r="H101" s="65"/>
    </row>
    <row r="102" spans="1:8" s="3" customFormat="1" ht="19.899999999999999" customHeight="1" x14ac:dyDescent="0.25">
      <c r="A102" s="114"/>
      <c r="B102" s="100" t="s">
        <v>38</v>
      </c>
      <c r="C102" s="101"/>
      <c r="D102" s="10"/>
      <c r="E102" s="10"/>
      <c r="F102" s="63"/>
      <c r="G102" s="64"/>
      <c r="H102" s="65"/>
    </row>
    <row r="103" spans="1:8" s="3" customFormat="1" ht="32.25" customHeight="1" x14ac:dyDescent="0.25">
      <c r="A103" s="110" t="s">
        <v>39</v>
      </c>
      <c r="B103" s="100" t="s">
        <v>40</v>
      </c>
      <c r="C103" s="101"/>
      <c r="D103" s="10"/>
      <c r="E103" s="10"/>
      <c r="F103" s="63"/>
      <c r="G103" s="64"/>
      <c r="H103" s="65"/>
    </row>
    <row r="104" spans="1:8" s="3" customFormat="1" ht="30" customHeight="1" thickBot="1" x14ac:dyDescent="0.3">
      <c r="A104" s="111"/>
      <c r="B104" s="95" t="s">
        <v>41</v>
      </c>
      <c r="C104" s="96"/>
      <c r="D104" s="11"/>
      <c r="E104" s="11"/>
      <c r="F104" s="68"/>
      <c r="G104" s="69"/>
      <c r="H104" s="70"/>
    </row>
    <row r="105" spans="1:8" s="3" customFormat="1" ht="15.75" thickBot="1" x14ac:dyDescent="0.3">
      <c r="C105" s="12" t="s">
        <v>31</v>
      </c>
      <c r="D105" s="15" t="str">
        <f>IF(COUNTA(D100:D104)=0,"",SUM(D100:D104))</f>
        <v/>
      </c>
      <c r="E105" s="14" t="str">
        <f>IF(COUNTA(E100:E104)=0,"",SUM(E100:E104))</f>
        <v/>
      </c>
      <c r="F105" s="13"/>
      <c r="G105" s="29" t="s">
        <v>42</v>
      </c>
      <c r="H105" s="52" t="str">
        <f>IF(E105="","",IF(E105&gt;=MROUND(16*D105/20,1),"A",IF(E105&gt;=MROUND(12*D105/20,1),"B",IF(E105&gt;=MROUND(8*D105/20,1),"C","D"))))</f>
        <v/>
      </c>
    </row>
    <row r="106" spans="1:8" s="3" customFormat="1" x14ac:dyDescent="0.25">
      <c r="C106" s="12"/>
      <c r="D106" s="28"/>
      <c r="E106" s="27"/>
      <c r="F106" s="13"/>
      <c r="G106" s="26"/>
    </row>
    <row r="107" spans="1:8" s="3" customFormat="1" x14ac:dyDescent="0.25">
      <c r="C107" s="12"/>
      <c r="D107" s="28"/>
      <c r="E107" s="27"/>
      <c r="F107" s="13"/>
      <c r="G107" s="26"/>
    </row>
    <row r="108" spans="1:8" s="3" customFormat="1" x14ac:dyDescent="0.25">
      <c r="C108" s="12"/>
      <c r="D108" s="28"/>
      <c r="E108" s="27"/>
      <c r="F108" s="13"/>
      <c r="G108" s="26"/>
    </row>
    <row r="109" spans="1:8" s="3" customFormat="1" x14ac:dyDescent="0.25">
      <c r="C109" s="12"/>
      <c r="D109" s="28"/>
      <c r="E109" s="27"/>
      <c r="F109" s="13"/>
      <c r="G109" s="26"/>
    </row>
    <row r="110" spans="1:8" s="3" customFormat="1" x14ac:dyDescent="0.25">
      <c r="C110" s="12"/>
      <c r="D110" s="28"/>
      <c r="E110" s="27"/>
      <c r="F110" s="13"/>
      <c r="G110" s="26"/>
    </row>
    <row r="111" spans="1:8" s="3" customFormat="1" x14ac:dyDescent="0.25">
      <c r="C111" s="12"/>
      <c r="D111" s="28"/>
      <c r="E111" s="27"/>
      <c r="F111" s="13"/>
      <c r="G111" s="26"/>
    </row>
    <row r="112" spans="1:8" s="3" customFormat="1" x14ac:dyDescent="0.25">
      <c r="C112" s="12"/>
      <c r="D112" s="28"/>
      <c r="E112" s="27"/>
      <c r="F112" s="13"/>
      <c r="G112" s="26"/>
    </row>
    <row r="113" spans="1:8" s="3" customFormat="1" x14ac:dyDescent="0.25">
      <c r="C113" s="12"/>
      <c r="D113" s="28"/>
      <c r="E113" s="27"/>
      <c r="F113" s="13"/>
      <c r="G113" s="26"/>
    </row>
    <row r="114" spans="1:8" s="3" customFormat="1" ht="15.75" thickBot="1" x14ac:dyDescent="0.3"/>
    <row r="115" spans="1:8" s="3" customFormat="1" ht="30.75" thickBot="1" x14ac:dyDescent="0.3">
      <c r="A115" s="87" t="s">
        <v>33</v>
      </c>
      <c r="B115" s="78"/>
      <c r="C115" s="55" t="str">
        <f>"De "&amp;MROUND(15.99*D125/20,1)&amp;" à "&amp; D125 &amp;""&amp; CHAR(10) &amp; " =  A"</f>
        <v>De 10 à 12
 =  A</v>
      </c>
      <c r="D115" s="79" t="str">
        <f>"De "&amp;MROUND(12*D125/20,1)&amp;" à "&amp; MROUND(15.99*D125/20,1)-0.01 &amp;""&amp;CHAR(10)&amp; " =  B"</f>
        <v>De 7 à 9,99
 =  B</v>
      </c>
      <c r="E115" s="79"/>
      <c r="F115" s="79" t="str">
        <f>"De "&amp;MROUND(8*D125/20,1)&amp;" à "&amp; MROUND(12*D125/20,1)-0.01 &amp;""&amp;CHAR(10)&amp; " =  C"</f>
        <v>De 5 à 6,99
 =  C</v>
      </c>
      <c r="G115" s="79"/>
      <c r="H115" s="56" t="str">
        <f>"De "&amp;0&amp;" à "&amp; MROUND(8*D125/20,1)-0.01 &amp;""&amp;CHAR(10)&amp; " =  D"</f>
        <v>De 0 à 4,99
 =  D</v>
      </c>
    </row>
    <row r="116" spans="1:8" s="3" customFormat="1" x14ac:dyDescent="0.25"/>
    <row r="117" spans="1:8" s="3" customFormat="1" ht="15.75" thickBot="1" x14ac:dyDescent="0.3"/>
    <row r="118" spans="1:8" s="3" customFormat="1" ht="15.75" thickBot="1" x14ac:dyDescent="0.3">
      <c r="A118" s="31" t="s">
        <v>12</v>
      </c>
      <c r="B118" s="71" t="str">
        <f>IF($B$17="","",$B$17)</f>
        <v/>
      </c>
      <c r="C118" s="71"/>
      <c r="D118" s="72"/>
    </row>
    <row r="119" spans="1:8" s="3" customFormat="1" ht="23.25" thickBot="1" x14ac:dyDescent="0.3">
      <c r="A119" s="1" t="s">
        <v>26</v>
      </c>
      <c r="B119" s="77" t="s">
        <v>27</v>
      </c>
      <c r="C119" s="78"/>
      <c r="D119" s="30" t="s">
        <v>28</v>
      </c>
      <c r="E119" s="30" t="s">
        <v>29</v>
      </c>
      <c r="F119" s="79" t="s">
        <v>30</v>
      </c>
      <c r="G119" s="79"/>
      <c r="H119" s="80"/>
    </row>
    <row r="120" spans="1:8" s="3" customFormat="1" ht="19.899999999999999" customHeight="1" x14ac:dyDescent="0.25">
      <c r="A120" s="40"/>
      <c r="B120" s="73"/>
      <c r="C120" s="74"/>
      <c r="D120" s="9">
        <v>2</v>
      </c>
      <c r="E120" s="9"/>
      <c r="F120" s="75"/>
      <c r="G120" s="75"/>
      <c r="H120" s="76"/>
    </row>
    <row r="121" spans="1:8" s="3" customFormat="1" ht="19.899999999999999" customHeight="1" x14ac:dyDescent="0.25">
      <c r="A121" s="41"/>
      <c r="B121" s="61"/>
      <c r="C121" s="62"/>
      <c r="D121" s="10">
        <v>3</v>
      </c>
      <c r="E121" s="10"/>
      <c r="F121" s="63"/>
      <c r="G121" s="64"/>
      <c r="H121" s="65"/>
    </row>
    <row r="122" spans="1:8" s="3" customFormat="1" ht="19.899999999999999" customHeight="1" x14ac:dyDescent="0.25">
      <c r="A122" s="41"/>
      <c r="B122" s="61"/>
      <c r="C122" s="62"/>
      <c r="D122" s="10">
        <v>4</v>
      </c>
      <c r="E122" s="10"/>
      <c r="F122" s="63"/>
      <c r="G122" s="64"/>
      <c r="H122" s="65"/>
    </row>
    <row r="123" spans="1:8" s="3" customFormat="1" ht="19.899999999999999" customHeight="1" x14ac:dyDescent="0.25">
      <c r="A123" s="41"/>
      <c r="B123" s="61"/>
      <c r="C123" s="62"/>
      <c r="D123" s="10">
        <v>2</v>
      </c>
      <c r="E123" s="10"/>
      <c r="F123" s="63"/>
      <c r="G123" s="64"/>
      <c r="H123" s="65"/>
    </row>
    <row r="124" spans="1:8" s="3" customFormat="1" ht="19.899999999999999" customHeight="1" thickBot="1" x14ac:dyDescent="0.3">
      <c r="A124" s="42"/>
      <c r="B124" s="66"/>
      <c r="C124" s="67"/>
      <c r="D124" s="11">
        <v>1</v>
      </c>
      <c r="E124" s="11"/>
      <c r="F124" s="68"/>
      <c r="G124" s="69"/>
      <c r="H124" s="70"/>
    </row>
    <row r="125" spans="1:8" s="3" customFormat="1" ht="15.75" thickBot="1" x14ac:dyDescent="0.3">
      <c r="C125" s="12" t="s">
        <v>31</v>
      </c>
      <c r="D125" s="15">
        <f>IF(COUNTA(D120:D124)=0,"",SUM(D120:D124))</f>
        <v>12</v>
      </c>
      <c r="E125" s="14" t="str">
        <f>IF(COUNTA(E120:E124)=0,"",SUM(E120:E124))</f>
        <v/>
      </c>
      <c r="F125" s="13"/>
      <c r="G125" s="29" t="s">
        <v>42</v>
      </c>
      <c r="H125" s="52" t="str">
        <f>IF(E125="","",IF(E125&gt;=MROUND(16*D125/20,1),"A",IF(E125&gt;=MROUND(12*D125/20,1),"B",IF(E125&gt;=MROUND(8*D125/20,1),"C","D"))))</f>
        <v/>
      </c>
    </row>
    <row r="126" spans="1:8" s="3" customFormat="1" ht="15.75" thickBot="1" x14ac:dyDescent="0.3">
      <c r="C126" s="12"/>
      <c r="D126" s="28"/>
      <c r="E126" s="27"/>
      <c r="F126" s="13"/>
      <c r="G126" s="26"/>
    </row>
    <row r="127" spans="1:8" s="3" customFormat="1" ht="15.75" thickBot="1" x14ac:dyDescent="0.3">
      <c r="A127" s="31" t="s">
        <v>13</v>
      </c>
      <c r="B127" s="71" t="str">
        <f>IF($B$18="","",$B$18)</f>
        <v/>
      </c>
      <c r="C127" s="71"/>
      <c r="D127" s="72"/>
    </row>
    <row r="128" spans="1:8" s="3" customFormat="1" ht="23.25" thickBot="1" x14ac:dyDescent="0.3">
      <c r="A128" s="1" t="s">
        <v>26</v>
      </c>
      <c r="B128" s="77" t="s">
        <v>27</v>
      </c>
      <c r="C128" s="78"/>
      <c r="D128" s="30" t="s">
        <v>28</v>
      </c>
      <c r="E128" s="30" t="s">
        <v>29</v>
      </c>
      <c r="F128" s="79" t="s">
        <v>30</v>
      </c>
      <c r="G128" s="79"/>
      <c r="H128" s="80"/>
    </row>
    <row r="129" spans="1:8" s="3" customFormat="1" ht="19.899999999999999" customHeight="1" x14ac:dyDescent="0.25">
      <c r="A129" s="40"/>
      <c r="B129" s="73"/>
      <c r="C129" s="74"/>
      <c r="D129" s="9">
        <v>2</v>
      </c>
      <c r="E129" s="9"/>
      <c r="F129" s="75"/>
      <c r="G129" s="75"/>
      <c r="H129" s="76"/>
    </row>
    <row r="130" spans="1:8" s="3" customFormat="1" ht="19.899999999999999" customHeight="1" x14ac:dyDescent="0.25">
      <c r="A130" s="41"/>
      <c r="B130" s="61"/>
      <c r="C130" s="62"/>
      <c r="D130" s="10">
        <v>3</v>
      </c>
      <c r="E130" s="10"/>
      <c r="F130" s="63"/>
      <c r="G130" s="64"/>
      <c r="H130" s="65"/>
    </row>
    <row r="131" spans="1:8" s="3" customFormat="1" ht="19.899999999999999" customHeight="1" x14ac:dyDescent="0.25">
      <c r="A131" s="41"/>
      <c r="B131" s="61"/>
      <c r="C131" s="62"/>
      <c r="D131" s="10">
        <v>4</v>
      </c>
      <c r="E131" s="10"/>
      <c r="F131" s="63"/>
      <c r="G131" s="64"/>
      <c r="H131" s="65"/>
    </row>
    <row r="132" spans="1:8" s="3" customFormat="1" ht="19.899999999999999" customHeight="1" x14ac:dyDescent="0.25">
      <c r="A132" s="41"/>
      <c r="B132" s="61"/>
      <c r="C132" s="62"/>
      <c r="D132" s="10">
        <v>2</v>
      </c>
      <c r="E132" s="10"/>
      <c r="F132" s="63"/>
      <c r="G132" s="64"/>
      <c r="H132" s="65"/>
    </row>
    <row r="133" spans="1:8" s="3" customFormat="1" ht="19.899999999999999" customHeight="1" thickBot="1" x14ac:dyDescent="0.3">
      <c r="A133" s="42"/>
      <c r="B133" s="66"/>
      <c r="C133" s="67"/>
      <c r="D133" s="11">
        <v>1</v>
      </c>
      <c r="E133" s="11"/>
      <c r="F133" s="68"/>
      <c r="G133" s="69"/>
      <c r="H133" s="70"/>
    </row>
    <row r="134" spans="1:8" s="3" customFormat="1" ht="15.75" thickBot="1" x14ac:dyDescent="0.3">
      <c r="C134" s="12" t="s">
        <v>31</v>
      </c>
      <c r="D134" s="15">
        <f>IF(COUNTA(D129:D133)=0,"",SUM(D129:D133))</f>
        <v>12</v>
      </c>
      <c r="E134" s="14" t="str">
        <f>IF(COUNTA(E129:E133)=0,"",SUM(E129:E133))</f>
        <v/>
      </c>
      <c r="F134" s="13"/>
      <c r="G134" s="29" t="s">
        <v>42</v>
      </c>
      <c r="H134" s="52" t="str">
        <f>IF(E134="","",IF(E134&gt;=MROUND(16*D134/20,1),"A",IF(E134&gt;=MROUND(12*D134/20,1),"B",IF(E134&gt;=MROUND(8*D134/20,1),"C","D"))))</f>
        <v/>
      </c>
    </row>
    <row r="135" spans="1:8" s="3" customFormat="1" ht="15.75" thickBot="1" x14ac:dyDescent="0.3">
      <c r="C135" s="12"/>
      <c r="D135" s="28"/>
      <c r="E135" s="27"/>
      <c r="F135" s="13"/>
      <c r="G135" s="26"/>
    </row>
    <row r="136" spans="1:8" s="3" customFormat="1" ht="15.75" thickBot="1" x14ac:dyDescent="0.3">
      <c r="A136" s="31" t="s">
        <v>14</v>
      </c>
      <c r="B136" s="71" t="str">
        <f>IF($B$19="","",$B$19)</f>
        <v/>
      </c>
      <c r="C136" s="71"/>
      <c r="D136" s="72"/>
    </row>
    <row r="137" spans="1:8" s="3" customFormat="1" ht="23.25" thickBot="1" x14ac:dyDescent="0.3">
      <c r="A137" s="1" t="s">
        <v>26</v>
      </c>
      <c r="B137" s="77" t="s">
        <v>27</v>
      </c>
      <c r="C137" s="78"/>
      <c r="D137" s="30" t="s">
        <v>28</v>
      </c>
      <c r="E137" s="30" t="s">
        <v>29</v>
      </c>
      <c r="F137" s="79" t="s">
        <v>30</v>
      </c>
      <c r="G137" s="79"/>
      <c r="H137" s="80"/>
    </row>
    <row r="138" spans="1:8" s="3" customFormat="1" ht="19.899999999999999" customHeight="1" x14ac:dyDescent="0.25">
      <c r="A138" s="40"/>
      <c r="B138" s="73"/>
      <c r="C138" s="74"/>
      <c r="D138" s="9">
        <v>2</v>
      </c>
      <c r="E138" s="9"/>
      <c r="F138" s="75"/>
      <c r="G138" s="75"/>
      <c r="H138" s="76"/>
    </row>
    <row r="139" spans="1:8" s="3" customFormat="1" ht="19.899999999999999" customHeight="1" x14ac:dyDescent="0.25">
      <c r="A139" s="41"/>
      <c r="B139" s="61"/>
      <c r="C139" s="62"/>
      <c r="D139" s="10">
        <v>3</v>
      </c>
      <c r="E139" s="10"/>
      <c r="F139" s="63"/>
      <c r="G139" s="64"/>
      <c r="H139" s="65"/>
    </row>
    <row r="140" spans="1:8" s="3" customFormat="1" ht="19.899999999999999" customHeight="1" x14ac:dyDescent="0.25">
      <c r="A140" s="41"/>
      <c r="B140" s="61"/>
      <c r="C140" s="62"/>
      <c r="D140" s="10">
        <v>4</v>
      </c>
      <c r="E140" s="10"/>
      <c r="F140" s="63"/>
      <c r="G140" s="64"/>
      <c r="H140" s="65"/>
    </row>
    <row r="141" spans="1:8" s="3" customFormat="1" ht="19.899999999999999" customHeight="1" x14ac:dyDescent="0.25">
      <c r="A141" s="41"/>
      <c r="B141" s="61"/>
      <c r="C141" s="62"/>
      <c r="D141" s="10">
        <v>2</v>
      </c>
      <c r="E141" s="10"/>
      <c r="F141" s="63"/>
      <c r="G141" s="64"/>
      <c r="H141" s="65"/>
    </row>
    <row r="142" spans="1:8" s="3" customFormat="1" ht="19.899999999999999" customHeight="1" thickBot="1" x14ac:dyDescent="0.3">
      <c r="A142" s="42"/>
      <c r="B142" s="66"/>
      <c r="C142" s="67"/>
      <c r="D142" s="11">
        <v>1</v>
      </c>
      <c r="E142" s="11"/>
      <c r="F142" s="68"/>
      <c r="G142" s="69"/>
      <c r="H142" s="70"/>
    </row>
    <row r="143" spans="1:8" s="3" customFormat="1" ht="15.75" thickBot="1" x14ac:dyDescent="0.3">
      <c r="C143" s="12" t="s">
        <v>31</v>
      </c>
      <c r="D143" s="15">
        <f>IF(COUNTA(D138:D142)=0,"",SUM(D138:D142))</f>
        <v>12</v>
      </c>
      <c r="E143" s="14" t="str">
        <f>IF(COUNTA(E138:E142)=0,"",SUM(E138:E142))</f>
        <v/>
      </c>
      <c r="F143" s="13"/>
      <c r="G143" s="29" t="s">
        <v>42</v>
      </c>
      <c r="H143" s="52" t="str">
        <f>IF(E143="","",IF(E143&gt;=MROUND(16*D143/20,1),"A",IF(E143&gt;=MROUND(12*D143/20,1),"B",IF(E143&gt;=MROUND(8*D143/20,1),"C","D"))))</f>
        <v/>
      </c>
    </row>
    <row r="144" spans="1:8" s="3" customFormat="1" x14ac:dyDescent="0.25">
      <c r="C144" s="12"/>
      <c r="D144" s="28"/>
      <c r="E144" s="27"/>
      <c r="F144" s="13"/>
      <c r="G144" s="26"/>
    </row>
    <row r="145" spans="3:7" s="3" customFormat="1" x14ac:dyDescent="0.25">
      <c r="C145" s="12"/>
      <c r="D145" s="28"/>
      <c r="E145" s="27"/>
      <c r="F145" s="13"/>
      <c r="G145" s="26"/>
    </row>
    <row r="146" spans="3:7" s="3" customFormat="1" x14ac:dyDescent="0.25">
      <c r="C146" s="12"/>
      <c r="D146" s="28"/>
      <c r="E146" s="27"/>
      <c r="F146" s="13"/>
      <c r="G146" s="26"/>
    </row>
    <row r="147" spans="3:7" s="3" customFormat="1" x14ac:dyDescent="0.25">
      <c r="C147" s="12"/>
      <c r="D147" s="28"/>
      <c r="E147" s="27"/>
      <c r="F147" s="13"/>
      <c r="G147" s="26"/>
    </row>
    <row r="148" spans="3:7" s="3" customFormat="1" x14ac:dyDescent="0.25"/>
  </sheetData>
  <mergeCells count="137">
    <mergeCell ref="A91:A93"/>
    <mergeCell ref="A94:A95"/>
    <mergeCell ref="A100:A102"/>
    <mergeCell ref="A103:A104"/>
    <mergeCell ref="C4:G4"/>
    <mergeCell ref="C6:G6"/>
    <mergeCell ref="F47:H47"/>
    <mergeCell ref="F48:H48"/>
    <mergeCell ref="B14:D14"/>
    <mergeCell ref="B15:D15"/>
    <mergeCell ref="B16:D16"/>
    <mergeCell ref="B17:D17"/>
    <mergeCell ref="A85:A86"/>
    <mergeCell ref="A82:A84"/>
    <mergeCell ref="E26:G26"/>
    <mergeCell ref="E27:G27"/>
    <mergeCell ref="E28:G28"/>
    <mergeCell ref="E29:G29"/>
    <mergeCell ref="A32:H37"/>
    <mergeCell ref="E11:F11"/>
    <mergeCell ref="A4:B4"/>
    <mergeCell ref="A6:B6"/>
    <mergeCell ref="B50:C50"/>
    <mergeCell ref="B51:C51"/>
    <mergeCell ref="B100:C100"/>
    <mergeCell ref="F100:H100"/>
    <mergeCell ref="F83:H83"/>
    <mergeCell ref="B84:C84"/>
    <mergeCell ref="F84:H84"/>
    <mergeCell ref="B85:C85"/>
    <mergeCell ref="F85:H85"/>
    <mergeCell ref="F54:H54"/>
    <mergeCell ref="F44:H44"/>
    <mergeCell ref="B81:C81"/>
    <mergeCell ref="F81:H81"/>
    <mergeCell ref="B80:D80"/>
    <mergeCell ref="A75:H75"/>
    <mergeCell ref="D57:E57"/>
    <mergeCell ref="F57:G57"/>
    <mergeCell ref="B82:C82"/>
    <mergeCell ref="F82:H82"/>
    <mergeCell ref="B90:C90"/>
    <mergeCell ref="F90:H90"/>
    <mergeCell ref="B83:C83"/>
    <mergeCell ref="A57:B57"/>
    <mergeCell ref="B44:C44"/>
    <mergeCell ref="B93:C93"/>
    <mergeCell ref="F93:H93"/>
    <mergeCell ref="B94:C94"/>
    <mergeCell ref="F94:H94"/>
    <mergeCell ref="B95:C95"/>
    <mergeCell ref="F95:H95"/>
    <mergeCell ref="B98:D98"/>
    <mergeCell ref="B99:C99"/>
    <mergeCell ref="F99:H99"/>
    <mergeCell ref="F92:H92"/>
    <mergeCell ref="B18:D18"/>
    <mergeCell ref="B19:D19"/>
    <mergeCell ref="B13:D13"/>
    <mergeCell ref="B9:C9"/>
    <mergeCell ref="B86:C86"/>
    <mergeCell ref="F86:H86"/>
    <mergeCell ref="A77:B77"/>
    <mergeCell ref="D77:E77"/>
    <mergeCell ref="F77:G77"/>
    <mergeCell ref="B45:C45"/>
    <mergeCell ref="B46:C46"/>
    <mergeCell ref="B47:C47"/>
    <mergeCell ref="B48:C48"/>
    <mergeCell ref="B54:C54"/>
    <mergeCell ref="B53:C53"/>
    <mergeCell ref="B49:C49"/>
    <mergeCell ref="B52:C52"/>
    <mergeCell ref="F52:H52"/>
    <mergeCell ref="F9:G9"/>
    <mergeCell ref="F45:H45"/>
    <mergeCell ref="F46:H46"/>
    <mergeCell ref="F49:H49"/>
    <mergeCell ref="F53:H53"/>
    <mergeCell ref="B119:C119"/>
    <mergeCell ref="F119:H119"/>
    <mergeCell ref="B120:C120"/>
    <mergeCell ref="F120:H120"/>
    <mergeCell ref="B27:D27"/>
    <mergeCell ref="B28:D28"/>
    <mergeCell ref="B29:D29"/>
    <mergeCell ref="A115:B115"/>
    <mergeCell ref="D115:E115"/>
    <mergeCell ref="F115:G115"/>
    <mergeCell ref="B118:D118"/>
    <mergeCell ref="B104:C104"/>
    <mergeCell ref="F104:H104"/>
    <mergeCell ref="B101:C101"/>
    <mergeCell ref="F101:H101"/>
    <mergeCell ref="B102:C102"/>
    <mergeCell ref="F102:H102"/>
    <mergeCell ref="B103:C103"/>
    <mergeCell ref="F103:H103"/>
    <mergeCell ref="A42:H42"/>
    <mergeCell ref="B89:D89"/>
    <mergeCell ref="B91:C91"/>
    <mergeCell ref="F91:H91"/>
    <mergeCell ref="B92:C92"/>
    <mergeCell ref="B124:C124"/>
    <mergeCell ref="F124:H124"/>
    <mergeCell ref="B127:D127"/>
    <mergeCell ref="B128:C128"/>
    <mergeCell ref="F128:H128"/>
    <mergeCell ref="B121:C121"/>
    <mergeCell ref="F121:H121"/>
    <mergeCell ref="B122:C122"/>
    <mergeCell ref="F122:H122"/>
    <mergeCell ref="B123:C123"/>
    <mergeCell ref="F123:H123"/>
    <mergeCell ref="B140:C140"/>
    <mergeCell ref="F140:H140"/>
    <mergeCell ref="B141:C141"/>
    <mergeCell ref="F141:H141"/>
    <mergeCell ref="B142:C142"/>
    <mergeCell ref="F142:H142"/>
    <mergeCell ref="B137:C137"/>
    <mergeCell ref="F137:H137"/>
    <mergeCell ref="B138:C138"/>
    <mergeCell ref="F138:H138"/>
    <mergeCell ref="B139:C139"/>
    <mergeCell ref="F139:H139"/>
    <mergeCell ref="B132:C132"/>
    <mergeCell ref="F132:H132"/>
    <mergeCell ref="B133:C133"/>
    <mergeCell ref="F133:H133"/>
    <mergeCell ref="B136:D136"/>
    <mergeCell ref="B129:C129"/>
    <mergeCell ref="F129:H129"/>
    <mergeCell ref="B130:C130"/>
    <mergeCell ref="F130:H130"/>
    <mergeCell ref="B131:C131"/>
    <mergeCell ref="F131:H131"/>
  </mergeCells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&amp;L&amp;G&amp;R&amp;"-,Gras"&amp;14
Grille d'évaluation
&amp;12Projet collaboratif</oddHeader>
    <oddFooter>&amp;L&amp;F&amp;R&amp;P/&amp;N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AC606B067744998252C87DAD935C5" ma:contentTypeVersion="9" ma:contentTypeDescription="Crée un document." ma:contentTypeScope="" ma:versionID="b5e0f87635a1d60551770770ae8e0e90">
  <xsd:schema xmlns:xsd="http://www.w3.org/2001/XMLSchema" xmlns:xs="http://www.w3.org/2001/XMLSchema" xmlns:p="http://schemas.microsoft.com/office/2006/metadata/properties" xmlns:ns2="32548cb5-7b3f-4baf-81bb-c65e39a20e18" targetNamespace="http://schemas.microsoft.com/office/2006/metadata/properties" ma:root="true" ma:fieldsID="e402a7fb6feed7eec222e6c7b7f93718" ns2:_="">
    <xsd:import namespace="32548cb5-7b3f-4baf-81bb-c65e39a20e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548cb5-7b3f-4baf-81bb-c65e39a20e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FEF06-34E1-4FB5-A1D9-1C00ED142FF2}"/>
</file>

<file path=customXml/itemProps2.xml><?xml version="1.0" encoding="utf-8"?>
<ds:datastoreItem xmlns:ds="http://schemas.openxmlformats.org/officeDocument/2006/customXml" ds:itemID="{5BB1290F-2D51-4A93-910F-B931BC0AE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841854-EBC3-4731-9E6E-C099C34CAF10}">
  <ds:schemaRefs>
    <ds:schemaRef ds:uri="http://schemas.microsoft.com/office/2006/metadata/properties"/>
    <ds:schemaRef ds:uri="http://schemas.microsoft.com/office/infopath/2007/PartnerControls"/>
    <ds:schemaRef ds:uri="c73468cf-a3cd-46bf-b321-b74fe50edc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à points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FACON Cédric</dc:creator>
  <cp:keywords/>
  <dc:description/>
  <cp:lastModifiedBy>Fabien</cp:lastModifiedBy>
  <cp:revision/>
  <dcterms:created xsi:type="dcterms:W3CDTF">2020-02-01T09:20:16Z</dcterms:created>
  <dcterms:modified xsi:type="dcterms:W3CDTF">2021-08-26T09:21:12Z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0x01010049BAC606B067744998252C87DAD935C5</vt:lpwstr>
  </property>
</Properties>
</file>