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1-0438 DB Werkstatt BOS, Ffm-Griesheim\Anzeigeverfahren\Arbeitsordner\10_5 Planung\"/>
    </mc:Choice>
  </mc:AlternateContent>
  <xr:revisionPtr revIDLastSave="0" documentId="13_ncr:1_{C3684CF0-CA32-4F7E-B12E-F8EF2B60578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Erläuterungen" sheetId="5" r:id="rId1"/>
    <sheet name="Linkbilanz DMO (3)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7" l="1"/>
  <c r="D52" i="7"/>
  <c r="D51" i="7"/>
  <c r="D45" i="7" l="1"/>
  <c r="D34" i="7"/>
  <c r="D25" i="7" l="1"/>
  <c r="D55" i="7" l="1"/>
  <c r="D49" i="7"/>
  <c r="D35" i="7"/>
  <c r="C48" i="7" l="1"/>
  <c r="D32" i="7"/>
  <c r="D47" i="7"/>
  <c r="D46" i="7"/>
  <c r="E47" i="7" s="1"/>
  <c r="D42" i="7"/>
  <c r="F42" i="7" s="1"/>
  <c r="C24" i="7"/>
  <c r="D22" i="7"/>
  <c r="F22" i="7" s="1"/>
  <c r="D23" i="7"/>
  <c r="D26" i="7"/>
  <c r="D27" i="7"/>
  <c r="D28" i="7"/>
  <c r="D29" i="7"/>
  <c r="E30" i="7" s="1"/>
  <c r="D31" i="7"/>
  <c r="E36" i="7"/>
  <c r="D37" i="7"/>
  <c r="D43" i="7"/>
  <c r="D50" i="7"/>
  <c r="E51" i="7" s="1"/>
  <c r="D53" i="7"/>
  <c r="E54" i="7" s="1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F23" i="7" l="1"/>
  <c r="F43" i="7"/>
  <c r="F47" i="7" s="1"/>
  <c r="E27" i="7"/>
  <c r="F27" i="7" s="1"/>
  <c r="F28" i="7" s="1"/>
  <c r="F30" i="7" s="1"/>
  <c r="F31" i="7" s="1"/>
  <c r="F32" i="7" s="1"/>
  <c r="F36" i="7" s="1"/>
  <c r="F37" i="7" s="1"/>
  <c r="F38" i="7" s="1"/>
  <c r="F39" i="7" s="1"/>
  <c r="F51" i="7" l="1"/>
  <c r="F52" i="7" s="1"/>
  <c r="F54" i="7" s="1"/>
  <c r="F55" i="7" s="1"/>
  <c r="F56" i="7" s="1"/>
  <c r="F57" i="7" s="1"/>
  <c r="F58" i="7" s="1"/>
</calcChain>
</file>

<file path=xl/sharedStrings.xml><?xml version="1.0" encoding="utf-8"?>
<sst xmlns="http://schemas.openxmlformats.org/spreadsheetml/2006/main" count="89" uniqueCount="60">
  <si>
    <t>konstante Kanalrauschleistung</t>
  </si>
  <si>
    <t>Antennegewinn HRT</t>
  </si>
  <si>
    <t>Gesamtdämpfung Strahlerkabel</t>
  </si>
  <si>
    <t>Durchlassdämpfung Koppler Leistungsteiler</t>
  </si>
  <si>
    <t>Sendeleistung TBS</t>
  </si>
  <si>
    <t>Länge Strahlerkabel</t>
  </si>
  <si>
    <t>Dämpfungsfaktor Strahlerkabel</t>
  </si>
  <si>
    <t>Typ Strahlerkabel</t>
  </si>
  <si>
    <t>Zusatzdämpfung Stecker, Springerkabel</t>
  </si>
  <si>
    <t>Sendeleistung HRT</t>
  </si>
  <si>
    <t>Zwischenrechnungen</t>
  </si>
  <si>
    <t>HF-Linkbilanzberechnung</t>
  </si>
  <si>
    <t>Bitte nur Daten in die weißen Eingabefelder eingeben</t>
  </si>
  <si>
    <t>2-Weg Splitter für beidseitige Ringeinspeisung</t>
  </si>
  <si>
    <t>=10*LOG(D/2)</t>
  </si>
  <si>
    <t>=15*LOG(D/2)</t>
  </si>
  <si>
    <t>=20*LOG(D/2)</t>
  </si>
  <si>
    <t>=8,6562*LN(D)-6</t>
  </si>
  <si>
    <t>pauschaler max. Abstand HRT zum Strahlerkabel</t>
  </si>
  <si>
    <t>pauschale Vorgabe</t>
  </si>
  <si>
    <t>Strahlerkabel</t>
  </si>
  <si>
    <t>Dämpfungsfaktor Strahlerkabel bei 400 MHz</t>
  </si>
  <si>
    <t>2-Weg Splitter</t>
  </si>
  <si>
    <r>
      <t xml:space="preserve">Auskoppeldämpfung Strahlerkabel </t>
    </r>
    <r>
      <rPr>
        <sz val="10"/>
        <rFont val="Calibri"/>
        <family val="2"/>
      </rPr>
      <t>λ</t>
    </r>
    <r>
      <rPr>
        <sz val="10"/>
        <rFont val="Arial"/>
        <family val="2"/>
      </rPr>
      <t>/2-Dipol in 2 m Entfernung</t>
    </r>
  </si>
  <si>
    <t>Auskoppeldämpfung Strahlerkabel λ/2-Dipol in 2 m Entfernung</t>
  </si>
  <si>
    <t>Distanz</t>
  </si>
  <si>
    <t>Small tunnel with max distance of 6m</t>
  </si>
  <si>
    <t>Tunnel with max distance of 8m</t>
  </si>
  <si>
    <t>Large tunnel with max distance &gt; 8m</t>
  </si>
  <si>
    <t>Empirisch gewonnene Formeln</t>
  </si>
  <si>
    <t xml:space="preserve">pro doppelter Distanz in Gebäuden + 6 dB </t>
  </si>
  <si>
    <t>verwendete Formel</t>
  </si>
  <si>
    <t>hier werden keine zusätzlichen Dämpfungen für spezielle Bauteile (Wände) berücksichtigt</t>
  </si>
  <si>
    <t>zu diesem Ansatz wird noch die Auskoppeldämpfung des Strahlerkabels bezogen auf einen λ/2-Dipol in 2 m Entfernung dazugerechnet</t>
  </si>
  <si>
    <t xml:space="preserve">weiterhin ein pauschaler Dämpfungswert für eine Betondecke hinzugerechnet, wenn das Strahlerkabel nicht in jeder Etage verlegt wird (15 dB) </t>
  </si>
  <si>
    <t>Versorgungsseite</t>
  </si>
  <si>
    <t>Typ Koaxialkabel</t>
  </si>
  <si>
    <t>Länge Koaxialkabel</t>
  </si>
  <si>
    <t>Dämpfungsfaktor Koaxialkabel</t>
  </si>
  <si>
    <t>Angaben Datenblatt</t>
  </si>
  <si>
    <t>Planung</t>
  </si>
  <si>
    <t xml:space="preserve">pauschaler Dämpfungswert für Betondecke </t>
  </si>
  <si>
    <t>Durchlassdämpfung Koppler/Leistungsteiler</t>
  </si>
  <si>
    <t>Stecker und Patchkabel</t>
  </si>
  <si>
    <t>Koaxialkabel</t>
  </si>
  <si>
    <t>Gesamtdämpfung Koaxialkabel</t>
  </si>
  <si>
    <t>Dämpfungsfaktor Koaxialkabel bei 400 MHz</t>
  </si>
  <si>
    <t>Dämpfung Koaxialkabel</t>
  </si>
  <si>
    <t>pauschaler Dämpfungswert für Betondecke</t>
  </si>
  <si>
    <t>min. Empfangspegel HRT</t>
  </si>
  <si>
    <t>Downlink min.</t>
  </si>
  <si>
    <t>Uplink min.</t>
  </si>
  <si>
    <t>Systemreserve</t>
  </si>
  <si>
    <t>RFS RLK78-50JFNA</t>
  </si>
  <si>
    <t>Empfangspegel BOS Anlage</t>
  </si>
  <si>
    <t>Sendeleistung BOS Anlage</t>
  </si>
  <si>
    <t>Einstellung BS</t>
  </si>
  <si>
    <t>RF195</t>
  </si>
  <si>
    <t>Koppler 1 ; L3</t>
  </si>
  <si>
    <t>2 Koppler à 6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</si>
</sst>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,,&quot; MHz&quot;"/>
    <numFmt numFmtId="165" formatCode="0&quot; dBm&quot;"/>
    <numFmt numFmtId="166" formatCode="0.0&quot; dBm&quot;"/>
    <numFmt numFmtId="167" formatCode="0.0&quot; dB&quot;"/>
    <numFmt numFmtId="168" formatCode="0&quot; m&quot;"/>
    <numFmt numFmtId="169" formatCode="0.00&quot; dB/100m&quot;"/>
    <numFmt numFmtId="170" formatCode="0&quot; dB&quot;"/>
    <numFmt numFmtId="171" formatCode="0.0&quot; dBi&quot;"/>
  </numFmts>
  <fonts count="10" x14ac:knownFonts="1">
    <font>
      <sz val="10"/>
      <name val="Arial"/>
      <charset val="204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16"/>
      <name val="Calibri"/>
      <family val="2"/>
    </font>
    <font>
      <sz val="10"/>
      <name val="Calibri"/>
      <family val="2"/>
    </font>
    <font>
      <sz val="10"/>
      <color indexed="10"/>
      <name val="Arial"/>
      <family val="2"/>
    </font>
    <font>
      <sz val="8"/>
      <name val="Arial"/>
      <charset val="204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  <xf numFmtId="0" fontId="2" fillId="0" borderId="0" xfId="0" applyFont="1"/>
    <xf numFmtId="0" fontId="0" fillId="0" borderId="0" xfId="0" applyFill="1" applyBorder="1" applyAlignment="1"/>
    <xf numFmtId="2" fontId="0" fillId="0" borderId="0" xfId="0" applyNumberFormat="1"/>
    <xf numFmtId="0" fontId="0" fillId="0" borderId="1" xfId="0" applyBorder="1"/>
    <xf numFmtId="0" fontId="2" fillId="0" borderId="8" xfId="0" applyFont="1" applyBorder="1"/>
    <xf numFmtId="0" fontId="0" fillId="0" borderId="9" xfId="0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/>
    <xf numFmtId="0" fontId="2" fillId="3" borderId="1" xfId="0" quotePrefix="1" applyFont="1" applyFill="1" applyBorder="1"/>
    <xf numFmtId="0" fontId="2" fillId="0" borderId="3" xfId="0" quotePrefix="1" applyFont="1" applyBorder="1"/>
    <xf numFmtId="168" fontId="0" fillId="0" borderId="1" xfId="0" applyNumberFormat="1" applyBorder="1"/>
    <xf numFmtId="167" fontId="0" fillId="0" borderId="1" xfId="0" applyNumberFormat="1" applyBorder="1"/>
    <xf numFmtId="167" fontId="0" fillId="3" borderId="1" xfId="0" applyNumberFormat="1" applyFill="1" applyBorder="1"/>
    <xf numFmtId="0" fontId="0" fillId="0" borderId="0" xfId="0" applyFill="1"/>
    <xf numFmtId="0" fontId="2" fillId="0" borderId="0" xfId="0" quotePrefix="1" applyFont="1" applyFill="1"/>
    <xf numFmtId="168" fontId="0" fillId="3" borderId="1" xfId="0" applyNumberFormat="1" applyFill="1" applyBorder="1"/>
    <xf numFmtId="0" fontId="2" fillId="3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2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9" fillId="0" borderId="12" xfId="0" applyFont="1" applyFill="1" applyBorder="1" applyAlignment="1">
      <alignment horizontal="left" vertical="center" wrapText="1"/>
    </xf>
    <xf numFmtId="166" fontId="2" fillId="0" borderId="15" xfId="0" quotePrefix="1" applyNumberFormat="1" applyFont="1" applyFill="1" applyBorder="1" applyAlignment="1">
      <alignment horizontal="left" vertical="center" wrapText="1"/>
    </xf>
    <xf numFmtId="168" fontId="2" fillId="0" borderId="15" xfId="0" applyNumberFormat="1" applyFont="1" applyFill="1" applyBorder="1" applyAlignment="1">
      <alignment horizontal="left" vertical="center" wrapText="1"/>
    </xf>
    <xf numFmtId="169" fontId="2" fillId="0" borderId="15" xfId="0" applyNumberFormat="1" applyFont="1" applyFill="1" applyBorder="1" applyAlignment="1">
      <alignment horizontal="left" vertical="center" wrapText="1"/>
    </xf>
    <xf numFmtId="2" fontId="2" fillId="0" borderId="15" xfId="0" applyNumberFormat="1" applyFont="1" applyFill="1" applyBorder="1" applyAlignment="1">
      <alignment horizontal="left" vertical="center" wrapText="1"/>
    </xf>
    <xf numFmtId="167" fontId="2" fillId="0" borderId="15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171" fontId="2" fillId="0" borderId="9" xfId="1" applyNumberFormat="1" applyFont="1" applyFill="1" applyBorder="1"/>
    <xf numFmtId="168" fontId="2" fillId="0" borderId="9" xfId="1" applyNumberFormat="1" applyFont="1" applyFill="1" applyBorder="1"/>
    <xf numFmtId="167" fontId="2" fillId="0" borderId="9" xfId="1" applyNumberFormat="1" applyFont="1" applyFill="1" applyBorder="1"/>
    <xf numFmtId="169" fontId="2" fillId="0" borderId="9" xfId="1" applyNumberFormat="1" applyFont="1" applyFill="1" applyBorder="1"/>
    <xf numFmtId="170" fontId="2" fillId="0" borderId="9" xfId="1" applyNumberFormat="1" applyFont="1" applyFill="1" applyBorder="1"/>
    <xf numFmtId="167" fontId="5" fillId="0" borderId="15" xfId="1" applyNumberFormat="1" applyFont="1" applyFill="1" applyBorder="1"/>
    <xf numFmtId="167" fontId="2" fillId="0" borderId="15" xfId="1" applyNumberFormat="1" applyFont="1" applyFill="1" applyBorder="1"/>
    <xf numFmtId="169" fontId="5" fillId="0" borderId="15" xfId="1" applyNumberFormat="1" applyFont="1" applyFill="1" applyBorder="1"/>
    <xf numFmtId="167" fontId="2" fillId="0" borderId="15" xfId="1" applyNumberFormat="1" applyFill="1" applyBorder="1"/>
    <xf numFmtId="170" fontId="5" fillId="0" borderId="15" xfId="1" applyNumberFormat="1" applyFont="1" applyFill="1" applyBorder="1"/>
    <xf numFmtId="168" fontId="5" fillId="0" borderId="15" xfId="1" applyNumberFormat="1" applyFont="1" applyFill="1" applyBorder="1"/>
    <xf numFmtId="166" fontId="2" fillId="0" borderId="15" xfId="1" applyNumberFormat="1" applyFill="1" applyBorder="1"/>
    <xf numFmtId="165" fontId="2" fillId="0" borderId="20" xfId="1" applyNumberFormat="1" applyFont="1" applyFill="1" applyBorder="1"/>
    <xf numFmtId="165" fontId="5" fillId="0" borderId="18" xfId="1" applyNumberFormat="1" applyFont="1" applyFill="1" applyBorder="1"/>
    <xf numFmtId="164" fontId="1" fillId="2" borderId="21" xfId="1" applyNumberFormat="1" applyFont="1" applyFill="1" applyBorder="1" applyAlignment="1">
      <alignment horizontal="center" vertical="center"/>
    </xf>
    <xf numFmtId="166" fontId="2" fillId="0" borderId="16" xfId="1" applyNumberFormat="1" applyFill="1" applyBorder="1"/>
    <xf numFmtId="165" fontId="2" fillId="0" borderId="14" xfId="1" applyNumberFormat="1" applyFont="1" applyFill="1" applyBorder="1"/>
    <xf numFmtId="165" fontId="5" fillId="0" borderId="20" xfId="1" applyNumberFormat="1" applyFont="1" applyFill="1" applyBorder="1"/>
    <xf numFmtId="167" fontId="5" fillId="0" borderId="9" xfId="1" applyNumberFormat="1" applyFont="1" applyFill="1" applyBorder="1"/>
    <xf numFmtId="168" fontId="5" fillId="0" borderId="9" xfId="1" applyNumberFormat="1" applyFont="1" applyFill="1" applyBorder="1"/>
    <xf numFmtId="169" fontId="5" fillId="0" borderId="9" xfId="1" applyNumberFormat="1" applyFont="1" applyFill="1" applyBorder="1"/>
    <xf numFmtId="170" fontId="5" fillId="0" borderId="9" xfId="1" applyNumberFormat="1" applyFont="1" applyFill="1" applyBorder="1"/>
    <xf numFmtId="167" fontId="2" fillId="0" borderId="9" xfId="1" applyNumberFormat="1" applyFill="1" applyBorder="1"/>
    <xf numFmtId="166" fontId="2" fillId="0" borderId="14" xfId="1" applyNumberFormat="1" applyFill="1" applyBorder="1"/>
    <xf numFmtId="0" fontId="2" fillId="0" borderId="15" xfId="1" applyFill="1" applyBorder="1"/>
    <xf numFmtId="0" fontId="9" fillId="0" borderId="0" xfId="0" applyFont="1" applyAlignment="1">
      <alignment wrapText="1"/>
    </xf>
    <xf numFmtId="170" fontId="5" fillId="0" borderId="23" xfId="1" applyNumberFormat="1" applyFont="1" applyFill="1" applyBorder="1"/>
    <xf numFmtId="170" fontId="2" fillId="0" borderId="12" xfId="1" applyNumberFormat="1" applyFont="1" applyFill="1" applyBorder="1"/>
    <xf numFmtId="168" fontId="2" fillId="0" borderId="12" xfId="1" applyNumberFormat="1" applyFont="1" applyFill="1" applyBorder="1"/>
    <xf numFmtId="169" fontId="2" fillId="0" borderId="12" xfId="1" applyNumberFormat="1" applyFont="1" applyFill="1" applyBorder="1"/>
    <xf numFmtId="167" fontId="2" fillId="0" borderId="12" xfId="1" applyNumberFormat="1" applyFont="1" applyFill="1" applyBorder="1"/>
    <xf numFmtId="170" fontId="2" fillId="0" borderId="17" xfId="1" applyNumberFormat="1" applyFont="1" applyFill="1" applyBorder="1"/>
    <xf numFmtId="2" fontId="2" fillId="0" borderId="14" xfId="0" applyNumberFormat="1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166" fontId="2" fillId="0" borderId="21" xfId="0" quotePrefix="1" applyNumberFormat="1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1" fillId="2" borderId="27" xfId="1" applyFont="1" applyFill="1" applyBorder="1" applyAlignment="1">
      <alignment horizontal="center" vertical="center" wrapText="1"/>
    </xf>
    <xf numFmtId="166" fontId="2" fillId="0" borderId="19" xfId="1" applyNumberFormat="1" applyFill="1" applyBorder="1"/>
    <xf numFmtId="166" fontId="2" fillId="0" borderId="12" xfId="1" applyNumberFormat="1" applyFill="1" applyBorder="1"/>
    <xf numFmtId="0" fontId="2" fillId="0" borderId="12" xfId="1" applyFill="1" applyBorder="1"/>
    <xf numFmtId="0" fontId="4" fillId="0" borderId="0" xfId="0" applyFont="1" applyAlignment="1"/>
    <xf numFmtId="0" fontId="3" fillId="0" borderId="26" xfId="0" applyFont="1" applyBorder="1" applyAlignment="1">
      <alignment wrapText="1"/>
    </xf>
    <xf numFmtId="2" fontId="0" fillId="0" borderId="22" xfId="0" applyNumberFormat="1" applyBorder="1" applyAlignment="1">
      <alignment horizontal="center" wrapText="1"/>
    </xf>
    <xf numFmtId="0" fontId="0" fillId="0" borderId="22" xfId="0" applyBorder="1" applyAlignment="1">
      <alignment wrapText="1"/>
    </xf>
    <xf numFmtId="168" fontId="2" fillId="0" borderId="15" xfId="1" applyNumberFormat="1" applyFont="1" applyFill="1" applyBorder="1"/>
    <xf numFmtId="169" fontId="2" fillId="0" borderId="15" xfId="1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4" borderId="22" xfId="1" applyFont="1" applyFill="1" applyBorder="1"/>
    <xf numFmtId="0" fontId="2" fillId="4" borderId="21" xfId="1" applyFill="1" applyBorder="1"/>
    <xf numFmtId="166" fontId="3" fillId="4" borderId="27" xfId="1" applyNumberFormat="1" applyFont="1" applyFill="1" applyBorder="1"/>
    <xf numFmtId="167" fontId="3" fillId="4" borderId="21" xfId="1" applyNumberFormat="1" applyFont="1" applyFill="1" applyBorder="1" applyAlignment="1">
      <alignment horizontal="right"/>
    </xf>
    <xf numFmtId="165" fontId="3" fillId="4" borderId="21" xfId="1" applyNumberFormat="1" applyFont="1" applyFill="1" applyBorder="1"/>
    <xf numFmtId="165" fontId="5" fillId="4" borderId="22" xfId="1" applyNumberFormat="1" applyFont="1" applyFill="1" applyBorder="1"/>
    <xf numFmtId="166" fontId="3" fillId="4" borderId="21" xfId="1" applyNumberFormat="1" applyFont="1" applyFill="1" applyBorder="1"/>
    <xf numFmtId="0" fontId="2" fillId="5" borderId="2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3" fillId="5" borderId="4" xfId="1" applyFont="1" applyFill="1" applyBorder="1" applyAlignment="1"/>
    <xf numFmtId="2" fontId="2" fillId="5" borderId="2" xfId="1" applyNumberFormat="1" applyFont="1" applyFill="1" applyBorder="1" applyAlignment="1"/>
    <xf numFmtId="0" fontId="2" fillId="5" borderId="4" xfId="1" applyFont="1" applyFill="1" applyBorder="1"/>
    <xf numFmtId="0" fontId="2" fillId="5" borderId="2" xfId="1" applyFill="1" applyBorder="1"/>
    <xf numFmtId="0" fontId="2" fillId="5" borderId="4" xfId="1" applyFont="1" applyFill="1" applyBorder="1" applyAlignment="1"/>
    <xf numFmtId="2" fontId="3" fillId="5" borderId="2" xfId="1" applyNumberFormat="1" applyFont="1" applyFill="1" applyBorder="1" applyAlignment="1"/>
    <xf numFmtId="0" fontId="2" fillId="5" borderId="32" xfId="0" applyFont="1" applyFill="1" applyBorder="1" applyAlignment="1">
      <alignment horizontal="left" vertical="center" wrapText="1"/>
    </xf>
    <xf numFmtId="167" fontId="2" fillId="0" borderId="32" xfId="0" applyNumberFormat="1" applyFont="1" applyFill="1" applyBorder="1" applyAlignment="1">
      <alignment horizontal="left" vertical="center" wrapText="1"/>
    </xf>
    <xf numFmtId="0" fontId="9" fillId="0" borderId="33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5" borderId="4" xfId="1" applyFont="1" applyFill="1" applyBorder="1"/>
    <xf numFmtId="0" fontId="2" fillId="5" borderId="2" xfId="1" applyFill="1" applyBorder="1"/>
    <xf numFmtId="0" fontId="2" fillId="5" borderId="6" xfId="1" applyFont="1" applyFill="1" applyBorder="1"/>
    <xf numFmtId="0" fontId="2" fillId="5" borderId="31" xfId="1" applyFill="1" applyBorder="1"/>
    <xf numFmtId="0" fontId="2" fillId="5" borderId="4" xfId="1" applyFont="1" applyFill="1" applyBorder="1" applyAlignment="1"/>
    <xf numFmtId="0" fontId="0" fillId="5" borderId="2" xfId="0" applyFill="1" applyBorder="1" applyAlignment="1"/>
    <xf numFmtId="0" fontId="3" fillId="4" borderId="29" xfId="1" applyFont="1" applyFill="1" applyBorder="1"/>
    <xf numFmtId="0" fontId="3" fillId="4" borderId="25" xfId="1" applyFont="1" applyFill="1" applyBorder="1"/>
    <xf numFmtId="164" fontId="3" fillId="2" borderId="29" xfId="1" applyNumberFormat="1" applyFont="1" applyFill="1" applyBorder="1" applyAlignment="1">
      <alignment horizontal="center" vertical="center"/>
    </xf>
    <xf numFmtId="164" fontId="3" fillId="2" borderId="24" xfId="1" applyNumberFormat="1" applyFont="1" applyFill="1" applyBorder="1" applyAlignment="1">
      <alignment horizontal="center" vertical="center"/>
    </xf>
    <xf numFmtId="164" fontId="3" fillId="2" borderId="25" xfId="1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5" borderId="4" xfId="1" applyFill="1" applyBorder="1"/>
    <xf numFmtId="0" fontId="2" fillId="5" borderId="2" xfId="1" applyFont="1" applyFill="1" applyBorder="1"/>
    <xf numFmtId="0" fontId="2" fillId="5" borderId="4" xfId="1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2" fillId="5" borderId="11" xfId="1" applyFill="1" applyBorder="1"/>
    <xf numFmtId="0" fontId="2" fillId="5" borderId="28" xfId="1" applyFill="1" applyBorder="1"/>
    <xf numFmtId="0" fontId="3" fillId="0" borderId="2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left"/>
    </xf>
    <xf numFmtId="0" fontId="2" fillId="5" borderId="12" xfId="1" applyFont="1" applyFill="1" applyBorder="1" applyAlignment="1">
      <alignment horizontal="left"/>
    </xf>
    <xf numFmtId="164" fontId="3" fillId="2" borderId="26" xfId="1" applyNumberFormat="1" applyFont="1" applyFill="1" applyBorder="1" applyAlignment="1">
      <alignment horizontal="center" vertical="center"/>
    </xf>
    <xf numFmtId="164" fontId="3" fillId="2" borderId="22" xfId="1" applyNumberFormat="1" applyFont="1" applyFill="1" applyBorder="1" applyAlignment="1">
      <alignment horizontal="center" vertical="center"/>
    </xf>
    <xf numFmtId="164" fontId="3" fillId="2" borderId="27" xfId="1" applyNumberFormat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left"/>
    </xf>
    <xf numFmtId="0" fontId="2" fillId="5" borderId="5" xfId="1" applyFont="1" applyFill="1" applyBorder="1"/>
    <xf numFmtId="0" fontId="2" fillId="5" borderId="10" xfId="1" applyFill="1" applyBorder="1"/>
    <xf numFmtId="0" fontId="3" fillId="4" borderId="30" xfId="1" applyFont="1" applyFill="1" applyBorder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F18"/>
  <sheetViews>
    <sheetView workbookViewId="0">
      <selection activeCell="E16" sqref="E16"/>
    </sheetView>
  </sheetViews>
  <sheetFormatPr baseColWidth="10" defaultRowHeight="12.75" x14ac:dyDescent="0.2"/>
  <cols>
    <col min="3" max="5" width="20.5703125" customWidth="1"/>
    <col min="6" max="6" width="19.28515625" customWidth="1"/>
  </cols>
  <sheetData>
    <row r="3" spans="2:6" x14ac:dyDescent="0.2">
      <c r="B3" s="3"/>
    </row>
    <row r="4" spans="2:6" x14ac:dyDescent="0.2">
      <c r="B4" s="3"/>
      <c r="C4" s="7" t="s">
        <v>29</v>
      </c>
      <c r="D4" s="8"/>
      <c r="E4" s="8"/>
      <c r="F4" s="9"/>
    </row>
    <row r="5" spans="2:6" ht="25.5" x14ac:dyDescent="0.2">
      <c r="C5" s="10" t="s">
        <v>26</v>
      </c>
      <c r="D5" s="10" t="s">
        <v>27</v>
      </c>
      <c r="E5" s="10" t="s">
        <v>28</v>
      </c>
      <c r="F5" s="20" t="s">
        <v>30</v>
      </c>
    </row>
    <row r="6" spans="2:6" x14ac:dyDescent="0.2">
      <c r="B6" s="6" t="s">
        <v>25</v>
      </c>
      <c r="C6" s="13" t="s">
        <v>14</v>
      </c>
      <c r="D6" s="11" t="s">
        <v>15</v>
      </c>
      <c r="E6" s="11" t="s">
        <v>16</v>
      </c>
      <c r="F6" s="12" t="s">
        <v>17</v>
      </c>
    </row>
    <row r="7" spans="2:6" x14ac:dyDescent="0.2">
      <c r="B7" s="14">
        <v>2</v>
      </c>
      <c r="C7" s="15">
        <f t="shared" ref="C7:C12" si="0">10*LOG(B7/2)</f>
        <v>0</v>
      </c>
      <c r="D7" s="15">
        <f t="shared" ref="D7:D12" si="1">15*LOG(B7/2)</f>
        <v>0</v>
      </c>
      <c r="E7" s="15">
        <f t="shared" ref="E7:E12" si="2">20*LOG(B7/2)</f>
        <v>0</v>
      </c>
      <c r="F7" s="15">
        <f t="shared" ref="F7:F12" si="3">8.6562*LN(B7)-6</f>
        <v>2.0624362998766799E-5</v>
      </c>
    </row>
    <row r="8" spans="2:6" x14ac:dyDescent="0.2">
      <c r="B8" s="14">
        <v>4</v>
      </c>
      <c r="C8" s="15">
        <f t="shared" si="0"/>
        <v>3.0102999566398121</v>
      </c>
      <c r="D8" s="15">
        <f t="shared" si="1"/>
        <v>4.5154499349597179</v>
      </c>
      <c r="E8" s="15">
        <f t="shared" si="2"/>
        <v>6.0205999132796242</v>
      </c>
      <c r="F8" s="15">
        <f t="shared" si="3"/>
        <v>6.0000412487259975</v>
      </c>
    </row>
    <row r="9" spans="2:6" x14ac:dyDescent="0.2">
      <c r="B9" s="14">
        <v>8</v>
      </c>
      <c r="C9" s="15">
        <f t="shared" si="0"/>
        <v>6.0205999132796242</v>
      </c>
      <c r="D9" s="15">
        <f t="shared" si="1"/>
        <v>9.0308998699194358</v>
      </c>
      <c r="E9" s="15">
        <f t="shared" si="2"/>
        <v>12.041199826559248</v>
      </c>
      <c r="F9" s="15">
        <f t="shared" si="3"/>
        <v>12.000061873088995</v>
      </c>
    </row>
    <row r="10" spans="2:6" x14ac:dyDescent="0.2">
      <c r="B10" s="14">
        <v>16</v>
      </c>
      <c r="C10" s="15">
        <f t="shared" si="0"/>
        <v>9.0308998699194358</v>
      </c>
      <c r="D10" s="15">
        <f t="shared" si="1"/>
        <v>13.546349804879153</v>
      </c>
      <c r="E10" s="15">
        <f t="shared" si="2"/>
        <v>18.061799739838872</v>
      </c>
      <c r="F10" s="15">
        <f t="shared" si="3"/>
        <v>18.000082497451995</v>
      </c>
    </row>
    <row r="11" spans="2:6" x14ac:dyDescent="0.2">
      <c r="B11" s="19">
        <v>20</v>
      </c>
      <c r="C11" s="15">
        <f t="shared" si="0"/>
        <v>10</v>
      </c>
      <c r="D11" s="15">
        <f t="shared" si="1"/>
        <v>15</v>
      </c>
      <c r="E11" s="15">
        <f t="shared" si="2"/>
        <v>20</v>
      </c>
      <c r="F11" s="16">
        <f t="shared" si="3"/>
        <v>19.931657706338054</v>
      </c>
    </row>
    <row r="12" spans="2:6" x14ac:dyDescent="0.2">
      <c r="B12" s="14">
        <v>32</v>
      </c>
      <c r="C12" s="15">
        <f t="shared" si="0"/>
        <v>12.041199826559248</v>
      </c>
      <c r="D12" s="15">
        <f t="shared" si="1"/>
        <v>18.061799739838872</v>
      </c>
      <c r="E12" s="15">
        <f t="shared" si="2"/>
        <v>24.082399653118497</v>
      </c>
      <c r="F12" s="15">
        <f t="shared" si="3"/>
        <v>24.000103121814995</v>
      </c>
    </row>
    <row r="13" spans="2:6" x14ac:dyDescent="0.2">
      <c r="C13" s="5"/>
    </row>
    <row r="14" spans="2:6" x14ac:dyDescent="0.2">
      <c r="F14" s="3" t="s">
        <v>31</v>
      </c>
    </row>
    <row r="15" spans="2:6" x14ac:dyDescent="0.2">
      <c r="F15" s="3" t="s">
        <v>32</v>
      </c>
    </row>
    <row r="17" spans="6:6" x14ac:dyDescent="0.2">
      <c r="F17" s="3" t="s">
        <v>33</v>
      </c>
    </row>
    <row r="18" spans="6:6" x14ac:dyDescent="0.2">
      <c r="F18" s="3" t="s">
        <v>34</v>
      </c>
    </row>
  </sheetData>
  <phoneticPr fontId="8" type="noConversion"/>
  <pageMargins left="0.70866141732283472" right="0.70866141732283472" top="0.78740157480314965" bottom="0.78740157480314965" header="0.31496062992125984" footer="0.31496062992125984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D62"/>
  <sheetViews>
    <sheetView tabSelected="1" zoomScaleNormal="100" workbookViewId="0">
      <selection activeCell="C10" sqref="C10"/>
    </sheetView>
  </sheetViews>
  <sheetFormatPr baseColWidth="10" defaultRowHeight="12.75" x14ac:dyDescent="0.2"/>
  <cols>
    <col min="1" max="1" width="3.5703125" customWidth="1"/>
    <col min="2" max="2" width="39.7109375" style="1" customWidth="1"/>
    <col min="3" max="3" width="19.42578125" style="2" bestFit="1" customWidth="1"/>
    <col min="4" max="4" width="22.28515625" style="1" customWidth="1"/>
    <col min="5" max="5" width="19" style="1" customWidth="1"/>
    <col min="6" max="6" width="16.42578125" customWidth="1"/>
    <col min="7" max="7" width="11.140625" customWidth="1"/>
    <col min="8" max="8" width="5.140625" bestFit="1" customWidth="1"/>
    <col min="9" max="9" width="9" customWidth="1"/>
    <col min="10" max="10" width="7.5703125" customWidth="1"/>
    <col min="11" max="11" width="4.85546875" bestFit="1" customWidth="1"/>
    <col min="12" max="12" width="2.140625" bestFit="1" customWidth="1"/>
    <col min="13" max="13" width="10.28515625" customWidth="1"/>
    <col min="14" max="14" width="4.85546875" bestFit="1" customWidth="1"/>
    <col min="15" max="15" width="2.140625" bestFit="1" customWidth="1"/>
    <col min="16" max="16" width="6.85546875" customWidth="1"/>
    <col min="17" max="17" width="3.28515625" bestFit="1" customWidth="1"/>
    <col min="18" max="18" width="2.140625" bestFit="1" customWidth="1"/>
    <col min="19" max="19" width="6.7109375" customWidth="1"/>
    <col min="20" max="20" width="5.140625" customWidth="1"/>
    <col min="21" max="21" width="1.5703125" bestFit="1" customWidth="1"/>
    <col min="22" max="22" width="6.85546875" customWidth="1"/>
    <col min="23" max="23" width="3.28515625" bestFit="1" customWidth="1"/>
    <col min="24" max="24" width="2.140625" bestFit="1" customWidth="1"/>
    <col min="25" max="25" width="5" customWidth="1"/>
    <col min="26" max="26" width="3.28515625" bestFit="1" customWidth="1"/>
  </cols>
  <sheetData>
    <row r="1" spans="2:7" ht="18" x14ac:dyDescent="0.25">
      <c r="B1" s="76" t="s">
        <v>58</v>
      </c>
      <c r="C1" s="76"/>
      <c r="D1" s="76"/>
    </row>
    <row r="2" spans="2:7" s="83" customFormat="1" ht="13.5" thickBot="1" x14ac:dyDescent="0.25">
      <c r="B2" s="104"/>
      <c r="C2" s="104"/>
      <c r="D2" s="104"/>
      <c r="E2" s="82"/>
    </row>
    <row r="3" spans="2:7" ht="25.5" hidden="1" customHeight="1" thickBot="1" x14ac:dyDescent="0.25">
      <c r="B3" s="21" t="s">
        <v>12</v>
      </c>
      <c r="C3" s="22"/>
      <c r="D3" s="23"/>
      <c r="E3" s="23"/>
      <c r="F3" s="17"/>
    </row>
    <row r="4" spans="2:7" ht="12.75" customHeight="1" thickBot="1" x14ac:dyDescent="0.25">
      <c r="B4" s="91" t="s">
        <v>9</v>
      </c>
      <c r="C4" s="70">
        <v>30</v>
      </c>
      <c r="D4" s="71" t="s">
        <v>0</v>
      </c>
      <c r="E4" s="25"/>
      <c r="F4" s="25"/>
    </row>
    <row r="5" spans="2:7" ht="13.5" thickBot="1" x14ac:dyDescent="0.25">
      <c r="B5" s="116"/>
      <c r="C5" s="117"/>
      <c r="D5" s="118"/>
      <c r="E5" s="24"/>
      <c r="F5" s="24"/>
    </row>
    <row r="6" spans="2:7" ht="12.75" customHeight="1" thickBot="1" x14ac:dyDescent="0.25">
      <c r="B6" s="92" t="s">
        <v>55</v>
      </c>
      <c r="C6" s="28">
        <v>30</v>
      </c>
      <c r="D6" s="27" t="s">
        <v>56</v>
      </c>
      <c r="E6" s="24"/>
      <c r="F6" s="24"/>
    </row>
    <row r="7" spans="2:7" ht="13.5" thickBot="1" x14ac:dyDescent="0.25">
      <c r="B7" s="125" t="s">
        <v>35</v>
      </c>
      <c r="C7" s="126"/>
      <c r="D7" s="127"/>
      <c r="E7" s="26"/>
      <c r="F7" s="26"/>
    </row>
    <row r="8" spans="2:7" x14ac:dyDescent="0.2">
      <c r="B8" s="93" t="s">
        <v>7</v>
      </c>
      <c r="C8" s="68" t="s">
        <v>53</v>
      </c>
      <c r="D8" s="69" t="s">
        <v>39</v>
      </c>
      <c r="E8" s="25"/>
      <c r="F8" s="25"/>
    </row>
    <row r="9" spans="2:7" x14ac:dyDescent="0.2">
      <c r="B9" s="94" t="s">
        <v>5</v>
      </c>
      <c r="C9" s="29">
        <v>411</v>
      </c>
      <c r="D9" s="27" t="s">
        <v>40</v>
      </c>
      <c r="E9" s="25"/>
      <c r="F9" s="25"/>
    </row>
    <row r="10" spans="2:7" x14ac:dyDescent="0.2">
      <c r="B10" s="94" t="s">
        <v>6</v>
      </c>
      <c r="C10" s="30">
        <v>2.7</v>
      </c>
      <c r="D10" s="27" t="s">
        <v>39</v>
      </c>
      <c r="E10" s="25"/>
      <c r="F10" s="25"/>
    </row>
    <row r="11" spans="2:7" ht="25.5" x14ac:dyDescent="0.2">
      <c r="B11" s="94" t="s">
        <v>23</v>
      </c>
      <c r="C11" s="32">
        <v>55</v>
      </c>
      <c r="D11" s="27" t="s">
        <v>39</v>
      </c>
      <c r="E11" s="25"/>
      <c r="F11" s="25"/>
      <c r="G11" s="3"/>
    </row>
    <row r="12" spans="2:7" x14ac:dyDescent="0.2">
      <c r="B12" s="94" t="s">
        <v>41</v>
      </c>
      <c r="C12" s="32">
        <v>5</v>
      </c>
      <c r="D12" s="27" t="s">
        <v>19</v>
      </c>
      <c r="E12" s="25"/>
      <c r="F12" s="25"/>
      <c r="G12" s="3"/>
    </row>
    <row r="13" spans="2:7" ht="25.5" x14ac:dyDescent="0.2">
      <c r="B13" s="94" t="s">
        <v>18</v>
      </c>
      <c r="C13" s="29">
        <v>50</v>
      </c>
      <c r="D13" s="27" t="s">
        <v>40</v>
      </c>
      <c r="E13" s="25"/>
      <c r="F13" s="25"/>
    </row>
    <row r="14" spans="2:7" ht="12.75" customHeight="1" x14ac:dyDescent="0.2">
      <c r="B14" s="94" t="s">
        <v>36</v>
      </c>
      <c r="C14" s="31" t="s">
        <v>57</v>
      </c>
      <c r="D14" s="27" t="s">
        <v>39</v>
      </c>
      <c r="E14" s="25"/>
      <c r="F14" s="25"/>
      <c r="G14" s="3"/>
    </row>
    <row r="15" spans="2:7" x14ac:dyDescent="0.2">
      <c r="B15" s="94" t="s">
        <v>37</v>
      </c>
      <c r="C15" s="29">
        <v>0</v>
      </c>
      <c r="D15" s="27" t="s">
        <v>40</v>
      </c>
      <c r="E15" s="25"/>
      <c r="F15" s="25"/>
      <c r="G15" s="3"/>
    </row>
    <row r="16" spans="2:7" x14ac:dyDescent="0.2">
      <c r="B16" s="94" t="s">
        <v>38</v>
      </c>
      <c r="C16" s="30">
        <v>22.9</v>
      </c>
      <c r="D16" s="27" t="s">
        <v>39</v>
      </c>
      <c r="E16" s="25"/>
      <c r="F16" s="25"/>
      <c r="G16" s="3"/>
    </row>
    <row r="17" spans="2:7" x14ac:dyDescent="0.2">
      <c r="B17" s="94" t="s">
        <v>3</v>
      </c>
      <c r="C17" s="32">
        <v>12</v>
      </c>
      <c r="D17" s="27" t="s">
        <v>39</v>
      </c>
      <c r="E17" s="25" t="s">
        <v>59</v>
      </c>
      <c r="F17" s="25"/>
      <c r="G17" s="3"/>
    </row>
    <row r="18" spans="2:7" x14ac:dyDescent="0.2">
      <c r="B18" s="94" t="s">
        <v>13</v>
      </c>
      <c r="C18" s="32">
        <v>3</v>
      </c>
      <c r="D18" s="27" t="s">
        <v>39</v>
      </c>
      <c r="E18" s="25"/>
      <c r="F18" s="25"/>
      <c r="G18" s="3"/>
    </row>
    <row r="19" spans="2:7" ht="13.5" thickBot="1" x14ac:dyDescent="0.25">
      <c r="B19" s="101" t="s">
        <v>8</v>
      </c>
      <c r="C19" s="102">
        <v>2</v>
      </c>
      <c r="D19" s="103" t="s">
        <v>19</v>
      </c>
      <c r="E19" s="24"/>
      <c r="F19" s="4"/>
      <c r="G19" s="3"/>
    </row>
    <row r="20" spans="2:7" ht="13.5" thickBot="1" x14ac:dyDescent="0.25">
      <c r="B20" s="23"/>
      <c r="C20" s="22"/>
      <c r="D20" s="23"/>
      <c r="E20" s="23"/>
      <c r="F20" s="17"/>
    </row>
    <row r="21" spans="2:7" ht="14.25" customHeight="1" thickBot="1" x14ac:dyDescent="0.25">
      <c r="B21" s="130" t="s">
        <v>11</v>
      </c>
      <c r="C21" s="131"/>
      <c r="D21" s="132"/>
      <c r="E21" s="50" t="s">
        <v>10</v>
      </c>
      <c r="F21" s="72" t="s">
        <v>51</v>
      </c>
      <c r="G21" s="35"/>
    </row>
    <row r="22" spans="2:7" ht="15" x14ac:dyDescent="0.25">
      <c r="B22" s="123" t="s">
        <v>9</v>
      </c>
      <c r="C22" s="124"/>
      <c r="D22" s="48">
        <f>C4</f>
        <v>30</v>
      </c>
      <c r="E22" s="49"/>
      <c r="F22" s="73">
        <f>D22</f>
        <v>30</v>
      </c>
      <c r="G22" s="35"/>
    </row>
    <row r="23" spans="2:7" ht="15" x14ac:dyDescent="0.25">
      <c r="B23" s="105" t="s">
        <v>1</v>
      </c>
      <c r="C23" s="120"/>
      <c r="D23" s="36">
        <f>C5</f>
        <v>0</v>
      </c>
      <c r="E23" s="41"/>
      <c r="F23" s="74">
        <f>F22+D23</f>
        <v>30</v>
      </c>
      <c r="G23" s="34"/>
    </row>
    <row r="24" spans="2:7" ht="15" x14ac:dyDescent="0.25">
      <c r="B24" s="95" t="s">
        <v>20</v>
      </c>
      <c r="C24" s="96" t="str">
        <f>C8</f>
        <v>RFS RLK78-50JFNA</v>
      </c>
      <c r="D24" s="37"/>
      <c r="E24" s="41"/>
      <c r="F24" s="74"/>
      <c r="G24" s="34"/>
    </row>
    <row r="25" spans="2:7" ht="15" x14ac:dyDescent="0.25">
      <c r="B25" s="128" t="s">
        <v>5</v>
      </c>
      <c r="C25" s="129"/>
      <c r="D25" s="37">
        <f>C9</f>
        <v>411</v>
      </c>
      <c r="E25" s="41"/>
      <c r="F25" s="74"/>
      <c r="G25" s="34"/>
    </row>
    <row r="26" spans="2:7" x14ac:dyDescent="0.2">
      <c r="B26" s="105" t="s">
        <v>24</v>
      </c>
      <c r="C26" s="106"/>
      <c r="D26" s="38">
        <f>C11</f>
        <v>55</v>
      </c>
      <c r="E26" s="42"/>
      <c r="F26" s="74"/>
      <c r="G26" s="35"/>
    </row>
    <row r="27" spans="2:7" x14ac:dyDescent="0.2">
      <c r="B27" s="97" t="s">
        <v>18</v>
      </c>
      <c r="C27" s="98"/>
      <c r="D27" s="37">
        <f>C13</f>
        <v>50</v>
      </c>
      <c r="E27" s="42">
        <f>8.6562*LN(D27)-6+D26</f>
        <v>82.86325353958712</v>
      </c>
      <c r="F27" s="74">
        <f>F23-E27</f>
        <v>-52.86325353958712</v>
      </c>
      <c r="G27" s="35"/>
    </row>
    <row r="28" spans="2:7" x14ac:dyDescent="0.2">
      <c r="B28" s="121" t="s">
        <v>41</v>
      </c>
      <c r="C28" s="122"/>
      <c r="D28" s="38">
        <f>C12</f>
        <v>5</v>
      </c>
      <c r="E28" s="42"/>
      <c r="F28" s="74">
        <f>F27-D28</f>
        <v>-57.86325353958712</v>
      </c>
      <c r="G28" s="35"/>
    </row>
    <row r="29" spans="2:7" ht="15" x14ac:dyDescent="0.25">
      <c r="B29" s="105" t="s">
        <v>21</v>
      </c>
      <c r="C29" s="106"/>
      <c r="D29" s="39">
        <f>C10</f>
        <v>2.7</v>
      </c>
      <c r="E29" s="43"/>
      <c r="F29" s="75"/>
      <c r="G29" s="35"/>
    </row>
    <row r="30" spans="2:7" x14ac:dyDescent="0.2">
      <c r="B30" s="119" t="s">
        <v>2</v>
      </c>
      <c r="C30" s="106"/>
      <c r="D30" s="38"/>
      <c r="E30" s="44">
        <f>$D25*$D29/100</f>
        <v>11.097000000000001</v>
      </c>
      <c r="F30" s="74">
        <f>F28-E30</f>
        <v>-68.960253539587114</v>
      </c>
      <c r="G30" s="35"/>
    </row>
    <row r="31" spans="2:7" ht="15" x14ac:dyDescent="0.25">
      <c r="B31" s="105" t="s">
        <v>42</v>
      </c>
      <c r="C31" s="106"/>
      <c r="D31" s="40">
        <f>C17</f>
        <v>12</v>
      </c>
      <c r="E31" s="45"/>
      <c r="F31" s="74">
        <f>F30-D31</f>
        <v>-80.960253539587114</v>
      </c>
      <c r="G31" s="35"/>
    </row>
    <row r="32" spans="2:7" ht="15" x14ac:dyDescent="0.25">
      <c r="B32" s="105" t="s">
        <v>43</v>
      </c>
      <c r="C32" s="106"/>
      <c r="D32" s="40">
        <f>C19</f>
        <v>2</v>
      </c>
      <c r="E32" s="45"/>
      <c r="F32" s="74">
        <f>F31-D32</f>
        <v>-82.960253539587114</v>
      </c>
      <c r="G32" s="34"/>
    </row>
    <row r="33" spans="2:22" ht="15" x14ac:dyDescent="0.25">
      <c r="B33" s="95" t="s">
        <v>44</v>
      </c>
      <c r="C33" s="96"/>
      <c r="D33" s="37"/>
      <c r="E33" s="46"/>
      <c r="F33" s="75"/>
      <c r="G33" s="35"/>
    </row>
    <row r="34" spans="2:22" ht="15" x14ac:dyDescent="0.25">
      <c r="B34" s="109" t="s">
        <v>37</v>
      </c>
      <c r="C34" s="110"/>
      <c r="D34" s="37">
        <f>C15</f>
        <v>0</v>
      </c>
      <c r="E34" s="46"/>
      <c r="F34" s="75"/>
      <c r="G34" s="35"/>
    </row>
    <row r="35" spans="2:22" ht="15" x14ac:dyDescent="0.25">
      <c r="B35" s="105" t="s">
        <v>46</v>
      </c>
      <c r="C35" s="106"/>
      <c r="D35" s="39">
        <f>C16</f>
        <v>22.9</v>
      </c>
      <c r="E35" s="43"/>
      <c r="F35" s="75"/>
      <c r="G35" s="34"/>
    </row>
    <row r="36" spans="2:22" x14ac:dyDescent="0.2">
      <c r="B36" s="105" t="s">
        <v>45</v>
      </c>
      <c r="C36" s="106"/>
      <c r="D36" s="38"/>
      <c r="E36" s="42">
        <f>$D34*$D35/100</f>
        <v>0</v>
      </c>
      <c r="F36" s="74">
        <f>F32-E36</f>
        <v>-82.960253539587114</v>
      </c>
      <c r="G36" s="34"/>
      <c r="H36" s="17"/>
      <c r="I36" s="18"/>
      <c r="J36" s="17"/>
      <c r="K36" s="17"/>
      <c r="L36" s="17"/>
      <c r="M36" s="18"/>
      <c r="N36" s="17"/>
      <c r="O36" s="17"/>
      <c r="P36" s="18"/>
      <c r="Q36" s="17"/>
      <c r="R36" s="17"/>
      <c r="S36" s="17"/>
      <c r="T36" s="18"/>
      <c r="U36" s="17"/>
      <c r="V36" s="17"/>
    </row>
    <row r="37" spans="2:22" ht="13.5" thickBot="1" x14ac:dyDescent="0.25">
      <c r="B37" s="97" t="s">
        <v>22</v>
      </c>
      <c r="C37" s="98"/>
      <c r="D37" s="38">
        <f>C18</f>
        <v>3</v>
      </c>
      <c r="E37" s="42"/>
      <c r="F37" s="74">
        <f>F36-D37</f>
        <v>-85.960253539587114</v>
      </c>
      <c r="G37" s="34"/>
      <c r="H37" s="17"/>
      <c r="I37" s="18"/>
      <c r="J37" s="17"/>
      <c r="K37" s="17"/>
      <c r="L37" s="17"/>
      <c r="M37" s="18"/>
      <c r="N37" s="17"/>
      <c r="O37" s="17"/>
      <c r="P37" s="18"/>
      <c r="Q37" s="17"/>
      <c r="R37" s="17"/>
      <c r="S37" s="17"/>
      <c r="T37" s="18"/>
      <c r="U37" s="17"/>
      <c r="V37" s="17"/>
    </row>
    <row r="38" spans="2:22" ht="13.5" thickBot="1" x14ac:dyDescent="0.25">
      <c r="B38" s="111" t="s">
        <v>54</v>
      </c>
      <c r="C38" s="112"/>
      <c r="D38" s="84"/>
      <c r="E38" s="85"/>
      <c r="F38" s="86">
        <f>F37</f>
        <v>-85.960253539587114</v>
      </c>
      <c r="G38" s="34"/>
    </row>
    <row r="39" spans="2:22" ht="13.5" customHeight="1" thickBot="1" x14ac:dyDescent="0.25">
      <c r="B39" s="77" t="s">
        <v>52</v>
      </c>
      <c r="C39" s="78"/>
      <c r="D39" s="79"/>
      <c r="E39" s="79"/>
      <c r="F39" s="87">
        <f>-(-88-F38)</f>
        <v>2.0397464604128857</v>
      </c>
    </row>
    <row r="40" spans="2:22" ht="13.5" thickBot="1" x14ac:dyDescent="0.25"/>
    <row r="41" spans="2:22" ht="12" customHeight="1" thickBot="1" x14ac:dyDescent="0.25">
      <c r="B41" s="113" t="s">
        <v>11</v>
      </c>
      <c r="C41" s="114"/>
      <c r="D41" s="115"/>
      <c r="E41" s="50" t="s">
        <v>10</v>
      </c>
      <c r="F41" s="72" t="s">
        <v>50</v>
      </c>
    </row>
    <row r="42" spans="2:22" ht="15" x14ac:dyDescent="0.25">
      <c r="B42" s="107" t="s">
        <v>4</v>
      </c>
      <c r="C42" s="108"/>
      <c r="D42" s="52">
        <f>C6</f>
        <v>30</v>
      </c>
      <c r="E42" s="53"/>
      <c r="F42" s="59">
        <f>D42</f>
        <v>30</v>
      </c>
    </row>
    <row r="43" spans="2:22" x14ac:dyDescent="0.2">
      <c r="B43" s="97" t="s">
        <v>22</v>
      </c>
      <c r="C43" s="98"/>
      <c r="D43" s="42">
        <f>C18</f>
        <v>3</v>
      </c>
      <c r="E43" s="38"/>
      <c r="F43" s="47">
        <f>F42-D43</f>
        <v>27</v>
      </c>
      <c r="G43" s="17"/>
      <c r="H43" s="17"/>
      <c r="I43" s="17"/>
      <c r="J43" s="18"/>
      <c r="K43" s="17"/>
      <c r="L43" s="17"/>
      <c r="M43" s="18"/>
      <c r="N43" s="17"/>
      <c r="O43" s="17"/>
      <c r="P43" s="17"/>
      <c r="Q43" s="18"/>
      <c r="R43" s="17"/>
      <c r="S43" s="17"/>
    </row>
    <row r="44" spans="2:22" ht="15" x14ac:dyDescent="0.25">
      <c r="B44" s="95" t="s">
        <v>44</v>
      </c>
      <c r="C44" s="96"/>
      <c r="D44" s="80"/>
      <c r="E44" s="55"/>
      <c r="F44" s="60"/>
    </row>
    <row r="45" spans="2:22" ht="15" x14ac:dyDescent="0.25">
      <c r="B45" s="133" t="s">
        <v>37</v>
      </c>
      <c r="C45" s="134"/>
      <c r="D45" s="80">
        <f>C15</f>
        <v>0</v>
      </c>
      <c r="E45" s="55"/>
      <c r="F45" s="60"/>
    </row>
    <row r="46" spans="2:22" ht="15" x14ac:dyDescent="0.25">
      <c r="B46" s="105" t="s">
        <v>46</v>
      </c>
      <c r="C46" s="106"/>
      <c r="D46" s="81">
        <f>C16</f>
        <v>22.9</v>
      </c>
      <c r="E46" s="56"/>
      <c r="F46" s="60"/>
    </row>
    <row r="47" spans="2:22" x14ac:dyDescent="0.2">
      <c r="B47" s="105" t="s">
        <v>47</v>
      </c>
      <c r="C47" s="106"/>
      <c r="D47" s="42">
        <f>C16</f>
        <v>22.9</v>
      </c>
      <c r="E47" s="38">
        <f>$D45*$D46/100</f>
        <v>0</v>
      </c>
      <c r="F47" s="47">
        <f>F43-E47</f>
        <v>27</v>
      </c>
      <c r="G47" s="18"/>
      <c r="H47" s="17"/>
      <c r="I47" s="17"/>
      <c r="J47" s="17"/>
      <c r="K47" s="18"/>
      <c r="L47" s="17"/>
      <c r="M47" s="17"/>
      <c r="N47" s="18"/>
      <c r="O47" s="17"/>
      <c r="P47" s="17"/>
      <c r="Q47" s="17"/>
      <c r="R47" s="18"/>
      <c r="S47" s="17"/>
      <c r="T47" s="17"/>
    </row>
    <row r="48" spans="2:22" ht="15" x14ac:dyDescent="0.25">
      <c r="B48" s="95" t="s">
        <v>20</v>
      </c>
      <c r="C48" s="96" t="str">
        <f>C8</f>
        <v>RFS RLK78-50JFNA</v>
      </c>
      <c r="D48" s="41"/>
      <c r="E48" s="54"/>
      <c r="F48" s="47"/>
    </row>
    <row r="49" spans="2:134" ht="15" x14ac:dyDescent="0.25">
      <c r="B49" s="99" t="s">
        <v>5</v>
      </c>
      <c r="C49" s="100"/>
      <c r="D49" s="80">
        <f>C9</f>
        <v>411</v>
      </c>
      <c r="E49" s="54"/>
      <c r="F49" s="47"/>
    </row>
    <row r="50" spans="2:134" x14ac:dyDescent="0.2">
      <c r="B50" s="105" t="s">
        <v>24</v>
      </c>
      <c r="C50" s="106"/>
      <c r="D50" s="42">
        <f>C11</f>
        <v>55</v>
      </c>
      <c r="E50" s="38"/>
      <c r="F50" s="47"/>
    </row>
    <row r="51" spans="2:134" x14ac:dyDescent="0.2">
      <c r="B51" s="97" t="s">
        <v>18</v>
      </c>
      <c r="C51" s="98"/>
      <c r="D51" s="64">
        <f>C13</f>
        <v>50</v>
      </c>
      <c r="E51" s="38">
        <f>8.6562*LN(D51)-6+D50</f>
        <v>82.86325353958712</v>
      </c>
      <c r="F51" s="47">
        <f>F47-E51</f>
        <v>-55.86325353958712</v>
      </c>
    </row>
    <row r="52" spans="2:134" x14ac:dyDescent="0.2">
      <c r="B52" s="121" t="s">
        <v>48</v>
      </c>
      <c r="C52" s="122"/>
      <c r="D52" s="66">
        <f>C12</f>
        <v>5</v>
      </c>
      <c r="E52" s="38"/>
      <c r="F52" s="47">
        <f>F51-D52</f>
        <v>-60.86325353958712</v>
      </c>
    </row>
    <row r="53" spans="2:134" ht="15" x14ac:dyDescent="0.25">
      <c r="B53" s="119" t="s">
        <v>21</v>
      </c>
      <c r="C53" s="106"/>
      <c r="D53" s="65">
        <f>C10</f>
        <v>2.7</v>
      </c>
      <c r="E53" s="56"/>
      <c r="F53" s="60"/>
    </row>
    <row r="54" spans="2:134" x14ac:dyDescent="0.2">
      <c r="B54" s="119" t="s">
        <v>2</v>
      </c>
      <c r="C54" s="106"/>
      <c r="D54" s="66"/>
      <c r="E54" s="58">
        <f>$D49*$D53/100</f>
        <v>11.097000000000001</v>
      </c>
      <c r="F54" s="47">
        <f>F52-E54</f>
        <v>-71.960253539587114</v>
      </c>
    </row>
    <row r="55" spans="2:134" ht="15" x14ac:dyDescent="0.25">
      <c r="B55" s="105" t="s">
        <v>42</v>
      </c>
      <c r="C55" s="106"/>
      <c r="D55" s="63">
        <f>C17</f>
        <v>12</v>
      </c>
      <c r="E55" s="57"/>
      <c r="F55" s="47">
        <f>F54-D55</f>
        <v>-83.960253539587114</v>
      </c>
    </row>
    <row r="56" spans="2:134" ht="15.75" thickBot="1" x14ac:dyDescent="0.3">
      <c r="B56" s="135" t="s">
        <v>43</v>
      </c>
      <c r="C56" s="136"/>
      <c r="D56" s="67">
        <f>C19</f>
        <v>2</v>
      </c>
      <c r="E56" s="62"/>
      <c r="F56" s="51">
        <f>F55-D56</f>
        <v>-85.960253539587114</v>
      </c>
    </row>
    <row r="57" spans="2:134" ht="15.75" thickBot="1" x14ac:dyDescent="0.3">
      <c r="B57" s="111" t="s">
        <v>49</v>
      </c>
      <c r="C57" s="137"/>
      <c r="D57" s="88"/>
      <c r="E57" s="89"/>
      <c r="F57" s="90">
        <f>F56</f>
        <v>-85.960253539587114</v>
      </c>
    </row>
    <row r="58" spans="2:134" ht="13.5" customHeight="1" thickBot="1" x14ac:dyDescent="0.25">
      <c r="B58" s="77" t="s">
        <v>52</v>
      </c>
      <c r="C58" s="78"/>
      <c r="D58" s="79"/>
      <c r="E58" s="79"/>
      <c r="F58" s="87">
        <f>-(-88-F57)</f>
        <v>2.0397464604128857</v>
      </c>
    </row>
    <row r="60" spans="2:134" x14ac:dyDescent="0.2"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</row>
    <row r="61" spans="2:134" x14ac:dyDescent="0.2">
      <c r="D61" s="61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</row>
    <row r="62" spans="2:134" x14ac:dyDescent="0.2">
      <c r="D62" s="61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</row>
  </sheetData>
  <sheetProtection selectLockedCells="1" selectUnlockedCells="1"/>
  <mergeCells count="29">
    <mergeCell ref="B56:C56"/>
    <mergeCell ref="B55:C55"/>
    <mergeCell ref="B52:C52"/>
    <mergeCell ref="B53:C53"/>
    <mergeCell ref="B57:C57"/>
    <mergeCell ref="B46:C46"/>
    <mergeCell ref="B47:C47"/>
    <mergeCell ref="B45:C45"/>
    <mergeCell ref="B50:C50"/>
    <mergeCell ref="B54:C54"/>
    <mergeCell ref="B42:C42"/>
    <mergeCell ref="B34:C34"/>
    <mergeCell ref="B38:C38"/>
    <mergeCell ref="B41:D41"/>
    <mergeCell ref="B5:D5"/>
    <mergeCell ref="B30:C30"/>
    <mergeCell ref="B23:C23"/>
    <mergeCell ref="B26:C26"/>
    <mergeCell ref="B28:C28"/>
    <mergeCell ref="B22:C22"/>
    <mergeCell ref="B7:D7"/>
    <mergeCell ref="B29:C29"/>
    <mergeCell ref="B25:C25"/>
    <mergeCell ref="B21:D21"/>
    <mergeCell ref="B2:D2"/>
    <mergeCell ref="B31:C31"/>
    <mergeCell ref="B32:C32"/>
    <mergeCell ref="B35:C35"/>
    <mergeCell ref="B36:C36"/>
  </mergeCells>
  <phoneticPr fontId="8" type="noConversion"/>
  <pageMargins left="0" right="0" top="0.78740157480314965" bottom="0.78740157480314965" header="0.31496062992125984" footer="0.31496062992125984"/>
  <pageSetup paperSize="9"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70493E9CABF144B7B83ACBA709C7EF" ma:contentTypeVersion="9" ma:contentTypeDescription="Ein neues Dokument erstellen." ma:contentTypeScope="" ma:versionID="5d5c81774398121bee341d6831838ce5">
  <xsd:schema xmlns:xsd="http://www.w3.org/2001/XMLSchema" xmlns:xs="http://www.w3.org/2001/XMLSchema" xmlns:p="http://schemas.microsoft.com/office/2006/metadata/properties" xmlns:ns2="1816dd1a-3411-4bd5-bbf6-55f4a8f1af27" xmlns:ns3="b2300ae7-6968-4fb9-bea8-cb5f38036d11" targetNamespace="http://schemas.microsoft.com/office/2006/metadata/properties" ma:root="true" ma:fieldsID="3903dbe22ea1be09d150ff0db1b391b8" ns2:_="" ns3:_="">
    <xsd:import namespace="1816dd1a-3411-4bd5-bbf6-55f4a8f1af27"/>
    <xsd:import namespace="b2300ae7-6968-4fb9-bea8-cb5f38036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6dd1a-3411-4bd5-bbf6-55f4a8f1a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00ae7-6968-4fb9-bea8-cb5f38036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B079AC-E066-4DF1-B53B-C431150DBA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8E12F-5552-4020-8AD6-F2A82D52B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6dd1a-3411-4bd5-bbf6-55f4a8f1af27"/>
    <ds:schemaRef ds:uri="b2300ae7-6968-4fb9-bea8-cb5f38036d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5A732C-BDFD-4A03-A255-65BE49141233}">
  <ds:schemaRefs>
    <ds:schemaRef ds:uri="http://schemas.microsoft.com/office/2006/documentManagement/types"/>
    <ds:schemaRef ds:uri="http://schemas.microsoft.com/office/infopath/2007/PartnerControls"/>
    <ds:schemaRef ds:uri="b2300ae7-6968-4fb9-bea8-cb5f38036d11"/>
    <ds:schemaRef ds:uri="http://purl.org/dc/elements/1.1/"/>
    <ds:schemaRef ds:uri="http://schemas.microsoft.com/office/2006/metadata/properties"/>
    <ds:schemaRef ds:uri="1816dd1a-3411-4bd5-bbf6-55f4a8f1af27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Erläuterungen</vt:lpstr>
      <vt:lpstr>Linkbilanz DMO (3)</vt:lpstr>
    </vt:vector>
  </TitlesOfParts>
  <Company>Innen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gemuenden</dc:creator>
  <cp:lastModifiedBy>Jürgen Gerlich</cp:lastModifiedBy>
  <cp:lastPrinted>2021-09-28T17:32:35Z</cp:lastPrinted>
  <dcterms:created xsi:type="dcterms:W3CDTF">2015-03-03T13:11:06Z</dcterms:created>
  <dcterms:modified xsi:type="dcterms:W3CDTF">2021-11-18T13:42:37Z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0x010100D470493E9CABF144B7B83ACBA709C7EF</vt:lpwstr>
  </property>
</Properties>
</file>