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ataClass\Excel_HW\Starter_Code\"/>
    </mc:Choice>
  </mc:AlternateContent>
  <xr:revisionPtr revIDLastSave="0" documentId="13_ncr:1_{C1CFBE71-3FFE-41EA-BFC1-FDCA9DAB97B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ategory Pivot" sheetId="3" r:id="rId1"/>
    <sheet name="Sub-Category Pivot" sheetId="4" r:id="rId2"/>
    <sheet name="Launch Date Pivot" sheetId="5" r:id="rId3"/>
    <sheet name="Analysis" sheetId="6" r:id="rId4"/>
    <sheet name="Summary Statistics" sheetId="7" r:id="rId5"/>
    <sheet name="Crowdfunding" sheetId="1" r:id="rId6"/>
  </sheets>
  <definedNames>
    <definedName name="_xlnm._FilterDatabase" localSheetId="5" hidden="1">Crowdfunding!$A$1:$P$1001</definedName>
  </definedNames>
  <calcPr calcId="191029"/>
  <pivotCaches>
    <pivotCache cacheId="22" r:id="rId7"/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J12" i="7"/>
  <c r="J11" i="7"/>
  <c r="J10" i="7"/>
  <c r="I12" i="7"/>
  <c r="I11" i="7"/>
  <c r="I10" i="7"/>
  <c r="J7" i="7"/>
  <c r="I7" i="7"/>
  <c r="J6" i="7"/>
  <c r="I6" i="7"/>
  <c r="J5" i="7"/>
  <c r="I5" i="7"/>
  <c r="J4" i="7"/>
  <c r="I4" i="7"/>
  <c r="J3" i="7"/>
  <c r="I3" i="7"/>
  <c r="J2" i="7"/>
  <c r="I2" i="7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3" i="6"/>
  <c r="D4" i="6"/>
  <c r="D5" i="6"/>
  <c r="D6" i="6"/>
  <c r="D7" i="6"/>
  <c r="D8" i="6"/>
  <c r="D9" i="6"/>
  <c r="D10" i="6"/>
  <c r="D11" i="6"/>
  <c r="D12" i="6"/>
  <c r="D13" i="6"/>
  <c r="D2" i="6"/>
  <c r="B6" i="6"/>
  <c r="B7" i="6"/>
  <c r="B8" i="6" s="1"/>
  <c r="B9" i="6" s="1"/>
  <c r="B10" i="6" s="1"/>
  <c r="B11" i="6" s="1"/>
  <c r="B12" i="6" s="1"/>
  <c r="B4" i="6"/>
  <c r="B5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8" i="6" l="1"/>
  <c r="H8" i="6" s="1"/>
  <c r="G9" i="6"/>
  <c r="I9" i="6" s="1"/>
  <c r="G7" i="6"/>
  <c r="I7" i="6" s="1"/>
  <c r="G6" i="6"/>
  <c r="I6" i="6" s="1"/>
  <c r="G4" i="6"/>
  <c r="H4" i="6" s="1"/>
  <c r="G3" i="6"/>
  <c r="J3" i="6" s="1"/>
  <c r="I4" i="6"/>
  <c r="J4" i="6"/>
  <c r="G10" i="6"/>
  <c r="J10" i="6" s="1"/>
  <c r="G5" i="6"/>
  <c r="I5" i="6" s="1"/>
  <c r="J7" i="6"/>
  <c r="J6" i="6"/>
  <c r="G2" i="6"/>
  <c r="J2" i="6" s="1"/>
  <c r="G13" i="6"/>
  <c r="J13" i="6" s="1"/>
  <c r="G12" i="6"/>
  <c r="J12" i="6" s="1"/>
  <c r="G11" i="6"/>
  <c r="H11" i="6" s="1"/>
  <c r="H9" i="6" l="1"/>
  <c r="H3" i="6"/>
  <c r="J9" i="6"/>
  <c r="H6" i="6"/>
  <c r="H7" i="6"/>
  <c r="H2" i="6"/>
  <c r="I8" i="6"/>
  <c r="J8" i="6"/>
  <c r="I3" i="6"/>
  <c r="H10" i="6"/>
  <c r="J5" i="6"/>
  <c r="I10" i="6"/>
  <c r="H12" i="6"/>
  <c r="H13" i="6"/>
  <c r="H5" i="6"/>
  <c r="I11" i="6"/>
  <c r="I12" i="6"/>
  <c r="I13" i="6"/>
  <c r="I2" i="6"/>
  <c r="J11" i="6"/>
</calcChain>
</file>

<file path=xl/sharedStrings.xml><?xml version="1.0" encoding="utf-8"?>
<sst xmlns="http://schemas.openxmlformats.org/spreadsheetml/2006/main" count="7069" uniqueCount="2121">
  <si>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</si>
  <si>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</si>
  <si>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</si>
  <si>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</si>
  <si>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</si>
  <si>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</si>
  <si>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</si>
  <si>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</si>
  <si>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</si>
  <si>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</si>
  <si>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</si>
  <si>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</si>
  <si>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</si>
  <si>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</si>
  <si>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</si>
  <si>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</si>
  <si>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</si>
  <si>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</si>
  <si>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</si>
  <si>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</si>
  <si>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</si>
  <si>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</si>
  <si>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</si>
  <si>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</si>
  <si>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</si>
  <si>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</si>
  <si>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</si>
  <si>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</si>
  <si>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</si>
  <si>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</si>
  <si>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</si>
  <si>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</si>
  <si>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</si>
  <si>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</si>
  <si>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</si>
  <si>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</si>
  <si>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</si>
  <si>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</si>
  <si>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</si>
  <si>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</si>
  <si>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</si>
  <si>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</si>
  <si>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</si>
  <si>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</si>
  <si>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</si>
  <si>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</si>
  <si>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</si>
  <si>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</si>
  <si>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</si>
  <si>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</si>
  <si>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</si>
  <si>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</si>
  <si>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</si>
  <si>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</si>
  <si>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</si>
  <si>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</si>
  <si>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</si>
  <si>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</si>
  <si>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</si>
  <si>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</si>
  <si>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</si>
  <si>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</si>
  <si>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</si>
  <si>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</si>
  <si>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</si>
  <si>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</si>
  <si>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</si>
  <si>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</si>
  <si>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</si>
  <si>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</si>
  <si>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</si>
  <si>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</si>
  <si>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</si>
  <si>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</si>
  <si>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</si>
  <si>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</si>
  <si>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</si>
  <si>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</si>
  <si>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</si>
  <si>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</si>
  <si>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</si>
  <si>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</si>
  <si>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</si>
  <si>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</si>
  <si>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</si>
  <si>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</si>
  <si>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</si>
  <si>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</si>
  <si>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</si>
  <si>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</si>
  <si>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</si>
  <si>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</si>
  <si>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</si>
  <si>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</si>
  <si>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</si>
  <si>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</si>
  <si>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</si>
  <si>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</si>
  <si>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</si>
  <si>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</si>
  <si>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</si>
  <si>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</si>
  <si>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</si>
  <si>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</si>
  <si>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</si>
  <si>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</si>
  <si>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</si>
  <si>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</si>
  <si>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</si>
  <si>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</si>
  <si>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</si>
  <si>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</si>
  <si>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</si>
  <si>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</si>
  <si>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</si>
  <si>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</si>
  <si>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</si>
  <si>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</si>
  <si>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</si>
  <si>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</si>
  <si>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</si>
  <si>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</si>
  <si>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</si>
  <si>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</si>
  <si>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</si>
  <si>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</si>
  <si>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</si>
  <si>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</si>
  <si>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</si>
  <si>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</si>
  <si>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</si>
  <si>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</si>
  <si>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</si>
  <si>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</si>
  <si>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</si>
  <si>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</si>
  <si>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</si>
  <si>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</si>
  <si>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</si>
  <si>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</si>
  <si>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</si>
  <si>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</si>
  <si>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</si>
  <si>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</si>
  <si>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</si>
  <si>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</si>
  <si>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</si>
  <si>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</si>
  <si>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</si>
  <si>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</si>
  <si>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</si>
  <si>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</si>
  <si>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</si>
  <si>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</si>
  <si>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</si>
  <si>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</si>
  <si>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</si>
  <si>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</si>
  <si>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</si>
  <si>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</si>
  <si>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</si>
  <si>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</si>
  <si>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</si>
  <si>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</si>
  <si>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</si>
  <si>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</si>
  <si>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</si>
  <si>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</si>
  <si>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</si>
  <si>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</si>
  <si>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</si>
  <si>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</si>
  <si>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</si>
  <si>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</si>
  <si>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</si>
  <si>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</si>
  <si>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</si>
  <si>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</si>
  <si>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</si>
  <si>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</si>
  <si>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</si>
  <si>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</si>
  <si>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</si>
  <si>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</si>
  <si>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</si>
  <si>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</si>
  <si>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</si>
  <si>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</si>
  <si>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</si>
  <si>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</si>
  <si>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</si>
  <si>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</si>
  <si>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</si>
  <si>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</si>
  <si>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</si>
  <si>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</si>
  <si>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</si>
  <si>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</si>
  <si>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</si>
  <si>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</si>
  <si>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</si>
  <si>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</si>
  <si>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</si>
  <si>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</si>
  <si>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</si>
  <si>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</si>
  <si>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</si>
  <si>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</si>
  <si>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</si>
  <si>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</si>
  <si>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</si>
  <si>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</si>
  <si>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</si>
  <si>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</si>
  <si>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</si>
  <si>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</si>
  <si>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</si>
  <si>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</si>
  <si>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</si>
  <si>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</si>
  <si>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</si>
  <si>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</si>
  <si>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</si>
  <si>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</si>
  <si>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</si>
  <si>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</si>
  <si>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</si>
  <si>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</si>
  <si>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</si>
  <si>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</si>
  <si>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</si>
  <si>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</si>
  <si>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</si>
  <si>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</si>
  <si>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</si>
  <si>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</si>
  <si>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</si>
  <si>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</si>
  <si>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</si>
  <si>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</si>
  <si>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</si>
  <si>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</si>
  <si>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</si>
  <si>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</si>
  <si>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</si>
  <si>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</si>
  <si>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</si>
  <si>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</si>
  <si>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</si>
  <si>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</si>
  <si>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</si>
  <si>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</si>
  <si>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</si>
  <si>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</si>
  <si>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</si>
  <si>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</si>
  <si>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</si>
  <si>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</si>
  <si>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</si>
  <si>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</si>
  <si>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</si>
  <si>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</si>
  <si>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</si>
  <si>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</si>
  <si>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</si>
  <si>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</si>
  <si>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</si>
  <si>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</si>
  <si>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</si>
  <si>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</si>
  <si>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</si>
  <si>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</si>
  <si>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</si>
  <si>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</si>
  <si>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</si>
  <si>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</si>
  <si>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</si>
  <si>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</si>
  <si>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</si>
  <si>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</si>
  <si>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</si>
  <si>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</si>
  <si>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</si>
  <si>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</si>
  <si>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</si>
  <si>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</si>
  <si>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</si>
  <si>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</si>
  <si>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</si>
  <si>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</si>
  <si>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</si>
  <si>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</si>
  <si>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</si>
  <si>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</si>
  <si>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</si>
  <si>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</si>
  <si>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</si>
  <si>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</si>
  <si>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</si>
  <si>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</si>
  <si>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</si>
  <si>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</si>
  <si>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</si>
  <si>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</si>
  <si>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</si>
  <si>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</si>
  <si>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</si>
  <si>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</si>
  <si>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</si>
  <si>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</si>
  <si>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</si>
  <si>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</si>
  <si>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</si>
  <si>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</si>
  <si>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</si>
  <si>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</si>
  <si>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</si>
  <si>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</si>
  <si>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</si>
  <si>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</si>
  <si>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</si>
  <si>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</si>
  <si>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</si>
  <si>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</si>
  <si>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</si>
  <si>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</si>
  <si>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</si>
  <si>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</si>
  <si>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</si>
  <si>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</si>
  <si>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</si>
  <si>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</si>
  <si>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</si>
  <si>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</si>
  <si>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</si>
  <si>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</si>
  <si>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</si>
  <si>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</si>
  <si>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</si>
  <si>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</si>
  <si>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</si>
  <si>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</si>
  <si>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</si>
  <si>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</si>
  <si>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</si>
  <si>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</si>
  <si>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</si>
  <si>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</si>
  <si>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</si>
  <si>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</si>
  <si>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</si>
  <si>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</si>
  <si>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</si>
  <si>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</si>
  <si>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</si>
  <si>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</si>
  <si>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</si>
  <si>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</si>
  <si>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</si>
  <si>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</si>
  <si>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</si>
  <si>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</si>
  <si>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</si>
  <si>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</si>
  <si>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</si>
  <si>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</si>
  <si>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</si>
  <si>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</si>
  <si>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</si>
  <si>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</si>
  <si>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</si>
  <si>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</si>
  <si>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</si>
  <si>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</si>
  <si>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</si>
  <si>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</si>
  <si>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</si>
  <si>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</si>
  <si>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</si>
  <si>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</si>
  <si>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</si>
  <si>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</si>
  <si>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</si>
  <si>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</si>
  <si>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</si>
  <si>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</si>
  <si>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</si>
  <si>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</si>
  <si>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</si>
  <si>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</si>
  <si>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</si>
  <si>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</si>
  <si>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</si>
  <si>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</si>
  <si>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</si>
  <si>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</si>
  <si>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</si>
  <si>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</si>
  <si>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</si>
  <si>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</si>
  <si>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</si>
  <si>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</si>
  <si>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</si>
  <si>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</si>
  <si>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</si>
  <si>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</si>
  <si>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</si>
  <si>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</si>
  <si>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</si>
  <si>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</si>
  <si>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</si>
  <si>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</si>
  <si>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</si>
  <si>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</si>
  <si>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</si>
  <si>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</si>
  <si>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</si>
  <si>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</si>
  <si>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</si>
  <si>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</si>
  <si>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</si>
  <si>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</si>
  <si>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</si>
  <si>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</si>
  <si>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</si>
  <si>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</si>
  <si>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</si>
  <si>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</si>
  <si>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</si>
  <si>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</si>
  <si>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</si>
  <si>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</si>
  <si>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</si>
  <si>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</si>
  <si>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</si>
  <si>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</si>
  <si>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</si>
  <si>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</si>
  <si>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</si>
  <si>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</si>
  <si>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</si>
  <si>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</si>
  <si>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</si>
  <si>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</si>
  <si>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</si>
  <si>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</si>
  <si>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</si>
  <si>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</si>
  <si>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</si>
  <si>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</si>
  <si>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</si>
  <si>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</si>
  <si>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</si>
  <si>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</si>
  <si>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</si>
  <si>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</si>
  <si>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</si>
  <si>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</si>
  <si>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</si>
  <si>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</si>
  <si>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</si>
  <si>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</si>
  <si>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</si>
  <si>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</si>
  <si>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</si>
  <si>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</si>
  <si>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</si>
  <si>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</si>
  <si>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</si>
  <si>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</si>
  <si>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</si>
  <si>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</si>
  <si>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</si>
  <si>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</si>
  <si>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</si>
  <si>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</si>
  <si>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</si>
  <si>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</si>
  <si>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</si>
  <si>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</si>
  <si>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</si>
  <si>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</si>
  <si>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</si>
  <si>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</si>
  <si>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</si>
  <si>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</si>
  <si>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</si>
  <si>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</si>
  <si>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</si>
  <si>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</si>
  <si>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</si>
  <si>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</si>
  <si>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</si>
  <si>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</si>
  <si>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</si>
  <si>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</si>
  <si>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</si>
  <si>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</si>
  <si>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</si>
  <si>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</si>
  <si>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</si>
  <si>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</si>
  <si>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</si>
  <si>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</si>
  <si>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</si>
  <si>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</si>
  <si>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</si>
  <si>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</si>
  <si>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</si>
  <si>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</si>
  <si>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</si>
  <si>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</si>
  <si>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</si>
  <si>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</si>
  <si>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</si>
  <si>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</si>
  <si>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</si>
  <si>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</si>
  <si>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</si>
  <si>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</si>
  <si>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</si>
  <si>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</si>
  <si>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</si>
  <si>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</si>
  <si>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</si>
  <si>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</si>
  <si>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</si>
  <si>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</si>
  <si>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</si>
  <si>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</si>
  <si>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</si>
  <si>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</si>
  <si>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</si>
  <si>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</si>
  <si>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</si>
  <si>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</si>
  <si>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</si>
  <si>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</si>
  <si>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</si>
  <si>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</si>
  <si>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</si>
  <si>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</si>
  <si>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</si>
  <si>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</si>
  <si>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</si>
  <si>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</si>
  <si>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</si>
  <si>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</si>
  <si>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</si>
  <si>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</si>
  <si>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</si>
  <si>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</si>
  <si>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</si>
  <si>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</si>
  <si>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</si>
  <si>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</si>
  <si>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</si>
  <si>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</si>
  <si>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</si>
  <si>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</si>
  <si>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</si>
  <si>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</si>
  <si>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</si>
  <si>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</si>
  <si>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</si>
  <si>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</si>
  <si>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</si>
  <si>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</si>
  <si>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</si>
  <si>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</si>
  <si>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</si>
  <si>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</si>
  <si>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</si>
  <si>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</si>
  <si>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</si>
  <si>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</si>
  <si>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</si>
  <si>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</si>
  <si>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</si>
  <si>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</si>
  <si>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</si>
  <si>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</si>
  <si>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</si>
  <si>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</si>
  <si>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</si>
  <si>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</si>
  <si>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</si>
  <si>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</si>
  <si>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</si>
  <si>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</si>
  <si>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</si>
  <si>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</si>
  <si>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</si>
  <si>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</si>
  <si>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</si>
  <si>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</si>
  <si>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</si>
  <si>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</si>
  <si>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</si>
  <si>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</si>
  <si>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</si>
  <si>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</si>
  <si>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</si>
  <si>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</si>
  <si>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</si>
  <si>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</si>
  <si>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</si>
  <si>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</si>
  <si>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</si>
  <si>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</si>
  <si>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</si>
  <si>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</si>
  <si>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</si>
  <si>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</si>
  <si>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</si>
  <si>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</si>
  <si>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</si>
  <si>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</si>
  <si>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</si>
  <si>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</si>
  <si>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</si>
  <si>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</si>
  <si>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</si>
  <si>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</si>
  <si>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</si>
  <si>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</si>
  <si>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</si>
  <si>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</si>
  <si>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</si>
  <si>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</si>
  <si>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</si>
  <si>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</si>
  <si>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</si>
  <si>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</si>
  <si>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</si>
  <si>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</si>
  <si>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</si>
  <si>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</si>
  <si>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</si>
  <si>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</si>
  <si>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</si>
  <si>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</si>
  <si>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</si>
  <si>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</si>
  <si>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</si>
  <si>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</si>
  <si>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</si>
  <si>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</si>
  <si>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</si>
  <si>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</si>
  <si>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</si>
  <si>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</si>
  <si>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</si>
  <si>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</si>
  <si>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</si>
  <si>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</si>
  <si>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</si>
  <si>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</si>
  <si>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</si>
  <si>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</si>
  <si>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</si>
  <si>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</si>
  <si>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</si>
  <si>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</si>
  <si>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</si>
  <si>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</si>
  <si>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</si>
  <si>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</si>
  <si>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</si>
  <si>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</si>
  <si>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</si>
  <si>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</si>
  <si>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</si>
  <si>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</si>
  <si>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</si>
  <si>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</si>
  <si>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</si>
  <si>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</si>
  <si>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</si>
  <si>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</si>
  <si>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</si>
  <si>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</si>
  <si>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</si>
  <si>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</si>
  <si>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</si>
  <si>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</si>
  <si>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</si>
  <si>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</si>
  <si>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</si>
  <si>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</si>
  <si>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</si>
  <si>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</si>
  <si>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</si>
  <si>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</si>
  <si>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</si>
  <si>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</si>
  <si>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</si>
  <si>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</si>
  <si>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</si>
  <si>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</si>
  <si>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</si>
  <si>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</si>
  <si>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</si>
  <si>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</si>
  <si>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</si>
  <si>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</si>
  <si>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</si>
  <si>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</si>
  <si>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</si>
  <si>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</si>
  <si>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</si>
  <si>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</si>
  <si>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</si>
  <si>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</si>
  <si>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</si>
  <si>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</si>
  <si>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</si>
  <si>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</si>
  <si>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</si>
  <si>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</si>
  <si>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</si>
  <si>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</si>
  <si>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</si>
  <si>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</si>
  <si>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</si>
  <si>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</si>
  <si>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</si>
  <si>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</si>
  <si>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</si>
  <si>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</si>
  <si>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</si>
  <si>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</si>
  <si>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</si>
  <si>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</si>
  <si>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</si>
  <si>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</si>
  <si>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</si>
  <si>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</si>
  <si>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</si>
  <si>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</si>
  <si>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</si>
  <si>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</si>
  <si>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</si>
  <si>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</si>
  <si>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</si>
  <si>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</si>
  <si>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</si>
  <si>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</si>
  <si>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</si>
  <si>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</si>
  <si>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</si>
  <si>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</si>
  <si>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</si>
  <si>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</si>
  <si>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</si>
  <si>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</si>
  <si>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</si>
  <si>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</si>
  <si>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</si>
  <si>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</si>
  <si>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</si>
  <si>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</si>
  <si>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</si>
  <si>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</si>
  <si>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</si>
  <si>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</si>
  <si>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</si>
  <si>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</si>
  <si>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</si>
  <si>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</si>
  <si>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</si>
  <si>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</si>
  <si>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</si>
  <si>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</si>
  <si>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</si>
  <si>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</si>
  <si>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</si>
  <si>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</si>
  <si>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</si>
  <si>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</si>
  <si>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</si>
  <si>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</si>
  <si>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</si>
  <si>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</si>
  <si>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</si>
  <si>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</si>
  <si>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</si>
  <si>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</si>
  <si>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</si>
  <si>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</si>
  <si>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</si>
  <si>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</si>
  <si>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</si>
  <si>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</si>
  <si>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</si>
  <si>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</si>
  <si>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</si>
  <si>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</si>
  <si>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</si>
  <si>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</si>
  <si>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</si>
  <si>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</si>
  <si>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</si>
  <si>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</si>
  <si>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</si>
  <si>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</si>
  <si>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</si>
  <si>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</si>
  <si>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</si>
  <si>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</si>
  <si>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</si>
  <si>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</si>
  <si>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</si>
  <si>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</si>
  <si>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</si>
  <si>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</si>
  <si>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</si>
  <si>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</si>
  <si>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</si>
  <si>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</si>
  <si>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</si>
  <si>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</si>
  <si>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</si>
  <si>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</si>
  <si>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</si>
  <si>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</si>
  <si>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</si>
  <si>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</si>
  <si>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</si>
  <si>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</si>
  <si>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</si>
  <si>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</si>
  <si>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</si>
  <si>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</si>
  <si>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</si>
  <si>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</si>
  <si>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</si>
  <si>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</si>
  <si>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</si>
  <si>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</si>
  <si>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</si>
  <si>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</si>
  <si>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</si>
  <si>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</si>
  <si>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</si>
  <si>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</si>
  <si>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</si>
  <si>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</si>
  <si>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</si>
  <si>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</si>
  <si>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</si>
  <si>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</si>
  <si>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</si>
  <si>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</si>
  <si>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</si>
  <si>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</si>
  <si>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</si>
  <si>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</si>
  <si>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</si>
  <si>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</si>
  <si>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</si>
  <si>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</si>
  <si>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</si>
  <si>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</si>
  <si>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</si>
  <si>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</si>
  <si>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</si>
  <si>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</si>
  <si>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</si>
  <si>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</si>
  <si>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</si>
  <si>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</si>
  <si>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</si>
  <si>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</si>
  <si>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</si>
  <si>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</si>
  <si>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</si>
  <si>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</si>
  <si>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</si>
  <si>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</si>
  <si>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</si>
  <si>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</si>
  <si>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</si>
  <si>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</si>
  <si>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</si>
  <si>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</si>
  <si>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</si>
  <si>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</si>
  <si>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</si>
  <si>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</si>
  <si>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</si>
  <si>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</si>
  <si>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</si>
  <si>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</si>
  <si>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</si>
  <si>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</si>
  <si>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</si>
  <si>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</si>
  <si>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</si>
  <si>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</si>
  <si>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</si>
  <si>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</si>
  <si>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</si>
  <si>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</si>
  <si>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</si>
  <si>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</si>
  <si>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</si>
  <si>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</si>
  <si>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</si>
  <si>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</si>
  <si>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</si>
  <si>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</si>
  <si>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</si>
  <si>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</si>
  <si>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</si>
  <si>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</si>
  <si>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</si>
  <si>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</si>
  <si>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</si>
  <si>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</si>
  <si>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</si>
  <si>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</si>
  <si>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</si>
  <si>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</si>
  <si>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</si>
  <si>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</si>
  <si>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</si>
  <si>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</si>
  <si>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</si>
  <si>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</si>
  <si>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</si>
  <si>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</si>
  <si>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</si>
  <si>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</si>
  <si>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</si>
  <si>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</si>
  <si>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</si>
  <si>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</si>
  <si>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</si>
  <si>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</si>
  <si>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</si>
  <si>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</si>
  <si>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</si>
  <si>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</si>
  <si>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</si>
  <si>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</si>
  <si>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</si>
  <si>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</si>
  <si>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</si>
  <si>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</si>
  <si>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</si>
  <si>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</si>
  <si>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</si>
  <si>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</si>
  <si>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</si>
  <si>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</si>
  <si>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</si>
  <si>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</si>
  <si>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</si>
  <si>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</si>
  <si>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</si>
  <si>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</si>
  <si>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</si>
  <si>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</si>
  <si>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</si>
  <si>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</si>
  <si>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</si>
  <si>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</si>
  <si>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</si>
  <si>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</si>
  <si>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</si>
  <si>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</si>
  <si>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</si>
  <si>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</si>
  <si>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</si>
  <si>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</si>
  <si>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</si>
  <si>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</si>
  <si>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</si>
  <si>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</si>
  <si>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</si>
  <si>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</si>
  <si>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</si>
  <si>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</si>
  <si>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</si>
  <si>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</si>
  <si>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</si>
  <si>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</si>
  <si>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</si>
  <si>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</si>
  <si>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</si>
  <si>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</si>
  <si>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</si>
  <si>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</si>
  <si>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</si>
  <si>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</si>
  <si>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</si>
  <si>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</si>
  <si>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</si>
  <si>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</si>
  <si>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</si>
  <si>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</si>
  <si>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</si>
  <si>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</si>
  <si>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</si>
  <si>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</si>
  <si>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</si>
  <si>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</si>
  <si>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</si>
  <si>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</si>
  <si>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</si>
  <si>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</si>
  <si>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</si>
  <si>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</si>
  <si>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</si>
  <si>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</si>
  <si>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</si>
  <si>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</si>
  <si>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</si>
  <si>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</si>
  <si>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</si>
  <si>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</si>
  <si>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</si>
  <si>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</si>
  <si>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</si>
  <si>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</si>
  <si>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</si>
  <si>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</si>
  <si>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</si>
  <si>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</si>
  <si>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</si>
  <si>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</si>
  <si>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</si>
  <si>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</si>
  <si>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</si>
  <si>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</si>
  <si>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</si>
  <si>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</si>
  <si>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</si>
  <si>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</si>
  <si>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</si>
  <si>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</si>
  <si>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</si>
  <si>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</si>
  <si>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</si>
  <si>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</si>
  <si>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</si>
  <si>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</si>
  <si>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</si>
  <si>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</si>
  <si>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</si>
  <si>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</si>
  <si>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</si>
  <si>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</si>
  <si>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</si>
  <si>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</si>
  <si>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</si>
  <si>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</si>
  <si>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</si>
  <si>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</si>
  <si>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</si>
  <si>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</si>
  <si>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</si>
  <si>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</si>
  <si>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</si>
  <si>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</si>
  <si>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</si>
  <si>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</si>
  <si>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</si>
  <si>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</si>
  <si>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</si>
  <si>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</si>
  <si>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</si>
  <si>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</si>
  <si>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</si>
  <si>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</si>
  <si>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</si>
  <si>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</si>
  <si>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</si>
  <si>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</si>
  <si>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</si>
  <si>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</si>
  <si>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</si>
  <si>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</si>
  <si>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</si>
  <si>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</si>
  <si>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</si>
  <si>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</si>
  <si>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</si>
  <si>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</si>
  <si>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</si>
  <si>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</si>
  <si>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</si>
  <si>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</si>
  <si>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</si>
  <si>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</si>
  <si>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</si>
  <si>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</si>
  <si>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</si>
  <si>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</si>
  <si>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</si>
  <si>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</si>
  <si>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</si>
  <si>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</si>
  <si>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</si>
  <si>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</si>
  <si>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</si>
  <si>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</si>
  <si>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</si>
  <si>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</si>
  <si>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</si>
  <si>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</si>
  <si>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</si>
  <si>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</si>
  <si>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</si>
  <si>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</si>
  <si>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</si>
  <si>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</si>
  <si>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</si>
  <si>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</si>
  <si>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</si>
  <si>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</si>
  <si>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</si>
  <si>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</si>
  <si>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</si>
  <si>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</si>
  <si>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</si>
  <si>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</si>
  <si>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</si>
  <si>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</si>
  <si>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</si>
  <si>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</si>
  <si>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</si>
  <si>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</si>
  <si>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</si>
  <si>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</si>
  <si>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</si>
  <si>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</si>
  <si>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</si>
  <si>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</si>
  <si>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</si>
  <si>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</si>
  <si>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</si>
  <si>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</si>
  <si>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</si>
  <si>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</si>
  <si>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</si>
  <si>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</si>
  <si>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</si>
  <si>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</si>
  <si>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</si>
  <si>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</si>
  <si>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</si>
  <si>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</si>
  <si>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</si>
  <si>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</si>
  <si>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</si>
  <si>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</si>
  <si>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</si>
  <si>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</si>
  <si>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</si>
  <si>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</si>
  <si>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</si>
  <si>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</si>
  <si>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</si>
  <si>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</si>
  <si>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</si>
  <si>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</si>
  <si>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</si>
  <si>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</si>
  <si>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</si>
  <si>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</si>
  <si>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</si>
  <si>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</si>
  <si>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</si>
  <si>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</si>
  <si>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</si>
  <si>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</si>
  <si>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</si>
  <si>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</si>
  <si>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</si>
  <si>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</si>
  <si>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</si>
  <si>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</si>
  <si>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</si>
  <si>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</si>
  <si>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</si>
  <si>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</si>
  <si>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</si>
  <si>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</si>
  <si>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</si>
  <si>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</si>
  <si>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</si>
  <si>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</si>
  <si>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</si>
  <si>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</si>
  <si>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</si>
  <si>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</si>
  <si>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</si>
  <si>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</si>
  <si>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</si>
  <si>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</si>
  <si>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</si>
  <si>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</si>
  <si>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</si>
  <si>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</si>
  <si>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</si>
  <si>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</si>
  <si>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</si>
  <si>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</si>
  <si>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</si>
  <si>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</si>
  <si>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</si>
  <si>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</si>
  <si>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</si>
  <si>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</si>
  <si>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</si>
  <si>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</si>
  <si>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</si>
  <si>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</si>
  <si>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</si>
  <si>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</si>
  <si>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</si>
  <si>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</si>
  <si>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</si>
  <si>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</si>
  <si>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</si>
  <si>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</si>
  <si>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</si>
  <si>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</si>
  <si>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</si>
  <si>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</si>
  <si>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</si>
  <si>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</si>
  <si>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</si>
  <si>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</si>
  <si>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</si>
  <si>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</si>
  <si>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</si>
  <si>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</si>
  <si>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</si>
  <si>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</si>
  <si>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</si>
  <si>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</si>
  <si>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</si>
  <si>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</si>
  <si>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</si>
  <si>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</si>
  <si>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</si>
  <si>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</si>
  <si>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</si>
  <si>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</si>
  <si>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</si>
  <si>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</si>
  <si>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</si>
  <si>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</si>
  <si>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</si>
  <si>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</si>
  <si>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</si>
  <si>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</si>
  <si>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</si>
  <si>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</si>
  <si>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</si>
  <si>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</si>
  <si>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</si>
  <si>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</si>
  <si>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</si>
  <si>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</si>
  <si>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</si>
  <si>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</si>
  <si>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</si>
  <si>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</si>
  <si>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</si>
  <si>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</si>
  <si>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</si>
  <si>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</si>
  <si>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</si>
  <si>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</si>
  <si>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</si>
  <si>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</si>
  <si>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</si>
  <si>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</si>
  <si>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</si>
  <si>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</si>
  <si>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</si>
  <si>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</si>
  <si>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</si>
  <si>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</si>
  <si>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</si>
  <si>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</si>
  <si>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</si>
  <si>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</si>
  <si>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</si>
  <si>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</si>
  <si>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</si>
  <si>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</si>
  <si>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</si>
  <si>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</si>
  <si>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</si>
  <si>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</si>
  <si>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</si>
  <si>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</si>
  <si>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</si>
  <si>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</si>
  <si>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</si>
  <si>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</si>
  <si>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</si>
  <si>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</si>
  <si>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</si>
  <si>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</si>
  <si>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</si>
  <si>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</si>
  <si>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</si>
  <si>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</si>
  <si>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</si>
  <si>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</si>
  <si>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</si>
  <si>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</si>
  <si>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</si>
  <si>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</si>
  <si>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</si>
  <si>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</si>
  <si>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</si>
  <si>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</si>
  <si>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</si>
  <si>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</si>
  <si>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</si>
  <si>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</si>
  <si>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</si>
  <si>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</si>
  <si>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</si>
  <si>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</si>
  <si>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</si>
  <si>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</si>
  <si>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</si>
  <si>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</si>
  <si>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</si>
  <si>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</si>
  <si>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</si>
  <si>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</si>
  <si>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</si>
  <si>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</si>
  <si>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</si>
  <si>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</si>
  <si>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</si>
  <si>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</si>
  <si>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</si>
  <si>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</si>
  <si>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</si>
  <si>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</si>
  <si>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</si>
  <si>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</si>
  <si>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</si>
  <si>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</si>
  <si>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</si>
  <si>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</si>
  <si>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</si>
  <si>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</si>
  <si>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</si>
  <si>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</si>
  <si>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</si>
  <si>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</si>
  <si>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</si>
  <si>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</si>
  <si>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</si>
  <si>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</si>
  <si>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</si>
  <si>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</si>
  <si>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</si>
  <si>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</si>
  <si>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</si>
  <si>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</si>
  <si>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</si>
  <si>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</si>
  <si>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</si>
  <si>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</si>
  <si>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</si>
  <si>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</si>
  <si>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</si>
  <si>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</si>
  <si>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</si>
  <si>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</si>
  <si>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</si>
  <si>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</si>
  <si>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</si>
  <si>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</si>
  <si>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</si>
  <si>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</si>
  <si>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</si>
  <si>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</si>
  <si>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</si>
  <si>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</si>
  <si>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</si>
  <si>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</si>
  <si>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</si>
  <si>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</si>
  <si>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</si>
  <si>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</si>
  <si>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</si>
  <si>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</si>
  <si>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</si>
  <si>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</si>
  <si>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</si>
  <si>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</si>
  <si>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</si>
  <si>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</si>
  <si>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</si>
  <si>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</si>
  <si>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</si>
  <si>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</si>
  <si>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</si>
  <si>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</si>
  <si>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</si>
  <si>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</si>
  <si>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</si>
  <si>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</si>
  <si>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</si>
  <si>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</si>
  <si>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</si>
  <si>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</si>
  <si>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</si>
  <si>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</si>
  <si>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</si>
  <si>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</si>
  <si>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</si>
  <si>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</si>
  <si>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</si>
  <si>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</si>
  <si>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</si>
  <si>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</si>
  <si>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</si>
  <si>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</si>
  <si>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</si>
  <si>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</si>
  <si>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</si>
  <si>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</si>
  <si>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</si>
  <si>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</si>
  <si>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</si>
  <si>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</si>
  <si>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</si>
  <si>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</si>
  <si>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</si>
  <si>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</si>
  <si>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</si>
  <si>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</si>
  <si>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</si>
  <si>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</si>
  <si>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</si>
  <si>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</si>
  <si>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</si>
  <si>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</si>
  <si>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</si>
  <si>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</si>
  <si>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</si>
  <si>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</si>
  <si>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</si>
  <si>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</si>
  <si>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</si>
  <si>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</si>
  <si>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</si>
  <si>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</si>
  <si>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</si>
  <si>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</si>
  <si>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</si>
  <si>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</si>
  <si>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</si>
  <si>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</si>
  <si>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</si>
  <si>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</si>
  <si>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</si>
  <si>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</si>
  <si>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</si>
  <si>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</si>
  <si>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</si>
  <si>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</si>
  <si>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</si>
  <si>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</si>
  <si>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</si>
  <si>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</si>
  <si>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</si>
  <si>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</si>
  <si>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</si>
  <si>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</si>
  <si>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</si>
  <si>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</si>
  <si>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</si>
  <si>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</si>
  <si>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</si>
  <si>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</si>
  <si>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</si>
  <si>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</si>
  <si>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</si>
  <si>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</si>
  <si>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</si>
  <si>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</si>
  <si>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</si>
  <si>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</si>
  <si>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</si>
  <si>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</si>
  <si>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</si>
  <si>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</si>
  <si>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</si>
  <si>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</si>
  <si>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</si>
  <si>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</si>
  <si>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</si>
  <si>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</si>
  <si>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</si>
  <si>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</si>
  <si>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</si>
  <si>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</si>
  <si>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</si>
  <si>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</si>
  <si>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</si>
  <si>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</si>
  <si>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</si>
  <si>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</si>
  <si>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</si>
  <si>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</si>
  <si>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</si>
  <si>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</si>
  <si>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</si>
  <si>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</si>
  <si>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</si>
  <si>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</si>
  <si>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</si>
  <si>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</si>
  <si>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</si>
  <si>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</si>
  <si>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</si>
  <si>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</si>
  <si>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</si>
  <si>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</si>
  <si>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</si>
  <si>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</si>
  <si>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</si>
  <si>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</si>
  <si>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</si>
  <si>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</si>
  <si>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</si>
  <si>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</si>
  <si>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</si>
  <si>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</si>
  <si>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</si>
  <si>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</si>
  <si>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</si>
  <si>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</si>
  <si>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</si>
  <si>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</si>
  <si>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</si>
  <si>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</si>
  <si>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</si>
  <si>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</si>
  <si>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</si>
  <si>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</si>
  <si>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</si>
  <si>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</si>
  <si>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</si>
  <si>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</si>
  <si>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</si>
  <si>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</si>
  <si>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</si>
  <si>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</si>
  <si>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</si>
  <si>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</si>
  <si>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</si>
  <si>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</si>
  <si>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</si>
  <si>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</si>
  <si>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</si>
  <si>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</si>
  <si>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</si>
  <si>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</si>
  <si>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</si>
  <si>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</si>
  <si>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</si>
  <si>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</si>
  <si>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</si>
  <si>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</si>
  <si>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</si>
  <si>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</si>
  <si>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</si>
  <si>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</si>
  <si>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</si>
  <si>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</si>
  <si>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</si>
  <si>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</si>
  <si>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</si>
  <si>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</si>
  <si>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</si>
  <si>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</si>
  <si>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</si>
  <si>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</si>
  <si>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</si>
  <si>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</si>
  <si>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</si>
  <si>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</si>
  <si>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</si>
  <si>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</si>
  <si>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</si>
  <si>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</si>
  <si>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</si>
  <si>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</si>
  <si>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</si>
  <si>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</si>
  <si>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</si>
  <si>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</si>
  <si>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</si>
  <si>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</si>
  <si>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</si>
  <si>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</si>
  <si>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</si>
  <si>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</si>
  <si>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</si>
  <si>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</si>
  <si>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</si>
  <si>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</si>
  <si>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</si>
  <si>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</si>
  <si>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</si>
  <si>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</si>
  <si>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</si>
  <si>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</si>
  <si>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</si>
  <si>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</si>
  <si>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</si>
  <si>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</si>
  <si>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</si>
  <si>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</si>
  <si>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</si>
  <si>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</si>
  <si>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</si>
  <si>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</si>
  <si>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</si>
  <si>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</si>
  <si>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</si>
  <si>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</si>
  <si>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</si>
  <si>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</si>
  <si>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</si>
  <si>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</si>
  <si>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</si>
  <si>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</si>
  <si>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</si>
  <si>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</si>
  <si>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</si>
  <si>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</si>
  <si>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</si>
  <si>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</si>
  <si>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</si>
  <si>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</si>
  <si>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</si>
  <si>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</si>
  <si>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</si>
  <si>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</si>
  <si>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</si>
  <si>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</si>
  <si>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</si>
  <si>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</si>
  <si>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</si>
  <si>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</si>
  <si>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</si>
  <si>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</si>
  <si>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</si>
  <si>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</si>
  <si>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</si>
  <si>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</si>
  <si>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</si>
  <si>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</si>
  <si>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</si>
  <si>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</si>
  <si>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</si>
  <si>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</si>
  <si>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</si>
  <si>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</si>
  <si>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</si>
  <si>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</si>
  <si>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</si>
  <si>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</si>
  <si>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</si>
  <si>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</si>
  <si>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</si>
  <si>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</si>
  <si>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</si>
  <si>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</si>
  <si>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</si>
  <si>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</si>
  <si>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</si>
  <si>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</si>
  <si>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</si>
  <si>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</si>
  <si>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</si>
  <si>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</si>
  <si>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</si>
  <si>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</si>
  <si>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</si>
  <si>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</si>
  <si>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</si>
  <si>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</si>
  <si>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</si>
  <si>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</si>
  <si>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</si>
  <si>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</si>
  <si>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</si>
  <si>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</si>
  <si>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</si>
  <si>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</si>
  <si>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</si>
  <si>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</si>
  <si>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</si>
  <si>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</si>
  <si>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</si>
  <si>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</si>
  <si>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</si>
  <si>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</si>
  <si>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</si>
  <si>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</si>
  <si>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</si>
  <si>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</si>
  <si>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</si>
  <si>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</si>
  <si>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</si>
  <si>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</si>
  <si>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</si>
  <si>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</si>
  <si>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</si>
  <si>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</si>
  <si>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</si>
  <si>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</si>
  <si>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</si>
  <si>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</si>
  <si>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</si>
  <si>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</si>
  <si>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</si>
  <si>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</si>
  <si>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</si>
  <si>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</si>
  <si>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</si>
  <si>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</si>
  <si>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</si>
  <si>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</si>
  <si>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</si>
  <si>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</si>
  <si>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</si>
  <si>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</si>
  <si>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</si>
  <si>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</si>
  <si>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</si>
  <si>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</si>
  <si>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</si>
  <si>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</si>
  <si>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</si>
  <si>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</si>
  <si>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</si>
  <si>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</si>
  <si>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</si>
  <si>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</si>
  <si>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</si>
  <si>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</si>
  <si>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</si>
  <si>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</si>
  <si>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</si>
  <si>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</si>
  <si>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</si>
  <si>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</si>
  <si>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</si>
  <si>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</si>
  <si>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</si>
  <si>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</si>
  <si>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</si>
  <si>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</si>
  <si>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</si>
  <si>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</si>
  <si>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</si>
  <si>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</si>
  <si>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</si>
  <si>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</si>
  <si>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</si>
  <si>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</si>
  <si>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</si>
  <si>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</si>
  <si>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</si>
  <si>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</si>
  <si>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</si>
  <si>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</si>
  <si>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</si>
  <si>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</si>
  <si>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</si>
  <si>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</si>
  <si>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</si>
  <si>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</si>
  <si>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</si>
  <si>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</si>
  <si>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</si>
  <si>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</si>
  <si>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</si>
  <si>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</si>
  <si>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</si>
  <si>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</si>
  <si>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</si>
  <si>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</si>
  <si>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</si>
  <si>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</si>
  <si>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</si>
  <si>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</si>
  <si>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</si>
  <si>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</si>
  <si>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</si>
  <si>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</si>
  <si>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</si>
  <si>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</si>
  <si>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</si>
  <si>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</si>
  <si>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</si>
  <si>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</si>
  <si>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</si>
  <si>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</si>
  <si>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</si>
  <si>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</si>
  <si>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</si>
  <si>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</si>
  <si>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</si>
  <si>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</si>
  <si>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</si>
  <si>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</si>
  <si>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</si>
  <si>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</si>
  <si>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</si>
  <si>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</si>
  <si>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</si>
  <si>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</si>
  <si>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</si>
  <si>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</si>
  <si>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</si>
  <si>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</si>
  <si>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</si>
  <si>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</si>
  <si>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</si>
  <si>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</si>
  <si>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</si>
  <si>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</si>
  <si>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</si>
  <si>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</si>
  <si>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</si>
  <si>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</si>
  <si>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</si>
  <si>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</si>
  <si>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</si>
  <si>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</si>
  <si>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</si>
  <si>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</si>
  <si>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</si>
  <si>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</si>
  <si>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</si>
  <si>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</si>
  <si>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</si>
  <si>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</si>
  <si>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</si>
  <si>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</si>
  <si>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</si>
  <si>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</si>
  <si>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</si>
  <si>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</si>
  <si>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</si>
  <si>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</si>
  <si>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</si>
  <si>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</si>
  <si>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</si>
  <si>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</si>
  <si>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</si>
  <si>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</si>
  <si>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</si>
  <si>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</si>
  <si>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</si>
  <si>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</si>
  <si>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</si>
  <si>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</si>
  <si>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</si>
  <si>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</si>
  <si>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</si>
  <si>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</si>
  <si>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</si>
  <si>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</si>
  <si>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</si>
  <si>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</si>
  <si>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</si>
  <si>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</si>
  <si>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</si>
  <si>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</si>
  <si>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</si>
  <si>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</si>
  <si>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</si>
  <si>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</si>
  <si>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</si>
  <si>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</si>
  <si>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</si>
  <si>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</si>
  <si>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</si>
  <si>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</si>
  <si>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</si>
  <si>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</si>
  <si>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</si>
  <si>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</si>
  <si>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</si>
  <si>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</si>
  <si>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</si>
  <si>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</si>
  <si>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</si>
  <si>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</si>
  <si>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</si>
  <si>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</si>
  <si>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</si>
  <si>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</si>
  <si>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</si>
  <si>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</si>
  <si>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</si>
  <si>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</si>
  <si>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</si>
  <si>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</si>
  <si>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</si>
  <si>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</si>
  <si>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</si>
  <si>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</si>
  <si>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</si>
  <si>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</si>
  <si>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</si>
  <si>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</si>
  <si>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</si>
  <si>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</si>
  <si>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</si>
  <si>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</si>
  <si>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</si>
  <si>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</si>
  <si>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</si>
  <si>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</si>
  <si>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</si>
  <si>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</si>
  <si>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</si>
  <si>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</si>
  <si>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</si>
  <si>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</si>
  <si>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</si>
  <si>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</si>
  <si>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</si>
  <si>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</si>
  <si>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</si>
  <si>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</si>
  <si>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</si>
  <si>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</si>
  <si>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</si>
  <si>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</si>
  <si>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</si>
  <si>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</si>
  <si>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</si>
  <si>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</si>
  <si>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</si>
  <si>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</si>
  <si>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</si>
  <si>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</si>
  <si>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</si>
  <si>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</si>
  <si>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</si>
  <si>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</si>
  <si>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</si>
  <si>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</si>
  <si>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</si>
  <si>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</si>
  <si>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</si>
  <si>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</si>
  <si>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</si>
  <si>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</si>
  <si>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</si>
  <si>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</si>
  <si>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</si>
  <si>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</si>
  <si>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</si>
  <si>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</si>
  <si>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</si>
  <si>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</si>
  <si>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</si>
  <si>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</si>
  <si>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</si>
  <si>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</si>
  <si>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</si>
  <si>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</si>
  <si>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</si>
  <si>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</si>
  <si>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</si>
  <si>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</si>
  <si>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</si>
  <si>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</si>
  <si>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</si>
  <si>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</si>
  <si>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</si>
  <si>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</si>
  <si>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</si>
  <si>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</si>
  <si>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</si>
  <si>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</si>
  <si>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</si>
  <si>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</si>
  <si>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</si>
  <si>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</si>
  <si>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</si>
  <si>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</si>
  <si>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</si>
  <si>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</si>
  <si>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</si>
  <si>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</si>
  <si>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</si>
  <si>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</si>
  <si>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</si>
  <si>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</si>
  <si>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</si>
  <si>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</si>
  <si>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</si>
  <si>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</si>
  <si>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</si>
  <si>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</si>
  <si>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</si>
  <si>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</si>
  <si>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</si>
  <si>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</si>
  <si>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</si>
  <si>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</si>
  <si>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</si>
  <si>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</si>
  <si>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</si>
  <si>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</si>
  <si>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</si>
  <si>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</si>
  <si>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</si>
  <si>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</si>
  <si>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</si>
  <si>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</si>
  <si>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</si>
  <si>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</si>
  <si>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</si>
  <si>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</si>
  <si>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</si>
  <si>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</si>
  <si>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</si>
  <si>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</si>
  <si>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</si>
  <si>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</si>
  <si>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</si>
  <si>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</si>
  <si>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</si>
  <si>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</si>
  <si>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</si>
  <si>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</si>
  <si>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</si>
  <si>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</si>
  <si>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</si>
  <si>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</si>
  <si>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</si>
  <si>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</si>
  <si>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</si>
  <si>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</si>
  <si>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</si>
  <si>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</si>
  <si>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</si>
  <si>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</si>
  <si>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</si>
  <si>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</si>
  <si>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</si>
  <si>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</si>
  <si>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</si>
  <si>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</si>
  <si>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</si>
  <si>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Average Donation</t>
  </si>
  <si>
    <t>Percent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</si>
  <si>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</si>
  <si>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</si>
  <si>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</si>
  <si>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</si>
  <si>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</si>
  <si>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</si>
  <si>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</si>
  <si>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</si>
  <si>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</si>
  <si>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</si>
  <si>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</si>
  <si>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</si>
  <si>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</si>
  <si>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</si>
  <si>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</si>
  <si>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</si>
  <si>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</si>
  <si>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</si>
  <si>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</si>
  <si>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</si>
  <si>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</si>
  <si>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</si>
  <si>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</si>
  <si>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</si>
  <si>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</si>
  <si>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</si>
  <si>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</si>
  <si>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</si>
  <si>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</si>
  <si>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</si>
  <si>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</si>
  <si>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</si>
  <si>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</si>
  <si>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</si>
  <si>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</si>
  <si>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</si>
  <si>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 Backers</t>
  </si>
  <si>
    <t>Median Backers</t>
  </si>
  <si>
    <t>Min Backers</t>
  </si>
  <si>
    <t>Max Backers</t>
  </si>
  <si>
    <t>Variance Backers</t>
  </si>
  <si>
    <t>St. Dev Backers</t>
  </si>
  <si>
    <t>Quartile 1</t>
  </si>
  <si>
    <t>Quartile 2</t>
  </si>
  <si>
    <t>Quartile 3</t>
  </si>
  <si>
    <t>The median better summarizes this data. Both data sets are skewed by extremely large campaigns which is evidenced by the fact that the median is less than 25% the value of the mean in both data sets.</t>
  </si>
  <si>
    <t>There is more variability with successful campaigns which is shown by their higher variance. This makes sense because successful campaigns tend to have more backers to begin with and a much greater range within the data set (IQR of 1,161 vs 790 for failed campaigns).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</si>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</sst>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6633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6633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6633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CCFF99"/>
      <color rgb="FF6633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4-4079-A0B1-008F1D75954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4-4079-A0B1-008F1D75954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4-4079-A0B1-008F1D75954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4-4079-A0B1-008F1D75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974976"/>
        <c:axId val="1553384896"/>
      </c:barChart>
      <c:catAx>
        <c:axId val="13319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4896"/>
        <c:crosses val="autoZero"/>
        <c:auto val="1"/>
        <c:lblAlgn val="ctr"/>
        <c:lblOffset val="100"/>
        <c:noMultiLvlLbl val="0"/>
      </c:catAx>
      <c:valAx>
        <c:axId val="1553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28F-9922-0DB6284A8E02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A-428F-9922-0DB6284A8E02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A-428F-9922-0DB6284A8E02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A-428F-9922-0DB6284A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985136"/>
        <c:axId val="920217408"/>
      </c:barChart>
      <c:catAx>
        <c:axId val="13319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7408"/>
        <c:crosses val="autoZero"/>
        <c:auto val="1"/>
        <c:lblAlgn val="ctr"/>
        <c:lblOffset val="100"/>
        <c:noMultiLvlLbl val="0"/>
      </c:catAx>
      <c:valAx>
        <c:axId val="9202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3-4268-B92A-D6C7385AE1D3}"/>
            </c:ext>
          </c:extLst>
        </c:ser>
        <c:ser>
          <c:idx val="1"/>
          <c:order val="1"/>
          <c:tx>
            <c:strRef>
              <c:f>'Launch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3-4268-B92A-D6C7385AE1D3}"/>
            </c:ext>
          </c:extLst>
        </c:ser>
        <c:ser>
          <c:idx val="2"/>
          <c:order val="2"/>
          <c:tx>
            <c:strRef>
              <c:f>'Launch 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3-4268-B92A-D6C7385AE1D3}"/>
            </c:ext>
          </c:extLst>
        </c:ser>
        <c:ser>
          <c:idx val="3"/>
          <c:order val="3"/>
          <c:tx>
            <c:strRef>
              <c:f>'Launch 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3-4268-B92A-D6C7385A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982736"/>
        <c:axId val="920209968"/>
      </c:lineChart>
      <c:catAx>
        <c:axId val="13319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9968"/>
        <c:crosses val="autoZero"/>
        <c:auto val="1"/>
        <c:lblAlgn val="ctr"/>
        <c:lblOffset val="100"/>
        <c:noMultiLvlLbl val="0"/>
      </c:catAx>
      <c:valAx>
        <c:axId val="9202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CCFF99"/>
              </a:solidFill>
              <a:round/>
            </a:ln>
            <a:effectLst/>
          </c:spPr>
          <c:marker>
            <c:symbol val="none"/>
          </c:marker>
          <c:cat>
            <c:strRef>
              <c:f>Analysis!$C$2:$C$13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2-45B6-B87E-ABC50AEE2E2A}"/>
            </c:ext>
          </c:extLst>
        </c:ser>
        <c:ser>
          <c:idx val="1"/>
          <c:order val="1"/>
          <c:tx>
            <c:strRef>
              <c:f>Analysis!$I$1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Analysis!$C$2:$C$13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2-45B6-B87E-ABC50AEE2E2A}"/>
            </c:ext>
          </c:extLst>
        </c:ser>
        <c:ser>
          <c:idx val="2"/>
          <c:order val="2"/>
          <c:tx>
            <c:strRef>
              <c:f>Analysis!$J$1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2-45B6-B87E-ABC50AEE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970176"/>
        <c:axId val="920206496"/>
      </c:lineChart>
      <c:catAx>
        <c:axId val="13319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6496"/>
        <c:crosses val="autoZero"/>
        <c:auto val="1"/>
        <c:lblAlgn val="ctr"/>
        <c:lblOffset val="100"/>
        <c:noMultiLvlLbl val="0"/>
      </c:catAx>
      <c:valAx>
        <c:axId val="9202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9525</xdr:rowOff>
    </xdr:from>
    <xdr:to>
      <xdr:col>15</xdr:col>
      <xdr:colOff>647699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B25FF-5F5F-7ABB-AA70-F70DE5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2</xdr:row>
      <xdr:rowOff>133350</xdr:rowOff>
    </xdr:from>
    <xdr:to>
      <xdr:col>16</xdr:col>
      <xdr:colOff>95249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FF820-DF9E-4619-1CF2-6DF57BFE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3</xdr:row>
      <xdr:rowOff>76200</xdr:rowOff>
    </xdr:from>
    <xdr:to>
      <xdr:col>13</xdr:col>
      <xdr:colOff>347662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61F63-77B4-72B6-7794-1DCF41013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566736</xdr:colOff>
      <xdr:row>13</xdr:row>
      <xdr:rowOff>133350</xdr:rowOff>
    </xdr:from>
    <xdr:to>
      <xdr:col>9</xdr:col>
      <xdr:colOff>971549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326E-7A36-2ACF-416F-67F53FA3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 Kopp" refreshedDate="45200.867595949072" createdVersion="8" refreshedVersion="8" minRefreshableVersion="3" recordCount="1000" xr:uid="{33CD93BA-241F-451B-9B6E-C87B83D89D1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 Kopp" refreshedDate="45200.876140046297" createdVersion="8" refreshedVersion="8" minRefreshableVersion="3" recordCount="1000" xr:uid="{65E59E3D-6479-4D33-8F19-B7CF2EA445E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E5B68-841C-45C9-8482-B37369DDD464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9604E-31D6-42A8-BE4C-F36BC52BC937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18BBB-E575-4370-A3D4-68518356F4EC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C36C-8DE9-4BB5-8B13-5F42BBA302CB}">
  <dimension ref="A1:F14"/>
  <sheetViews>
    <sheetView tabSelected="1" workbookViewId="0">
      <selection activeCell="S13" sqref="S13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2043</v>
      </c>
      <c r="B3" s="7" t="s">
        <v>2031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2032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42D4-D030-464D-A970-9DD46D92C042}">
  <dimension ref="A1:F30"/>
  <sheetViews>
    <sheetView workbookViewId="0">
      <selection activeCell="I35" sqref="I35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2" spans="1:6" x14ac:dyDescent="0.25">
      <c r="A2" s="7" t="s">
        <v>2029</v>
      </c>
      <c r="B2" t="s">
        <v>2044</v>
      </c>
    </row>
    <row r="4" spans="1:6" x14ac:dyDescent="0.25">
      <c r="A4" s="7" t="s">
        <v>2043</v>
      </c>
      <c r="B4" s="7" t="s">
        <v>2031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2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2046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2049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2055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2057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2058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2060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2068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FDA6-6DF2-42DB-A400-95F2C8DAFAAA}">
  <dimension ref="A1:F18"/>
  <sheetViews>
    <sheetView workbookViewId="0">
      <selection activeCell="A34" sqref="A3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2029</v>
      </c>
      <c r="B1" t="s">
        <v>2044</v>
      </c>
    </row>
    <row r="2" spans="1:6" x14ac:dyDescent="0.25">
      <c r="A2" s="7" t="s">
        <v>2085</v>
      </c>
      <c r="B2" t="s">
        <v>2044</v>
      </c>
    </row>
    <row r="4" spans="1:6" x14ac:dyDescent="0.25">
      <c r="A4" s="7" t="s">
        <v>2086</v>
      </c>
      <c r="B4" s="7" t="s">
        <v>2031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25">
      <c r="A6" s="8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8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8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8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8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8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8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8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8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8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8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8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8" t="s">
        <v>2032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4B4E-33ED-45F3-8CF2-70F9304BB60C}">
  <dimension ref="A1:J13"/>
  <sheetViews>
    <sheetView topLeftCell="C1" workbookViewId="0">
      <selection activeCell="E37" sqref="E37"/>
    </sheetView>
  </sheetViews>
  <sheetFormatPr defaultRowHeight="15.75" x14ac:dyDescent="0.25"/>
  <cols>
    <col min="1" max="2" width="0" hidden="1" customWidth="1"/>
    <col min="3" max="3" width="26.3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2094</v>
      </c>
    </row>
    <row r="2" spans="1:10" x14ac:dyDescent="0.25">
      <c r="A2">
        <v>0</v>
      </c>
      <c r="B2">
        <v>1000</v>
      </c>
      <c r="C2" t="s">
        <v>2095</v>
      </c>
      <c r="D2">
        <f>COUNTIFS(Crowdfunding!$D:$D,"&gt;="&amp;$A2,Crowdfunding!$D:$D,"&lt;"&amp;$B2,Crowdfunding!$G:$G,"successful")</f>
        <v>30</v>
      </c>
      <c r="E2">
        <f>COUNTIFS(Crowdfunding!$D:$D,"&gt;="&amp;$A2,Crowdfunding!$D:$D,"&lt;"&amp;$B2,Crowdfunding!$G:$G,"failed")</f>
        <v>20</v>
      </c>
      <c r="F2">
        <f>COUNTIFS(Crowdfunding!$D:$D,"&gt;="&amp;$A2,Crowdfunding!$D:$D,"&lt;"&amp;$B2,Crowdfunding!$G:$G,"canceled")</f>
        <v>1</v>
      </c>
      <c r="G2">
        <f>SUM(D2:F2)</f>
        <v>51</v>
      </c>
      <c r="H2" s="4">
        <f>D2/$G2</f>
        <v>0.58823529411764708</v>
      </c>
      <c r="I2" s="4">
        <f t="shared" ref="I2:J13" si="0">E2/$G2</f>
        <v>0.39215686274509803</v>
      </c>
      <c r="J2" s="4">
        <f t="shared" si="0"/>
        <v>1.9607843137254902E-2</v>
      </c>
    </row>
    <row r="3" spans="1:10" x14ac:dyDescent="0.25">
      <c r="A3">
        <f>A2+1000</f>
        <v>1000</v>
      </c>
      <c r="B3">
        <f>B2+4000</f>
        <v>5000</v>
      </c>
      <c r="C3" t="s">
        <v>2096</v>
      </c>
      <c r="D3">
        <f>COUNTIFS(Crowdfunding!$D:$D,"&gt;="&amp;$A3,Crowdfunding!$D:$D,"&lt;"&amp;$B3,Crowdfunding!$G:$G,"successful")</f>
        <v>191</v>
      </c>
      <c r="E3">
        <f>COUNTIFS(Crowdfunding!$D:$D,"&gt;="&amp;$A3,Crowdfunding!$D:$D,"&lt;"&amp;$B3,Crowdfunding!$G:$G,"failed")</f>
        <v>38</v>
      </c>
      <c r="F3">
        <f>COUNTIFS(Crowdfunding!$D:$D,"&gt;="&amp;$A3,Crowdfunding!$D:$D,"&lt;"&amp;$B3,Crowdfunding!$G:$G,"canceled")</f>
        <v>2</v>
      </c>
      <c r="G3">
        <f t="shared" ref="G3:G13" si="1">SUM(D3:F3)</f>
        <v>231</v>
      </c>
      <c r="H3" s="4">
        <f t="shared" ref="H3:H13" si="2">D3/$G3</f>
        <v>0.82683982683982682</v>
      </c>
      <c r="I3" s="4">
        <f t="shared" si="0"/>
        <v>0.16450216450216451</v>
      </c>
      <c r="J3" s="4">
        <f t="shared" si="0"/>
        <v>8.658008658008658E-3</v>
      </c>
    </row>
    <row r="4" spans="1:10" x14ac:dyDescent="0.25">
      <c r="A4">
        <f>A3+4000</f>
        <v>5000</v>
      </c>
      <c r="B4">
        <f>B3+5000</f>
        <v>10000</v>
      </c>
      <c r="C4" t="s">
        <v>2097</v>
      </c>
      <c r="D4">
        <f>COUNTIFS(Crowdfunding!$D:$D,"&gt;="&amp;$A4,Crowdfunding!$D:$D,"&lt;"&amp;$B4,Crowdfunding!$G:$G,"successful")</f>
        <v>164</v>
      </c>
      <c r="E4">
        <f>COUNTIFS(Crowdfunding!$D:$D,"&gt;="&amp;$A4,Crowdfunding!$D:$D,"&lt;"&amp;$B4,Crowdfunding!$G:$G,"failed")</f>
        <v>126</v>
      </c>
      <c r="F4">
        <f>COUNTIFS(Crowdfunding!$D:$D,"&gt;="&amp;$A4,Crowdfunding!$D:$D,"&lt;"&amp;$B4,Crowdfunding!$G:$G,"canceled")</f>
        <v>25</v>
      </c>
      <c r="G4">
        <f t="shared" si="1"/>
        <v>315</v>
      </c>
      <c r="H4" s="4">
        <f t="shared" si="2"/>
        <v>0.52063492063492067</v>
      </c>
      <c r="I4" s="4">
        <f t="shared" si="0"/>
        <v>0.4</v>
      </c>
      <c r="J4" s="4">
        <f t="shared" si="0"/>
        <v>7.9365079365079361E-2</v>
      </c>
    </row>
    <row r="5" spans="1:10" x14ac:dyDescent="0.25">
      <c r="A5">
        <f>A4+5000</f>
        <v>10000</v>
      </c>
      <c r="B5">
        <f>B4+5000</f>
        <v>15000</v>
      </c>
      <c r="C5" t="s">
        <v>2098</v>
      </c>
      <c r="D5">
        <f>COUNTIFS(Crowdfunding!$D:$D,"&gt;="&amp;$A5,Crowdfunding!$D:$D,"&lt;"&amp;$B5,Crowdfunding!$G:$G,"successful")</f>
        <v>4</v>
      </c>
      <c r="E5">
        <f>COUNTIFS(Crowdfunding!$D:$D,"&gt;="&amp;$A5,Crowdfunding!$D:$D,"&lt;"&amp;$B5,Crowdfunding!$G:$G,"failed")</f>
        <v>5</v>
      </c>
      <c r="F5">
        <f>COUNTIFS(Crowdfunding!$D:$D,"&gt;="&amp;$A5,Crowdfunding!$D:$D,"&lt;"&amp;$B5,Crowdfunding!$G:$G,"canceled")</f>
        <v>0</v>
      </c>
      <c r="G5">
        <f t="shared" si="1"/>
        <v>9</v>
      </c>
      <c r="H5" s="4">
        <f t="shared" si="2"/>
        <v>0.44444444444444442</v>
      </c>
      <c r="I5" s="4">
        <f t="shared" si="0"/>
        <v>0.55555555555555558</v>
      </c>
      <c r="J5" s="4">
        <f t="shared" si="0"/>
        <v>0</v>
      </c>
    </row>
    <row r="6" spans="1:10" x14ac:dyDescent="0.25">
      <c r="A6">
        <f t="shared" ref="A6:A13" si="3">A5+5000</f>
        <v>15000</v>
      </c>
      <c r="B6">
        <f t="shared" ref="B6:B13" si="4">B5+5000</f>
        <v>20000</v>
      </c>
      <c r="C6" t="s">
        <v>2099</v>
      </c>
      <c r="D6">
        <f>COUNTIFS(Crowdfunding!$D:$D,"&gt;="&amp;$A6,Crowdfunding!$D:$D,"&lt;"&amp;$B6,Crowdfunding!$G:$G,"successful")</f>
        <v>10</v>
      </c>
      <c r="E6">
        <f>COUNTIFS(Crowdfunding!$D:$D,"&gt;="&amp;$A6,Crowdfunding!$D:$D,"&lt;"&amp;$B6,Crowdfunding!$G:$G,"failed")</f>
        <v>0</v>
      </c>
      <c r="F6">
        <f>COUNTIFS(Crowdfunding!$D:$D,"&gt;="&amp;$A6,Crowdfunding!$D:$D,"&lt;"&amp;$B6,Crowdfunding!$G:$G,"canceled")</f>
        <v>0</v>
      </c>
      <c r="G6">
        <f t="shared" si="1"/>
        <v>10</v>
      </c>
      <c r="H6" s="4">
        <f t="shared" si="2"/>
        <v>1</v>
      </c>
      <c r="I6" s="4">
        <f t="shared" si="0"/>
        <v>0</v>
      </c>
      <c r="J6" s="4">
        <f t="shared" si="0"/>
        <v>0</v>
      </c>
    </row>
    <row r="7" spans="1:10" x14ac:dyDescent="0.25">
      <c r="A7">
        <f t="shared" si="3"/>
        <v>20000</v>
      </c>
      <c r="B7">
        <f t="shared" si="4"/>
        <v>25000</v>
      </c>
      <c r="C7" t="s">
        <v>2100</v>
      </c>
      <c r="D7">
        <f>COUNTIFS(Crowdfunding!$D:$D,"&gt;="&amp;$A7,Crowdfunding!$D:$D,"&lt;"&amp;$B7,Crowdfunding!$G:$G,"successful")</f>
        <v>7</v>
      </c>
      <c r="E7">
        <f>COUNTIFS(Crowdfunding!$D:$D,"&gt;="&amp;$A7,Crowdfunding!$D:$D,"&lt;"&amp;$B7,Crowdfunding!$G:$G,"failed")</f>
        <v>0</v>
      </c>
      <c r="F7">
        <f>COUNTIFS(Crowdfunding!$D:$D,"&gt;="&amp;$A7,Crowdfunding!$D:$D,"&lt;"&amp;$B7,Crowdfunding!$G:$G,"canceled")</f>
        <v>0</v>
      </c>
      <c r="G7">
        <f t="shared" si="1"/>
        <v>7</v>
      </c>
      <c r="H7" s="4">
        <f t="shared" si="2"/>
        <v>1</v>
      </c>
      <c r="I7" s="4">
        <f t="shared" si="0"/>
        <v>0</v>
      </c>
      <c r="J7" s="4">
        <f t="shared" si="0"/>
        <v>0</v>
      </c>
    </row>
    <row r="8" spans="1:10" x14ac:dyDescent="0.25">
      <c r="A8">
        <f t="shared" si="3"/>
        <v>25000</v>
      </c>
      <c r="B8">
        <f t="shared" si="4"/>
        <v>30000</v>
      </c>
      <c r="C8" t="s">
        <v>2101</v>
      </c>
      <c r="D8">
        <f>COUNTIFS(Crowdfunding!$D:$D,"&gt;="&amp;$A8,Crowdfunding!$D:$D,"&lt;"&amp;$B8,Crowdfunding!$G:$G,"successful")</f>
        <v>11</v>
      </c>
      <c r="E8">
        <f>COUNTIFS(Crowdfunding!$D:$D,"&gt;="&amp;$A8,Crowdfunding!$D:$D,"&lt;"&amp;$B8,Crowdfunding!$G:$G,"failed")</f>
        <v>3</v>
      </c>
      <c r="F8">
        <f>COUNTIFS(Crowdfunding!$D:$D,"&gt;="&amp;$A8,Crowdfunding!$D:$D,"&lt;"&amp;$B8,Crowdfunding!$G:$G,"canceled")</f>
        <v>0</v>
      </c>
      <c r="G8">
        <f t="shared" si="1"/>
        <v>14</v>
      </c>
      <c r="H8" s="4">
        <f t="shared" si="2"/>
        <v>0.7857142857142857</v>
      </c>
      <c r="I8" s="4">
        <f t="shared" si="0"/>
        <v>0.21428571428571427</v>
      </c>
      <c r="J8" s="4">
        <f t="shared" si="0"/>
        <v>0</v>
      </c>
    </row>
    <row r="9" spans="1:10" x14ac:dyDescent="0.25">
      <c r="A9">
        <f t="shared" si="3"/>
        <v>30000</v>
      </c>
      <c r="B9">
        <f t="shared" si="4"/>
        <v>35000</v>
      </c>
      <c r="C9" t="s">
        <v>2102</v>
      </c>
      <c r="D9">
        <f>COUNTIFS(Crowdfunding!$D:$D,"&gt;="&amp;$A9,Crowdfunding!$D:$D,"&lt;"&amp;$B9,Crowdfunding!$G:$G,"successful")</f>
        <v>7</v>
      </c>
      <c r="E9">
        <f>COUNTIFS(Crowdfunding!$D:$D,"&gt;="&amp;$A9,Crowdfunding!$D:$D,"&lt;"&amp;$B9,Crowdfunding!$G:$G,"failed")</f>
        <v>0</v>
      </c>
      <c r="F9">
        <f>COUNTIFS(Crowdfunding!$D:$D,"&gt;="&amp;$A9,Crowdfunding!$D:$D,"&lt;"&amp;$B9,Crowdfunding!$G:$G,"canceled")</f>
        <v>0</v>
      </c>
      <c r="G9">
        <f t="shared" si="1"/>
        <v>7</v>
      </c>
      <c r="H9" s="4">
        <f t="shared" si="2"/>
        <v>1</v>
      </c>
      <c r="I9" s="4">
        <f t="shared" si="0"/>
        <v>0</v>
      </c>
      <c r="J9" s="4">
        <f t="shared" si="0"/>
        <v>0</v>
      </c>
    </row>
    <row r="10" spans="1:10" x14ac:dyDescent="0.25">
      <c r="A10">
        <f t="shared" si="3"/>
        <v>35000</v>
      </c>
      <c r="B10">
        <f t="shared" si="4"/>
        <v>40000</v>
      </c>
      <c r="C10" t="s">
        <v>2103</v>
      </c>
      <c r="D10">
        <f>COUNTIFS(Crowdfunding!$D:$D,"&gt;="&amp;$A10,Crowdfunding!$D:$D,"&lt;"&amp;$B10,Crowdfunding!$G:$G,"successful")</f>
        <v>8</v>
      </c>
      <c r="E10">
        <f>COUNTIFS(Crowdfunding!$D:$D,"&gt;="&amp;$A10,Crowdfunding!$D:$D,"&lt;"&amp;$B10,Crowdfunding!$G:$G,"failed")</f>
        <v>3</v>
      </c>
      <c r="F10">
        <f>COUNTIFS(Crowdfunding!$D:$D,"&gt;="&amp;$A10,Crowdfunding!$D:$D,"&lt;"&amp;$B10,Crowdfunding!$G:$G,"canceled")</f>
        <v>1</v>
      </c>
      <c r="G10">
        <f t="shared" si="1"/>
        <v>12</v>
      </c>
      <c r="H10" s="4">
        <f t="shared" si="2"/>
        <v>0.66666666666666663</v>
      </c>
      <c r="I10" s="4">
        <f t="shared" si="0"/>
        <v>0.25</v>
      </c>
      <c r="J10" s="4">
        <f t="shared" si="0"/>
        <v>8.3333333333333329E-2</v>
      </c>
    </row>
    <row r="11" spans="1:10" x14ac:dyDescent="0.25">
      <c r="A11">
        <f t="shared" si="3"/>
        <v>40000</v>
      </c>
      <c r="B11">
        <f t="shared" si="4"/>
        <v>45000</v>
      </c>
      <c r="C11" t="s">
        <v>2104</v>
      </c>
      <c r="D11">
        <f>COUNTIFS(Crowdfunding!$D:$D,"&gt;="&amp;$A11,Crowdfunding!$D:$D,"&lt;"&amp;$B11,Crowdfunding!$G:$G,"successful")</f>
        <v>11</v>
      </c>
      <c r="E11">
        <f>COUNTIFS(Crowdfunding!$D:$D,"&gt;="&amp;$A11,Crowdfunding!$D:$D,"&lt;"&amp;$B11,Crowdfunding!$G:$G,"failed")</f>
        <v>3</v>
      </c>
      <c r="F11">
        <f>COUNTIFS(Crowdfunding!$D:$D,"&gt;="&amp;$A11,Crowdfunding!$D:$D,"&lt;"&amp;$B11,Crowdfunding!$G:$G,"canceled")</f>
        <v>0</v>
      </c>
      <c r="G11">
        <f t="shared" si="1"/>
        <v>14</v>
      </c>
      <c r="H11" s="4">
        <f t="shared" si="2"/>
        <v>0.7857142857142857</v>
      </c>
      <c r="I11" s="4">
        <f t="shared" si="0"/>
        <v>0.21428571428571427</v>
      </c>
      <c r="J11" s="4">
        <f t="shared" si="0"/>
        <v>0</v>
      </c>
    </row>
    <row r="12" spans="1:10" x14ac:dyDescent="0.25">
      <c r="A12">
        <f t="shared" si="3"/>
        <v>45000</v>
      </c>
      <c r="B12">
        <f t="shared" si="4"/>
        <v>50000</v>
      </c>
      <c r="C12" t="s">
        <v>2105</v>
      </c>
      <c r="D12">
        <f>COUNTIFS(Crowdfunding!$D:$D,"&gt;="&amp;$A12,Crowdfunding!$D:$D,"&lt;"&amp;$B12,Crowdfunding!$G:$G,"successful")</f>
        <v>8</v>
      </c>
      <c r="E12">
        <f>COUNTIFS(Crowdfunding!$D:$D,"&gt;="&amp;$A12,Crowdfunding!$D:$D,"&lt;"&amp;$B12,Crowdfunding!$G:$G,"failed")</f>
        <v>3</v>
      </c>
      <c r="F12">
        <f>COUNTIFS(Crowdfunding!$D:$D,"&gt;="&amp;$A12,Crowdfunding!$D:$D,"&lt;"&amp;$B12,Crowdfunding!$G:$G,"canceled")</f>
        <v>0</v>
      </c>
      <c r="G12">
        <f t="shared" si="1"/>
        <v>11</v>
      </c>
      <c r="H12" s="4">
        <f t="shared" si="2"/>
        <v>0.72727272727272729</v>
      </c>
      <c r="I12" s="4">
        <f t="shared" si="0"/>
        <v>0.27272727272727271</v>
      </c>
      <c r="J12" s="4">
        <f t="shared" si="0"/>
        <v>0</v>
      </c>
    </row>
    <row r="13" spans="1:10" x14ac:dyDescent="0.25">
      <c r="A13">
        <f t="shared" si="3"/>
        <v>50000</v>
      </c>
      <c r="B13">
        <v>9.9999999999999904E+23</v>
      </c>
      <c r="C13" t="s">
        <v>2106</v>
      </c>
      <c r="D13">
        <f>COUNTIFS(Crowdfunding!$D:$D,"&gt;="&amp;$A13,Crowdfunding!$D:$D,"&lt;"&amp;$B13,Crowdfunding!$G:$G,"successful")</f>
        <v>114</v>
      </c>
      <c r="E13">
        <f>COUNTIFS(Crowdfunding!$D:$D,"&gt;="&amp;$A13,Crowdfunding!$D:$D,"&lt;"&amp;$B13,Crowdfunding!$G:$G,"failed")</f>
        <v>163</v>
      </c>
      <c r="F13">
        <f>COUNTIFS(Crowdfunding!$D:$D,"&gt;="&amp;$A13,Crowdfunding!$D:$D,"&lt;"&amp;$B13,Crowdfunding!$G:$G,"canceled")</f>
        <v>28</v>
      </c>
      <c r="G13">
        <f t="shared" si="1"/>
        <v>305</v>
      </c>
      <c r="H13" s="4">
        <f t="shared" si="2"/>
        <v>0.3737704918032787</v>
      </c>
      <c r="I13" s="4">
        <f t="shared" si="0"/>
        <v>0.53442622950819674</v>
      </c>
      <c r="J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AF30-BB35-4BE0-B18B-39E4BFE4C1FA}">
  <dimension ref="A1:J566"/>
  <sheetViews>
    <sheetView workbookViewId="0">
      <selection activeCell="I13" sqref="I13"/>
    </sheetView>
  </sheetViews>
  <sheetFormatPr defaultRowHeight="15.75" x14ac:dyDescent="0.25"/>
  <cols>
    <col min="8" max="8" width="15" bestFit="1" customWidth="1"/>
    <col min="9" max="10" width="11.375" bestFit="1" customWidth="1"/>
  </cols>
  <sheetData>
    <row r="1" spans="1:10" x14ac:dyDescent="0.25">
      <c r="A1" s="1" t="s">
        <v>4</v>
      </c>
      <c r="B1" s="1" t="s">
        <v>5</v>
      </c>
      <c r="E1" s="1" t="s">
        <v>4</v>
      </c>
      <c r="F1" s="1" t="s">
        <v>5</v>
      </c>
      <c r="I1" t="s">
        <v>2107</v>
      </c>
      <c r="J1" t="s">
        <v>2108</v>
      </c>
    </row>
    <row r="2" spans="1:10" x14ac:dyDescent="0.25">
      <c r="A2" t="s">
        <v>20</v>
      </c>
      <c r="B2">
        <v>158</v>
      </c>
      <c r="E2" t="s">
        <v>14</v>
      </c>
      <c r="F2">
        <v>0</v>
      </c>
      <c r="H2" t="s">
        <v>2109</v>
      </c>
      <c r="I2" s="11">
        <f>AVERAGE($B$2:$B$566)</f>
        <v>851.14690265486729</v>
      </c>
      <c r="J2" s="11">
        <f>AVERAGE($F$2:$F$365)</f>
        <v>585.61538461538464</v>
      </c>
    </row>
    <row r="3" spans="1:10" x14ac:dyDescent="0.25">
      <c r="A3" t="s">
        <v>20</v>
      </c>
      <c r="B3">
        <v>1425</v>
      </c>
      <c r="E3" t="s">
        <v>14</v>
      </c>
      <c r="F3">
        <v>24</v>
      </c>
      <c r="H3" t="s">
        <v>2110</v>
      </c>
      <c r="I3" s="11">
        <f>MEDIAN($B$2:$B$566)</f>
        <v>201</v>
      </c>
      <c r="J3" s="11">
        <f>MEDIAN($F$2:$F$365)</f>
        <v>114.5</v>
      </c>
    </row>
    <row r="4" spans="1:10" x14ac:dyDescent="0.25">
      <c r="A4" t="s">
        <v>20</v>
      </c>
      <c r="B4">
        <v>174</v>
      </c>
      <c r="E4" t="s">
        <v>14</v>
      </c>
      <c r="F4">
        <v>53</v>
      </c>
      <c r="H4" t="s">
        <v>2111</v>
      </c>
      <c r="I4" s="11">
        <f>MIN($B$2:$B$566)</f>
        <v>16</v>
      </c>
      <c r="J4" s="11">
        <f>MIN($F$2:$F$365)</f>
        <v>0</v>
      </c>
    </row>
    <row r="5" spans="1:10" x14ac:dyDescent="0.25">
      <c r="A5" t="s">
        <v>20</v>
      </c>
      <c r="B5">
        <v>227</v>
      </c>
      <c r="E5" t="s">
        <v>14</v>
      </c>
      <c r="F5">
        <v>18</v>
      </c>
      <c r="H5" t="s">
        <v>2112</v>
      </c>
      <c r="I5" s="11">
        <f>MAX($B$2:$B$566)</f>
        <v>7295</v>
      </c>
      <c r="J5" s="11">
        <f>MAX($F$2:$F$365)</f>
        <v>6080</v>
      </c>
    </row>
    <row r="6" spans="1:10" x14ac:dyDescent="0.25">
      <c r="A6" t="s">
        <v>20</v>
      </c>
      <c r="B6">
        <v>220</v>
      </c>
      <c r="E6" t="s">
        <v>14</v>
      </c>
      <c r="F6">
        <v>44</v>
      </c>
      <c r="H6" t="s">
        <v>2113</v>
      </c>
      <c r="I6" s="11">
        <f>_xlfn.VAR.P($B$2:$B$566)</f>
        <v>1603373.7324019109</v>
      </c>
      <c r="J6" s="11">
        <f>_xlfn.VAR.P($F$2:$F$365)</f>
        <v>921574.68174133555</v>
      </c>
    </row>
    <row r="7" spans="1:10" x14ac:dyDescent="0.25">
      <c r="A7" t="s">
        <v>20</v>
      </c>
      <c r="B7">
        <v>98</v>
      </c>
      <c r="E7" t="s">
        <v>14</v>
      </c>
      <c r="F7">
        <v>27</v>
      </c>
      <c r="H7" t="s">
        <v>2114</v>
      </c>
      <c r="I7" s="6">
        <f>SQRT(I6)</f>
        <v>1266.2439466397898</v>
      </c>
      <c r="J7" s="6">
        <f>SQRT(J6)</f>
        <v>959.98681331637863</v>
      </c>
    </row>
    <row r="8" spans="1:10" x14ac:dyDescent="0.25">
      <c r="A8" t="s">
        <v>20</v>
      </c>
      <c r="B8">
        <v>100</v>
      </c>
      <c r="E8" t="s">
        <v>14</v>
      </c>
      <c r="F8">
        <v>55</v>
      </c>
    </row>
    <row r="9" spans="1:10" x14ac:dyDescent="0.25">
      <c r="A9" t="s">
        <v>20</v>
      </c>
      <c r="B9">
        <v>1249</v>
      </c>
      <c r="E9" t="s">
        <v>14</v>
      </c>
      <c r="F9">
        <v>200</v>
      </c>
    </row>
    <row r="10" spans="1:10" x14ac:dyDescent="0.25">
      <c r="A10" t="s">
        <v>20</v>
      </c>
      <c r="B10">
        <v>1396</v>
      </c>
      <c r="E10" t="s">
        <v>14</v>
      </c>
      <c r="F10">
        <v>452</v>
      </c>
      <c r="H10" t="s">
        <v>2115</v>
      </c>
      <c r="I10" s="6">
        <f>_xlfn.QUARTILE.EXC($B$2:$B$566,1)</f>
        <v>127.5</v>
      </c>
      <c r="J10" s="6">
        <f>_xlfn.QUARTILE.EXC($F$2:$F$365,1)</f>
        <v>38</v>
      </c>
    </row>
    <row r="11" spans="1:10" x14ac:dyDescent="0.25">
      <c r="A11" t="s">
        <v>20</v>
      </c>
      <c r="B11">
        <v>890</v>
      </c>
      <c r="E11" t="s">
        <v>14</v>
      </c>
      <c r="F11">
        <v>674</v>
      </c>
      <c r="H11" t="s">
        <v>2116</v>
      </c>
      <c r="I11" s="6">
        <f>_xlfn.QUARTILE.EXC($B$2:$B$566,2)</f>
        <v>201</v>
      </c>
      <c r="J11" s="6">
        <f>_xlfn.QUARTILE.EXC($F$2:$F$365,2)</f>
        <v>114.5</v>
      </c>
    </row>
    <row r="12" spans="1:10" x14ac:dyDescent="0.25">
      <c r="A12" t="s">
        <v>20</v>
      </c>
      <c r="B12">
        <v>142</v>
      </c>
      <c r="E12" t="s">
        <v>14</v>
      </c>
      <c r="F12">
        <v>558</v>
      </c>
      <c r="H12" t="s">
        <v>2117</v>
      </c>
      <c r="I12" s="6">
        <f>_xlfn.QUARTILE.EXC($B$2:$B$566,3)</f>
        <v>1288.5</v>
      </c>
      <c r="J12" s="6">
        <f>_xlfn.QUARTILE.EXC($F$2:$F$365,3)</f>
        <v>789.5</v>
      </c>
    </row>
    <row r="13" spans="1:10" x14ac:dyDescent="0.25">
      <c r="A13" t="s">
        <v>20</v>
      </c>
      <c r="B13">
        <v>2673</v>
      </c>
      <c r="E13" t="s">
        <v>14</v>
      </c>
      <c r="F13">
        <v>15</v>
      </c>
      <c r="H13" t="s">
        <v>2120</v>
      </c>
      <c r="I13" s="6">
        <f>I12-I10</f>
        <v>1161</v>
      </c>
      <c r="J13" s="6">
        <f>J12-J10</f>
        <v>751.5</v>
      </c>
    </row>
    <row r="14" spans="1:10" x14ac:dyDescent="0.25">
      <c r="A14" t="s">
        <v>20</v>
      </c>
      <c r="B14">
        <v>163</v>
      </c>
      <c r="E14" t="s">
        <v>14</v>
      </c>
      <c r="F14">
        <v>2307</v>
      </c>
    </row>
    <row r="15" spans="1:10" x14ac:dyDescent="0.25">
      <c r="A15" t="s">
        <v>20</v>
      </c>
      <c r="B15">
        <v>2220</v>
      </c>
      <c r="E15" t="s">
        <v>14</v>
      </c>
      <c r="F15">
        <v>88</v>
      </c>
    </row>
    <row r="16" spans="1:10" x14ac:dyDescent="0.25">
      <c r="A16" t="s">
        <v>20</v>
      </c>
      <c r="B16">
        <v>1606</v>
      </c>
      <c r="E16" t="s">
        <v>14</v>
      </c>
      <c r="F16">
        <v>48</v>
      </c>
      <c r="H16" t="s">
        <v>2118</v>
      </c>
    </row>
    <row r="17" spans="1:8" x14ac:dyDescent="0.25">
      <c r="A17" t="s">
        <v>20</v>
      </c>
      <c r="B17">
        <v>129</v>
      </c>
      <c r="E17" t="s">
        <v>14</v>
      </c>
      <c r="F17">
        <v>1</v>
      </c>
    </row>
    <row r="18" spans="1:8" x14ac:dyDescent="0.25">
      <c r="A18" t="s">
        <v>20</v>
      </c>
      <c r="B18">
        <v>226</v>
      </c>
      <c r="E18" t="s">
        <v>14</v>
      </c>
      <c r="F18">
        <v>1467</v>
      </c>
      <c r="H18" t="s">
        <v>2119</v>
      </c>
    </row>
    <row r="19" spans="1:8" x14ac:dyDescent="0.25">
      <c r="A19" t="s">
        <v>20</v>
      </c>
      <c r="B19">
        <v>5419</v>
      </c>
      <c r="E19" t="s">
        <v>14</v>
      </c>
      <c r="F19">
        <v>75</v>
      </c>
    </row>
    <row r="20" spans="1:8" x14ac:dyDescent="0.25">
      <c r="A20" t="s">
        <v>20</v>
      </c>
      <c r="B20">
        <v>165</v>
      </c>
      <c r="E20" t="s">
        <v>14</v>
      </c>
      <c r="F20">
        <v>120</v>
      </c>
    </row>
    <row r="21" spans="1:8" x14ac:dyDescent="0.25">
      <c r="A21" t="s">
        <v>20</v>
      </c>
      <c r="B21">
        <v>1965</v>
      </c>
      <c r="E21" t="s">
        <v>14</v>
      </c>
      <c r="F21">
        <v>2253</v>
      </c>
    </row>
    <row r="22" spans="1:8" x14ac:dyDescent="0.25">
      <c r="A22" t="s">
        <v>20</v>
      </c>
      <c r="B22">
        <v>16</v>
      </c>
      <c r="E22" t="s">
        <v>14</v>
      </c>
      <c r="F22">
        <v>5</v>
      </c>
    </row>
    <row r="23" spans="1:8" x14ac:dyDescent="0.25">
      <c r="A23" t="s">
        <v>20</v>
      </c>
      <c r="B23">
        <v>107</v>
      </c>
      <c r="E23" t="s">
        <v>14</v>
      </c>
      <c r="F23">
        <v>38</v>
      </c>
    </row>
    <row r="24" spans="1:8" x14ac:dyDescent="0.25">
      <c r="A24" t="s">
        <v>20</v>
      </c>
      <c r="B24">
        <v>134</v>
      </c>
      <c r="E24" t="s">
        <v>14</v>
      </c>
      <c r="F24">
        <v>12</v>
      </c>
    </row>
    <row r="25" spans="1:8" x14ac:dyDescent="0.25">
      <c r="A25" t="s">
        <v>20</v>
      </c>
      <c r="B25">
        <v>198</v>
      </c>
      <c r="E25" t="s">
        <v>14</v>
      </c>
      <c r="F25">
        <v>1684</v>
      </c>
    </row>
    <row r="26" spans="1:8" x14ac:dyDescent="0.25">
      <c r="A26" t="s">
        <v>20</v>
      </c>
      <c r="B26">
        <v>111</v>
      </c>
      <c r="E26" t="s">
        <v>14</v>
      </c>
      <c r="F26">
        <v>56</v>
      </c>
    </row>
    <row r="27" spans="1:8" x14ac:dyDescent="0.25">
      <c r="A27" t="s">
        <v>20</v>
      </c>
      <c r="B27">
        <v>222</v>
      </c>
      <c r="E27" t="s">
        <v>14</v>
      </c>
      <c r="F27">
        <v>838</v>
      </c>
    </row>
    <row r="28" spans="1:8" x14ac:dyDescent="0.25">
      <c r="A28" t="s">
        <v>20</v>
      </c>
      <c r="B28">
        <v>6212</v>
      </c>
      <c r="E28" t="s">
        <v>14</v>
      </c>
      <c r="F28">
        <v>1000</v>
      </c>
    </row>
    <row r="29" spans="1:8" x14ac:dyDescent="0.25">
      <c r="A29" t="s">
        <v>20</v>
      </c>
      <c r="B29">
        <v>98</v>
      </c>
      <c r="E29" t="s">
        <v>14</v>
      </c>
      <c r="F29">
        <v>1482</v>
      </c>
    </row>
    <row r="30" spans="1:8" x14ac:dyDescent="0.25">
      <c r="A30" t="s">
        <v>20</v>
      </c>
      <c r="B30">
        <v>92</v>
      </c>
      <c r="E30" t="s">
        <v>14</v>
      </c>
      <c r="F30">
        <v>106</v>
      </c>
    </row>
    <row r="31" spans="1:8" x14ac:dyDescent="0.25">
      <c r="A31" t="s">
        <v>20</v>
      </c>
      <c r="B31">
        <v>149</v>
      </c>
      <c r="E31" t="s">
        <v>14</v>
      </c>
      <c r="F31">
        <v>679</v>
      </c>
    </row>
    <row r="32" spans="1:8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E1:F365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A1:B566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1" sqref="O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20.12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2072</v>
      </c>
      <c r="G1" s="1" t="s">
        <v>4</v>
      </c>
      <c r="H1" s="1" t="s">
        <v>5</v>
      </c>
      <c r="I1" s="1" t="s">
        <v>2071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2070</v>
      </c>
      <c r="T1" s="1" t="s">
        <v>2069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RIGHT(P3,LEN(P3)-FIND("/",P3))</f>
        <v>rock</v>
      </c>
      <c r="S3" s="10">
        <f t="shared" ref="S3:S66" si="3">(((L3/60)/60)/24)+DATE(1970,1,1)</f>
        <v>41870.208333333336</v>
      </c>
      <c r="T3" s="10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s="5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LEFT(P67,FIND("/",P67)-1)</f>
        <v>theater</v>
      </c>
      <c r="R67" t="str">
        <f t="shared" ref="R67:R130" si="7">RIGHT(P67,LEN(P67)-FIND("/",P67))</f>
        <v>plays</v>
      </c>
      <c r="S67" s="10">
        <f t="shared" ref="S67:S130" si="8">(((L67/60)/60)/24)+DATE(1970,1,1)</f>
        <v>40570.25</v>
      </c>
      <c r="T67" s="10">
        <f t="shared" ref="T67:T130" si="9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5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1">LEFT(P131,FIND("/",P131)-1)</f>
        <v>food</v>
      </c>
      <c r="R131" t="str">
        <f t="shared" ref="R131:R194" si="12">RIGHT(P131,LEN(P131)-FIND("/",P131))</f>
        <v>food trucks</v>
      </c>
      <c r="S131" s="10">
        <f t="shared" ref="S131:S194" si="13">(((L131/60)/60)/24)+DATE(1970,1,1)</f>
        <v>42038.25</v>
      </c>
      <c r="T131" s="10">
        <f t="shared" ref="T131:T194" si="14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1"/>
        <v>film &amp; video</v>
      </c>
      <c r="R132" t="str">
        <f t="shared" si="12"/>
        <v>drama</v>
      </c>
      <c r="S132" s="10">
        <f t="shared" si="13"/>
        <v>40842.208333333336</v>
      </c>
      <c r="T132" s="10">
        <f t="shared" si="14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1"/>
        <v>technology</v>
      </c>
      <c r="R133" t="str">
        <f t="shared" si="12"/>
        <v>web</v>
      </c>
      <c r="S133" s="10">
        <f t="shared" si="13"/>
        <v>41607.25</v>
      </c>
      <c r="T133" s="10">
        <f t="shared" si="14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1"/>
        <v>theater</v>
      </c>
      <c r="R134" t="str">
        <f t="shared" si="12"/>
        <v>plays</v>
      </c>
      <c r="S134" s="10">
        <f t="shared" si="13"/>
        <v>43112.25</v>
      </c>
      <c r="T134" s="10">
        <f t="shared" si="14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1"/>
        <v>music</v>
      </c>
      <c r="R135" t="str">
        <f t="shared" si="12"/>
        <v>world music</v>
      </c>
      <c r="S135" s="10">
        <f t="shared" si="13"/>
        <v>40767.208333333336</v>
      </c>
      <c r="T135" s="10">
        <f t="shared" si="14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1"/>
        <v>film &amp; video</v>
      </c>
      <c r="R136" t="str">
        <f t="shared" si="12"/>
        <v>documentary</v>
      </c>
      <c r="S136" s="10">
        <f t="shared" si="13"/>
        <v>40713.208333333336</v>
      </c>
      <c r="T136" s="10">
        <f t="shared" si="14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1"/>
        <v>theater</v>
      </c>
      <c r="R137" t="str">
        <f t="shared" si="12"/>
        <v>plays</v>
      </c>
      <c r="S137" s="10">
        <f t="shared" si="13"/>
        <v>41340.25</v>
      </c>
      <c r="T137" s="10">
        <f t="shared" si="14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1"/>
        <v>film &amp; video</v>
      </c>
      <c r="R138" t="str">
        <f t="shared" si="12"/>
        <v>drama</v>
      </c>
      <c r="S138" s="10">
        <f t="shared" si="13"/>
        <v>41797.208333333336</v>
      </c>
      <c r="T138" s="10">
        <f t="shared" si="14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1"/>
        <v>publishing</v>
      </c>
      <c r="R139" t="str">
        <f t="shared" si="12"/>
        <v>nonfiction</v>
      </c>
      <c r="S139" s="10">
        <f t="shared" si="13"/>
        <v>40457.208333333336</v>
      </c>
      <c r="T139" s="10">
        <f t="shared" si="14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1"/>
        <v>games</v>
      </c>
      <c r="R140" t="str">
        <f t="shared" si="12"/>
        <v>mobile games</v>
      </c>
      <c r="S140" s="10">
        <f t="shared" si="13"/>
        <v>41180.208333333336</v>
      </c>
      <c r="T140" s="10">
        <f t="shared" si="14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1"/>
        <v>technology</v>
      </c>
      <c r="R141" t="str">
        <f t="shared" si="12"/>
        <v>wearables</v>
      </c>
      <c r="S141" s="10">
        <f t="shared" si="13"/>
        <v>42115.208333333328</v>
      </c>
      <c r="T141" s="10">
        <f t="shared" si="14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1"/>
        <v>film &amp; video</v>
      </c>
      <c r="R142" t="str">
        <f t="shared" si="12"/>
        <v>documentary</v>
      </c>
      <c r="S142" s="10">
        <f t="shared" si="13"/>
        <v>43156.25</v>
      </c>
      <c r="T142" s="10">
        <f t="shared" si="14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1"/>
        <v>technology</v>
      </c>
      <c r="R143" t="str">
        <f t="shared" si="12"/>
        <v>web</v>
      </c>
      <c r="S143" s="10">
        <f t="shared" si="13"/>
        <v>42167.208333333328</v>
      </c>
      <c r="T143" s="10">
        <f t="shared" si="14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1"/>
        <v>technology</v>
      </c>
      <c r="R144" t="str">
        <f t="shared" si="12"/>
        <v>web</v>
      </c>
      <c r="S144" s="10">
        <f t="shared" si="13"/>
        <v>41005.208333333336</v>
      </c>
      <c r="T144" s="10">
        <f t="shared" si="14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1"/>
        <v>music</v>
      </c>
      <c r="R145" t="str">
        <f t="shared" si="12"/>
        <v>indie rock</v>
      </c>
      <c r="S145" s="10">
        <f t="shared" si="13"/>
        <v>40357.208333333336</v>
      </c>
      <c r="T145" s="10">
        <f t="shared" si="14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1"/>
        <v>theater</v>
      </c>
      <c r="R146" t="str">
        <f t="shared" si="12"/>
        <v>plays</v>
      </c>
      <c r="S146" s="10">
        <f t="shared" si="13"/>
        <v>43633.208333333328</v>
      </c>
      <c r="T146" s="10">
        <f t="shared" si="14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1"/>
        <v>technology</v>
      </c>
      <c r="R147" t="str">
        <f t="shared" si="12"/>
        <v>wearables</v>
      </c>
      <c r="S147" s="10">
        <f t="shared" si="13"/>
        <v>41889.208333333336</v>
      </c>
      <c r="T147" s="10">
        <f t="shared" si="14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1"/>
        <v>theater</v>
      </c>
      <c r="R148" t="str">
        <f t="shared" si="12"/>
        <v>plays</v>
      </c>
      <c r="S148" s="10">
        <f t="shared" si="13"/>
        <v>40855.25</v>
      </c>
      <c r="T148" s="10">
        <f t="shared" si="14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1"/>
        <v>theater</v>
      </c>
      <c r="R149" t="str">
        <f t="shared" si="12"/>
        <v>plays</v>
      </c>
      <c r="S149" s="10">
        <f t="shared" si="13"/>
        <v>42534.208333333328</v>
      </c>
      <c r="T149" s="10">
        <f t="shared" si="14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1"/>
        <v>technology</v>
      </c>
      <c r="R150" t="str">
        <f t="shared" si="12"/>
        <v>wearables</v>
      </c>
      <c r="S150" s="10">
        <f t="shared" si="13"/>
        <v>42941.208333333328</v>
      </c>
      <c r="T150" s="10">
        <f t="shared" si="14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1"/>
        <v>music</v>
      </c>
      <c r="R151" t="str">
        <f t="shared" si="12"/>
        <v>indie rock</v>
      </c>
      <c r="S151" s="10">
        <f t="shared" si="13"/>
        <v>41275.25</v>
      </c>
      <c r="T151" s="10">
        <f t="shared" si="14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1"/>
        <v>music</v>
      </c>
      <c r="R152" t="str">
        <f t="shared" si="12"/>
        <v>rock</v>
      </c>
      <c r="S152" s="10">
        <f t="shared" si="13"/>
        <v>43450.25</v>
      </c>
      <c r="T152" s="10">
        <f t="shared" si="14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1"/>
        <v>music</v>
      </c>
      <c r="R153" t="str">
        <f t="shared" si="12"/>
        <v>electric music</v>
      </c>
      <c r="S153" s="10">
        <f t="shared" si="13"/>
        <v>41799.208333333336</v>
      </c>
      <c r="T153" s="10">
        <f t="shared" si="14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1"/>
        <v>music</v>
      </c>
      <c r="R154" t="str">
        <f t="shared" si="12"/>
        <v>indie rock</v>
      </c>
      <c r="S154" s="10">
        <f t="shared" si="13"/>
        <v>42783.25</v>
      </c>
      <c r="T154" s="10">
        <f t="shared" si="14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1"/>
        <v>theater</v>
      </c>
      <c r="R155" t="str">
        <f t="shared" si="12"/>
        <v>plays</v>
      </c>
      <c r="S155" s="10">
        <f t="shared" si="13"/>
        <v>41201.208333333336</v>
      </c>
      <c r="T155" s="10">
        <f t="shared" si="14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1"/>
        <v>music</v>
      </c>
      <c r="R156" t="str">
        <f t="shared" si="12"/>
        <v>indie rock</v>
      </c>
      <c r="S156" s="10">
        <f t="shared" si="13"/>
        <v>42502.208333333328</v>
      </c>
      <c r="T156" s="10">
        <f t="shared" si="14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1"/>
        <v>theater</v>
      </c>
      <c r="R157" t="str">
        <f t="shared" si="12"/>
        <v>plays</v>
      </c>
      <c r="S157" s="10">
        <f t="shared" si="13"/>
        <v>40262.208333333336</v>
      </c>
      <c r="T157" s="10">
        <f t="shared" si="14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1"/>
        <v>music</v>
      </c>
      <c r="R158" t="str">
        <f t="shared" si="12"/>
        <v>rock</v>
      </c>
      <c r="S158" s="10">
        <f t="shared" si="13"/>
        <v>43743.208333333328</v>
      </c>
      <c r="T158" s="10">
        <f t="shared" si="14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1"/>
        <v>photography</v>
      </c>
      <c r="R159" t="str">
        <f t="shared" si="12"/>
        <v>photography books</v>
      </c>
      <c r="S159" s="10">
        <f t="shared" si="13"/>
        <v>41638.25</v>
      </c>
      <c r="T159" s="10">
        <f t="shared" si="14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1"/>
        <v>music</v>
      </c>
      <c r="R160" t="str">
        <f t="shared" si="12"/>
        <v>rock</v>
      </c>
      <c r="S160" s="10">
        <f t="shared" si="13"/>
        <v>42346.25</v>
      </c>
      <c r="T160" s="10">
        <f t="shared" si="14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1"/>
        <v>theater</v>
      </c>
      <c r="R161" t="str">
        <f t="shared" si="12"/>
        <v>plays</v>
      </c>
      <c r="S161" s="10">
        <f t="shared" si="13"/>
        <v>43551.208333333328</v>
      </c>
      <c r="T161" s="10">
        <f t="shared" si="14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1"/>
        <v>technology</v>
      </c>
      <c r="R162" t="str">
        <f t="shared" si="12"/>
        <v>wearables</v>
      </c>
      <c r="S162" s="10">
        <f t="shared" si="13"/>
        <v>43582.208333333328</v>
      </c>
      <c r="T162" s="10">
        <f t="shared" si="14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1"/>
        <v>technology</v>
      </c>
      <c r="R163" t="str">
        <f t="shared" si="12"/>
        <v>web</v>
      </c>
      <c r="S163" s="10">
        <f t="shared" si="13"/>
        <v>42270.208333333328</v>
      </c>
      <c r="T163" s="10">
        <f t="shared" si="14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1"/>
        <v>music</v>
      </c>
      <c r="R164" t="str">
        <f t="shared" si="12"/>
        <v>rock</v>
      </c>
      <c r="S164" s="10">
        <f t="shared" si="13"/>
        <v>43442.25</v>
      </c>
      <c r="T164" s="10">
        <f t="shared" si="14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1"/>
        <v>photography</v>
      </c>
      <c r="R165" t="str">
        <f t="shared" si="12"/>
        <v>photography books</v>
      </c>
      <c r="S165" s="10">
        <f t="shared" si="13"/>
        <v>43028.208333333328</v>
      </c>
      <c r="T165" s="10">
        <f t="shared" si="14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1"/>
        <v>theater</v>
      </c>
      <c r="R166" t="str">
        <f t="shared" si="12"/>
        <v>plays</v>
      </c>
      <c r="S166" s="10">
        <f t="shared" si="13"/>
        <v>43016.208333333328</v>
      </c>
      <c r="T166" s="10">
        <f t="shared" si="14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1"/>
        <v>technology</v>
      </c>
      <c r="R167" t="str">
        <f t="shared" si="12"/>
        <v>web</v>
      </c>
      <c r="S167" s="10">
        <f t="shared" si="13"/>
        <v>42948.208333333328</v>
      </c>
      <c r="T167" s="10">
        <f t="shared" si="14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1"/>
        <v>photography</v>
      </c>
      <c r="R168" t="str">
        <f t="shared" si="12"/>
        <v>photography books</v>
      </c>
      <c r="S168" s="10">
        <f t="shared" si="13"/>
        <v>40534.25</v>
      </c>
      <c r="T168" s="10">
        <f t="shared" si="14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1"/>
        <v>theater</v>
      </c>
      <c r="R169" t="str">
        <f t="shared" si="12"/>
        <v>plays</v>
      </c>
      <c r="S169" s="10">
        <f t="shared" si="13"/>
        <v>41435.208333333336</v>
      </c>
      <c r="T169" s="10">
        <f t="shared" si="14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1"/>
        <v>music</v>
      </c>
      <c r="R170" t="str">
        <f t="shared" si="12"/>
        <v>indie rock</v>
      </c>
      <c r="S170" s="10">
        <f t="shared" si="13"/>
        <v>43518.25</v>
      </c>
      <c r="T170" s="10">
        <f t="shared" si="14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1"/>
        <v>film &amp; video</v>
      </c>
      <c r="R171" t="str">
        <f t="shared" si="12"/>
        <v>shorts</v>
      </c>
      <c r="S171" s="10">
        <f t="shared" si="13"/>
        <v>41077.208333333336</v>
      </c>
      <c r="T171" s="10">
        <f t="shared" si="14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1"/>
        <v>music</v>
      </c>
      <c r="R172" t="str">
        <f t="shared" si="12"/>
        <v>indie rock</v>
      </c>
      <c r="S172" s="10">
        <f t="shared" si="13"/>
        <v>42950.208333333328</v>
      </c>
      <c r="T172" s="10">
        <f t="shared" si="14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1"/>
        <v>publishing</v>
      </c>
      <c r="R173" t="str">
        <f t="shared" si="12"/>
        <v>translations</v>
      </c>
      <c r="S173" s="10">
        <f t="shared" si="13"/>
        <v>41718.208333333336</v>
      </c>
      <c r="T173" s="10">
        <f t="shared" si="14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1"/>
        <v>film &amp; video</v>
      </c>
      <c r="R174" t="str">
        <f t="shared" si="12"/>
        <v>documentary</v>
      </c>
      <c r="S174" s="10">
        <f t="shared" si="13"/>
        <v>41839.208333333336</v>
      </c>
      <c r="T174" s="10">
        <f t="shared" si="14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1"/>
        <v>theater</v>
      </c>
      <c r="R175" t="str">
        <f t="shared" si="12"/>
        <v>plays</v>
      </c>
      <c r="S175" s="10">
        <f t="shared" si="13"/>
        <v>41412.208333333336</v>
      </c>
      <c r="T175" s="10">
        <f t="shared" si="14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1"/>
        <v>technology</v>
      </c>
      <c r="R176" t="str">
        <f t="shared" si="12"/>
        <v>wearables</v>
      </c>
      <c r="S176" s="10">
        <f t="shared" si="13"/>
        <v>42282.208333333328</v>
      </c>
      <c r="T176" s="10">
        <f t="shared" si="14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1"/>
        <v>theater</v>
      </c>
      <c r="R177" t="str">
        <f t="shared" si="12"/>
        <v>plays</v>
      </c>
      <c r="S177" s="10">
        <f t="shared" si="13"/>
        <v>42613.208333333328</v>
      </c>
      <c r="T177" s="10">
        <f t="shared" si="14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1"/>
        <v>theater</v>
      </c>
      <c r="R178" t="str">
        <f t="shared" si="12"/>
        <v>plays</v>
      </c>
      <c r="S178" s="10">
        <f t="shared" si="13"/>
        <v>42616.208333333328</v>
      </c>
      <c r="T178" s="10">
        <f t="shared" si="14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1"/>
        <v>theater</v>
      </c>
      <c r="R179" t="str">
        <f t="shared" si="12"/>
        <v>plays</v>
      </c>
      <c r="S179" s="10">
        <f t="shared" si="13"/>
        <v>40497.25</v>
      </c>
      <c r="T179" s="10">
        <f t="shared" si="14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1"/>
        <v>food</v>
      </c>
      <c r="R180" t="str">
        <f t="shared" si="12"/>
        <v>food trucks</v>
      </c>
      <c r="S180" s="10">
        <f t="shared" si="13"/>
        <v>42999.208333333328</v>
      </c>
      <c r="T180" s="10">
        <f t="shared" si="14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1"/>
        <v>theater</v>
      </c>
      <c r="R181" t="str">
        <f t="shared" si="12"/>
        <v>plays</v>
      </c>
      <c r="S181" s="10">
        <f t="shared" si="13"/>
        <v>41350.208333333336</v>
      </c>
      <c r="T181" s="10">
        <f t="shared" si="14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1"/>
        <v>technology</v>
      </c>
      <c r="R182" t="str">
        <f t="shared" si="12"/>
        <v>wearables</v>
      </c>
      <c r="S182" s="10">
        <f t="shared" si="13"/>
        <v>40259.208333333336</v>
      </c>
      <c r="T182" s="10">
        <f t="shared" si="14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1"/>
        <v>technology</v>
      </c>
      <c r="R183" t="str">
        <f t="shared" si="12"/>
        <v>web</v>
      </c>
      <c r="S183" s="10">
        <f t="shared" si="13"/>
        <v>43012.208333333328</v>
      </c>
      <c r="T183" s="10">
        <f t="shared" si="14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1"/>
        <v>theater</v>
      </c>
      <c r="R184" t="str">
        <f t="shared" si="12"/>
        <v>plays</v>
      </c>
      <c r="S184" s="10">
        <f t="shared" si="13"/>
        <v>43631.208333333328</v>
      </c>
      <c r="T184" s="10">
        <f t="shared" si="14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1"/>
        <v>music</v>
      </c>
      <c r="R185" t="str">
        <f t="shared" si="12"/>
        <v>rock</v>
      </c>
      <c r="S185" s="10">
        <f t="shared" si="13"/>
        <v>40430.208333333336</v>
      </c>
      <c r="T185" s="10">
        <f t="shared" si="14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1"/>
        <v>theater</v>
      </c>
      <c r="R186" t="str">
        <f t="shared" si="12"/>
        <v>plays</v>
      </c>
      <c r="S186" s="10">
        <f t="shared" si="13"/>
        <v>43588.208333333328</v>
      </c>
      <c r="T186" s="10">
        <f t="shared" si="14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1"/>
        <v>film &amp; video</v>
      </c>
      <c r="R187" t="str">
        <f t="shared" si="12"/>
        <v>television</v>
      </c>
      <c r="S187" s="10">
        <f t="shared" si="13"/>
        <v>43233.208333333328</v>
      </c>
      <c r="T187" s="10">
        <f t="shared" si="14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1"/>
        <v>theater</v>
      </c>
      <c r="R188" t="str">
        <f t="shared" si="12"/>
        <v>plays</v>
      </c>
      <c r="S188" s="10">
        <f t="shared" si="13"/>
        <v>41782.208333333336</v>
      </c>
      <c r="T188" s="10">
        <f t="shared" si="14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1"/>
        <v>film &amp; video</v>
      </c>
      <c r="R189" t="str">
        <f t="shared" si="12"/>
        <v>shorts</v>
      </c>
      <c r="S189" s="10">
        <f t="shared" si="13"/>
        <v>41328.25</v>
      </c>
      <c r="T189" s="10">
        <f t="shared" si="14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1"/>
        <v>theater</v>
      </c>
      <c r="R190" t="str">
        <f t="shared" si="12"/>
        <v>plays</v>
      </c>
      <c r="S190" s="10">
        <f t="shared" si="13"/>
        <v>41975.25</v>
      </c>
      <c r="T190" s="10">
        <f t="shared" si="14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1"/>
        <v>theater</v>
      </c>
      <c r="R191" t="str">
        <f t="shared" si="12"/>
        <v>plays</v>
      </c>
      <c r="S191" s="10">
        <f t="shared" si="13"/>
        <v>42433.25</v>
      </c>
      <c r="T191" s="10">
        <f t="shared" si="14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1"/>
        <v>theater</v>
      </c>
      <c r="R192" t="str">
        <f t="shared" si="12"/>
        <v>plays</v>
      </c>
      <c r="S192" s="10">
        <f t="shared" si="13"/>
        <v>41429.208333333336</v>
      </c>
      <c r="T192" s="10">
        <f t="shared" si="14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1"/>
        <v>theater</v>
      </c>
      <c r="R193" t="str">
        <f t="shared" si="12"/>
        <v>plays</v>
      </c>
      <c r="S193" s="10">
        <f t="shared" si="13"/>
        <v>43536.208333333328</v>
      </c>
      <c r="T193" s="10">
        <f t="shared" si="14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1"/>
        <v>music</v>
      </c>
      <c r="R194" t="str">
        <f t="shared" si="12"/>
        <v>rock</v>
      </c>
      <c r="S194" s="10">
        <f t="shared" si="13"/>
        <v>41817.208333333336</v>
      </c>
      <c r="T194" s="10">
        <f t="shared" si="14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t="s">
        <v>14</v>
      </c>
      <c r="H195">
        <v>65</v>
      </c>
      <c r="I195" s="5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6">LEFT(P195,FIND("/",P195)-1)</f>
        <v>music</v>
      </c>
      <c r="R195" t="str">
        <f t="shared" ref="R195:R258" si="17">RIGHT(P195,LEN(P195)-FIND("/",P195))</f>
        <v>indie rock</v>
      </c>
      <c r="S195" s="10">
        <f t="shared" ref="S195:S258" si="18">(((L195/60)/60)/24)+DATE(1970,1,1)</f>
        <v>43198.208333333328</v>
      </c>
      <c r="T195" s="10">
        <f t="shared" ref="T195:T258" si="19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6"/>
        <v>music</v>
      </c>
      <c r="R196" t="str">
        <f t="shared" si="17"/>
        <v>metal</v>
      </c>
      <c r="S196" s="10">
        <f t="shared" si="18"/>
        <v>42261.208333333328</v>
      </c>
      <c r="T196" s="10">
        <f t="shared" si="19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6"/>
        <v>music</v>
      </c>
      <c r="R197" t="str">
        <f t="shared" si="17"/>
        <v>electric music</v>
      </c>
      <c r="S197" s="10">
        <f t="shared" si="18"/>
        <v>43310.208333333328</v>
      </c>
      <c r="T197" s="10">
        <f t="shared" si="19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6"/>
        <v>technology</v>
      </c>
      <c r="R198" t="str">
        <f t="shared" si="17"/>
        <v>wearables</v>
      </c>
      <c r="S198" s="10">
        <f t="shared" si="18"/>
        <v>42616.208333333328</v>
      </c>
      <c r="T198" s="10">
        <f t="shared" si="19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6"/>
        <v>film &amp; video</v>
      </c>
      <c r="R199" t="str">
        <f t="shared" si="17"/>
        <v>drama</v>
      </c>
      <c r="S199" s="10">
        <f t="shared" si="18"/>
        <v>42909.208333333328</v>
      </c>
      <c r="T199" s="10">
        <f t="shared" si="19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6"/>
        <v>music</v>
      </c>
      <c r="R200" t="str">
        <f t="shared" si="17"/>
        <v>electric music</v>
      </c>
      <c r="S200" s="10">
        <f t="shared" si="18"/>
        <v>40396.208333333336</v>
      </c>
      <c r="T200" s="10">
        <f t="shared" si="19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6"/>
        <v>music</v>
      </c>
      <c r="R201" t="str">
        <f t="shared" si="17"/>
        <v>rock</v>
      </c>
      <c r="S201" s="10">
        <f t="shared" si="18"/>
        <v>42192.208333333328</v>
      </c>
      <c r="T201" s="10">
        <f t="shared" si="19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6"/>
        <v>theater</v>
      </c>
      <c r="R202" t="str">
        <f t="shared" si="17"/>
        <v>plays</v>
      </c>
      <c r="S202" s="10">
        <f t="shared" si="18"/>
        <v>40262.208333333336</v>
      </c>
      <c r="T202" s="10">
        <f t="shared" si="19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6"/>
        <v>technology</v>
      </c>
      <c r="R203" t="str">
        <f t="shared" si="17"/>
        <v>web</v>
      </c>
      <c r="S203" s="10">
        <f t="shared" si="18"/>
        <v>41845.208333333336</v>
      </c>
      <c r="T203" s="10">
        <f t="shared" si="19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6"/>
        <v>food</v>
      </c>
      <c r="R204" t="str">
        <f t="shared" si="17"/>
        <v>food trucks</v>
      </c>
      <c r="S204" s="10">
        <f t="shared" si="18"/>
        <v>40818.208333333336</v>
      </c>
      <c r="T204" s="10">
        <f t="shared" si="19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6"/>
        <v>theater</v>
      </c>
      <c r="R205" t="str">
        <f t="shared" si="17"/>
        <v>plays</v>
      </c>
      <c r="S205" s="10">
        <f t="shared" si="18"/>
        <v>42752.25</v>
      </c>
      <c r="T205" s="10">
        <f t="shared" si="19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6"/>
        <v>music</v>
      </c>
      <c r="R206" t="str">
        <f t="shared" si="17"/>
        <v>jazz</v>
      </c>
      <c r="S206" s="10">
        <f t="shared" si="18"/>
        <v>40636.208333333336</v>
      </c>
      <c r="T206" s="10">
        <f t="shared" si="19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6"/>
        <v>theater</v>
      </c>
      <c r="R207" t="str">
        <f t="shared" si="17"/>
        <v>plays</v>
      </c>
      <c r="S207" s="10">
        <f t="shared" si="18"/>
        <v>43390.208333333328</v>
      </c>
      <c r="T207" s="10">
        <f t="shared" si="19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6"/>
        <v>publishing</v>
      </c>
      <c r="R208" t="str">
        <f t="shared" si="17"/>
        <v>fiction</v>
      </c>
      <c r="S208" s="10">
        <f t="shared" si="18"/>
        <v>40236.25</v>
      </c>
      <c r="T208" s="10">
        <f t="shared" si="19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6"/>
        <v>music</v>
      </c>
      <c r="R209" t="str">
        <f t="shared" si="17"/>
        <v>rock</v>
      </c>
      <c r="S209" s="10">
        <f t="shared" si="18"/>
        <v>43340.208333333328</v>
      </c>
      <c r="T209" s="10">
        <f t="shared" si="19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6"/>
        <v>film &amp; video</v>
      </c>
      <c r="R210" t="str">
        <f t="shared" si="17"/>
        <v>documentary</v>
      </c>
      <c r="S210" s="10">
        <f t="shared" si="18"/>
        <v>43048.25</v>
      </c>
      <c r="T210" s="10">
        <f t="shared" si="19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6"/>
        <v>film &amp; video</v>
      </c>
      <c r="R211" t="str">
        <f t="shared" si="17"/>
        <v>documentary</v>
      </c>
      <c r="S211" s="10">
        <f t="shared" si="18"/>
        <v>42496.208333333328</v>
      </c>
      <c r="T211" s="10">
        <f t="shared" si="19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6"/>
        <v>film &amp; video</v>
      </c>
      <c r="R212" t="str">
        <f t="shared" si="17"/>
        <v>science fiction</v>
      </c>
      <c r="S212" s="10">
        <f t="shared" si="18"/>
        <v>42797.25</v>
      </c>
      <c r="T212" s="10">
        <f t="shared" si="19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6"/>
        <v>theater</v>
      </c>
      <c r="R213" t="str">
        <f t="shared" si="17"/>
        <v>plays</v>
      </c>
      <c r="S213" s="10">
        <f t="shared" si="18"/>
        <v>41513.208333333336</v>
      </c>
      <c r="T213" s="10">
        <f t="shared" si="19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6"/>
        <v>theater</v>
      </c>
      <c r="R214" t="str">
        <f t="shared" si="17"/>
        <v>plays</v>
      </c>
      <c r="S214" s="10">
        <f t="shared" si="18"/>
        <v>43814.25</v>
      </c>
      <c r="T214" s="10">
        <f t="shared" si="19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6"/>
        <v>music</v>
      </c>
      <c r="R215" t="str">
        <f t="shared" si="17"/>
        <v>indie rock</v>
      </c>
      <c r="S215" s="10">
        <f t="shared" si="18"/>
        <v>40488.208333333336</v>
      </c>
      <c r="T215" s="10">
        <f t="shared" si="19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6"/>
        <v>music</v>
      </c>
      <c r="R216" t="str">
        <f t="shared" si="17"/>
        <v>rock</v>
      </c>
      <c r="S216" s="10">
        <f t="shared" si="18"/>
        <v>40409.208333333336</v>
      </c>
      <c r="T216" s="10">
        <f t="shared" si="19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6"/>
        <v>theater</v>
      </c>
      <c r="R217" t="str">
        <f t="shared" si="17"/>
        <v>plays</v>
      </c>
      <c r="S217" s="10">
        <f t="shared" si="18"/>
        <v>43509.25</v>
      </c>
      <c r="T217" s="10">
        <f t="shared" si="19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6"/>
        <v>theater</v>
      </c>
      <c r="R218" t="str">
        <f t="shared" si="17"/>
        <v>plays</v>
      </c>
      <c r="S218" s="10">
        <f t="shared" si="18"/>
        <v>40869.25</v>
      </c>
      <c r="T218" s="10">
        <f t="shared" si="19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6"/>
        <v>film &amp; video</v>
      </c>
      <c r="R219" t="str">
        <f t="shared" si="17"/>
        <v>science fiction</v>
      </c>
      <c r="S219" s="10">
        <f t="shared" si="18"/>
        <v>43583.208333333328</v>
      </c>
      <c r="T219" s="10">
        <f t="shared" si="19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6"/>
        <v>film &amp; video</v>
      </c>
      <c r="R220" t="str">
        <f t="shared" si="17"/>
        <v>shorts</v>
      </c>
      <c r="S220" s="10">
        <f t="shared" si="18"/>
        <v>40858.25</v>
      </c>
      <c r="T220" s="10">
        <f t="shared" si="19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6"/>
        <v>film &amp; video</v>
      </c>
      <c r="R221" t="str">
        <f t="shared" si="17"/>
        <v>animation</v>
      </c>
      <c r="S221" s="10">
        <f t="shared" si="18"/>
        <v>41137.208333333336</v>
      </c>
      <c r="T221" s="10">
        <f t="shared" si="19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6"/>
        <v>theater</v>
      </c>
      <c r="R222" t="str">
        <f t="shared" si="17"/>
        <v>plays</v>
      </c>
      <c r="S222" s="10">
        <f t="shared" si="18"/>
        <v>40725.208333333336</v>
      </c>
      <c r="T222" s="10">
        <f t="shared" si="19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6"/>
        <v>food</v>
      </c>
      <c r="R223" t="str">
        <f t="shared" si="17"/>
        <v>food trucks</v>
      </c>
      <c r="S223" s="10">
        <f t="shared" si="18"/>
        <v>41081.208333333336</v>
      </c>
      <c r="T223" s="10">
        <f t="shared" si="19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6"/>
        <v>photography</v>
      </c>
      <c r="R224" t="str">
        <f t="shared" si="17"/>
        <v>photography books</v>
      </c>
      <c r="S224" s="10">
        <f t="shared" si="18"/>
        <v>41914.208333333336</v>
      </c>
      <c r="T224" s="10">
        <f t="shared" si="19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6"/>
        <v>theater</v>
      </c>
      <c r="R225" t="str">
        <f t="shared" si="17"/>
        <v>plays</v>
      </c>
      <c r="S225" s="10">
        <f t="shared" si="18"/>
        <v>42445.208333333328</v>
      </c>
      <c r="T225" s="10">
        <f t="shared" si="19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6"/>
        <v>film &amp; video</v>
      </c>
      <c r="R226" t="str">
        <f t="shared" si="17"/>
        <v>science fiction</v>
      </c>
      <c r="S226" s="10">
        <f t="shared" si="18"/>
        <v>41906.208333333336</v>
      </c>
      <c r="T226" s="10">
        <f t="shared" si="19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6"/>
        <v>music</v>
      </c>
      <c r="R227" t="str">
        <f t="shared" si="17"/>
        <v>rock</v>
      </c>
      <c r="S227" s="10">
        <f t="shared" si="18"/>
        <v>41762.208333333336</v>
      </c>
      <c r="T227" s="10">
        <f t="shared" si="19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6"/>
        <v>photography</v>
      </c>
      <c r="R228" t="str">
        <f t="shared" si="17"/>
        <v>photography books</v>
      </c>
      <c r="S228" s="10">
        <f t="shared" si="18"/>
        <v>40276.208333333336</v>
      </c>
      <c r="T228" s="10">
        <f t="shared" si="19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6"/>
        <v>games</v>
      </c>
      <c r="R229" t="str">
        <f t="shared" si="17"/>
        <v>mobile games</v>
      </c>
      <c r="S229" s="10">
        <f t="shared" si="18"/>
        <v>42139.208333333328</v>
      </c>
      <c r="T229" s="10">
        <f t="shared" si="19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6"/>
        <v>film &amp; video</v>
      </c>
      <c r="R230" t="str">
        <f t="shared" si="17"/>
        <v>animation</v>
      </c>
      <c r="S230" s="10">
        <f t="shared" si="18"/>
        <v>42613.208333333328</v>
      </c>
      <c r="T230" s="10">
        <f t="shared" si="19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6"/>
        <v>games</v>
      </c>
      <c r="R231" t="str">
        <f t="shared" si="17"/>
        <v>mobile games</v>
      </c>
      <c r="S231" s="10">
        <f t="shared" si="18"/>
        <v>42887.208333333328</v>
      </c>
      <c r="T231" s="10">
        <f t="shared" si="19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6"/>
        <v>games</v>
      </c>
      <c r="R232" t="str">
        <f t="shared" si="17"/>
        <v>video games</v>
      </c>
      <c r="S232" s="10">
        <f t="shared" si="18"/>
        <v>43805.25</v>
      </c>
      <c r="T232" s="10">
        <f t="shared" si="19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6"/>
        <v>theater</v>
      </c>
      <c r="R233" t="str">
        <f t="shared" si="17"/>
        <v>plays</v>
      </c>
      <c r="S233" s="10">
        <f t="shared" si="18"/>
        <v>41415.208333333336</v>
      </c>
      <c r="T233" s="10">
        <f t="shared" si="19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6"/>
        <v>theater</v>
      </c>
      <c r="R234" t="str">
        <f t="shared" si="17"/>
        <v>plays</v>
      </c>
      <c r="S234" s="10">
        <f t="shared" si="18"/>
        <v>42576.208333333328</v>
      </c>
      <c r="T234" s="10">
        <f t="shared" si="19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6"/>
        <v>film &amp; video</v>
      </c>
      <c r="R235" t="str">
        <f t="shared" si="17"/>
        <v>animation</v>
      </c>
      <c r="S235" s="10">
        <f t="shared" si="18"/>
        <v>40706.208333333336</v>
      </c>
      <c r="T235" s="10">
        <f t="shared" si="19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6"/>
        <v>games</v>
      </c>
      <c r="R236" t="str">
        <f t="shared" si="17"/>
        <v>video games</v>
      </c>
      <c r="S236" s="10">
        <f t="shared" si="18"/>
        <v>42969.208333333328</v>
      </c>
      <c r="T236" s="10">
        <f t="shared" si="19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6"/>
        <v>film &amp; video</v>
      </c>
      <c r="R237" t="str">
        <f t="shared" si="17"/>
        <v>animation</v>
      </c>
      <c r="S237" s="10">
        <f t="shared" si="18"/>
        <v>42779.25</v>
      </c>
      <c r="T237" s="10">
        <f t="shared" si="19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6"/>
        <v>music</v>
      </c>
      <c r="R238" t="str">
        <f t="shared" si="17"/>
        <v>rock</v>
      </c>
      <c r="S238" s="10">
        <f t="shared" si="18"/>
        <v>43641.208333333328</v>
      </c>
      <c r="T238" s="10">
        <f t="shared" si="19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6"/>
        <v>film &amp; video</v>
      </c>
      <c r="R239" t="str">
        <f t="shared" si="17"/>
        <v>animation</v>
      </c>
      <c r="S239" s="10">
        <f t="shared" si="18"/>
        <v>41754.208333333336</v>
      </c>
      <c r="T239" s="10">
        <f t="shared" si="19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6"/>
        <v>theater</v>
      </c>
      <c r="R240" t="str">
        <f t="shared" si="17"/>
        <v>plays</v>
      </c>
      <c r="S240" s="10">
        <f t="shared" si="18"/>
        <v>43083.25</v>
      </c>
      <c r="T240" s="10">
        <f t="shared" si="19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6"/>
        <v>technology</v>
      </c>
      <c r="R241" t="str">
        <f t="shared" si="17"/>
        <v>wearables</v>
      </c>
      <c r="S241" s="10">
        <f t="shared" si="18"/>
        <v>42245.208333333328</v>
      </c>
      <c r="T241" s="10">
        <f t="shared" si="19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6"/>
        <v>theater</v>
      </c>
      <c r="R242" t="str">
        <f t="shared" si="17"/>
        <v>plays</v>
      </c>
      <c r="S242" s="10">
        <f t="shared" si="18"/>
        <v>40396.208333333336</v>
      </c>
      <c r="T242" s="10">
        <f t="shared" si="19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6"/>
        <v>publishing</v>
      </c>
      <c r="R243" t="str">
        <f t="shared" si="17"/>
        <v>nonfiction</v>
      </c>
      <c r="S243" s="10">
        <f t="shared" si="18"/>
        <v>41742.208333333336</v>
      </c>
      <c r="T243" s="10">
        <f t="shared" si="19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6"/>
        <v>music</v>
      </c>
      <c r="R244" t="str">
        <f t="shared" si="17"/>
        <v>rock</v>
      </c>
      <c r="S244" s="10">
        <f t="shared" si="18"/>
        <v>42865.208333333328</v>
      </c>
      <c r="T244" s="10">
        <f t="shared" si="19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6"/>
        <v>theater</v>
      </c>
      <c r="R245" t="str">
        <f t="shared" si="17"/>
        <v>plays</v>
      </c>
      <c r="S245" s="10">
        <f t="shared" si="18"/>
        <v>43163.25</v>
      </c>
      <c r="T245" s="10">
        <f t="shared" si="19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6"/>
        <v>theater</v>
      </c>
      <c r="R246" t="str">
        <f t="shared" si="17"/>
        <v>plays</v>
      </c>
      <c r="S246" s="10">
        <f t="shared" si="18"/>
        <v>41834.208333333336</v>
      </c>
      <c r="T246" s="10">
        <f t="shared" si="19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6"/>
        <v>theater</v>
      </c>
      <c r="R247" t="str">
        <f t="shared" si="17"/>
        <v>plays</v>
      </c>
      <c r="S247" s="10">
        <f t="shared" si="18"/>
        <v>41736.208333333336</v>
      </c>
      <c r="T247" s="10">
        <f t="shared" si="19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6"/>
        <v>technology</v>
      </c>
      <c r="R248" t="str">
        <f t="shared" si="17"/>
        <v>web</v>
      </c>
      <c r="S248" s="10">
        <f t="shared" si="18"/>
        <v>41491.208333333336</v>
      </c>
      <c r="T248" s="10">
        <f t="shared" si="19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6"/>
        <v>publishing</v>
      </c>
      <c r="R249" t="str">
        <f t="shared" si="17"/>
        <v>fiction</v>
      </c>
      <c r="S249" s="10">
        <f t="shared" si="18"/>
        <v>42726.25</v>
      </c>
      <c r="T249" s="10">
        <f t="shared" si="19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6"/>
        <v>games</v>
      </c>
      <c r="R250" t="str">
        <f t="shared" si="17"/>
        <v>mobile games</v>
      </c>
      <c r="S250" s="10">
        <f t="shared" si="18"/>
        <v>42004.25</v>
      </c>
      <c r="T250" s="10">
        <f t="shared" si="19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6"/>
        <v>publishing</v>
      </c>
      <c r="R251" t="str">
        <f t="shared" si="17"/>
        <v>translations</v>
      </c>
      <c r="S251" s="10">
        <f t="shared" si="18"/>
        <v>42006.25</v>
      </c>
      <c r="T251" s="10">
        <f t="shared" si="19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6"/>
        <v>music</v>
      </c>
      <c r="R252" t="str">
        <f t="shared" si="17"/>
        <v>rock</v>
      </c>
      <c r="S252" s="10">
        <f t="shared" si="18"/>
        <v>40203.25</v>
      </c>
      <c r="T252" s="10">
        <f t="shared" si="19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6"/>
        <v>theater</v>
      </c>
      <c r="R253" t="str">
        <f t="shared" si="17"/>
        <v>plays</v>
      </c>
      <c r="S253" s="10">
        <f t="shared" si="18"/>
        <v>41252.25</v>
      </c>
      <c r="T253" s="10">
        <f t="shared" si="19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6"/>
        <v>theater</v>
      </c>
      <c r="R254" t="str">
        <f t="shared" si="17"/>
        <v>plays</v>
      </c>
      <c r="S254" s="10">
        <f t="shared" si="18"/>
        <v>41572.208333333336</v>
      </c>
      <c r="T254" s="10">
        <f t="shared" si="19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6"/>
        <v>film &amp; video</v>
      </c>
      <c r="R255" t="str">
        <f t="shared" si="17"/>
        <v>drama</v>
      </c>
      <c r="S255" s="10">
        <f t="shared" si="18"/>
        <v>40641.208333333336</v>
      </c>
      <c r="T255" s="10">
        <f t="shared" si="19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6"/>
        <v>publishing</v>
      </c>
      <c r="R256" t="str">
        <f t="shared" si="17"/>
        <v>nonfiction</v>
      </c>
      <c r="S256" s="10">
        <f t="shared" si="18"/>
        <v>42787.25</v>
      </c>
      <c r="T256" s="10">
        <f t="shared" si="19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6"/>
        <v>music</v>
      </c>
      <c r="R257" t="str">
        <f t="shared" si="17"/>
        <v>rock</v>
      </c>
      <c r="S257" s="10">
        <f t="shared" si="18"/>
        <v>40590.25</v>
      </c>
      <c r="T257" s="10">
        <f t="shared" si="19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5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6"/>
        <v>music</v>
      </c>
      <c r="R258" t="str">
        <f t="shared" si="17"/>
        <v>rock</v>
      </c>
      <c r="S258" s="10">
        <f t="shared" si="18"/>
        <v>42393.25</v>
      </c>
      <c r="T258" s="10">
        <f t="shared" si="19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E259/D259</f>
        <v>1.46</v>
      </c>
      <c r="G259" t="s">
        <v>20</v>
      </c>
      <c r="H259">
        <v>92</v>
      </c>
      <c r="I259" s="5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1">LEFT(P259,FIND("/",P259)-1)</f>
        <v>theater</v>
      </c>
      <c r="R259" t="str">
        <f t="shared" ref="R259:R322" si="22">RIGHT(P259,LEN(P259)-FIND("/",P259))</f>
        <v>plays</v>
      </c>
      <c r="S259" s="10">
        <f t="shared" ref="S259:S322" si="23">(((L259/60)/60)/24)+DATE(1970,1,1)</f>
        <v>41338.25</v>
      </c>
      <c r="T259" s="10">
        <f t="shared" ref="T259:T322" si="24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1"/>
        <v>theater</v>
      </c>
      <c r="R260" t="str">
        <f t="shared" si="22"/>
        <v>plays</v>
      </c>
      <c r="S260" s="10">
        <f t="shared" si="23"/>
        <v>42712.25</v>
      </c>
      <c r="T260" s="10">
        <f t="shared" si="24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1"/>
        <v>photography</v>
      </c>
      <c r="R261" t="str">
        <f t="shared" si="22"/>
        <v>photography books</v>
      </c>
      <c r="S261" s="10">
        <f t="shared" si="23"/>
        <v>41251.25</v>
      </c>
      <c r="T261" s="10">
        <f t="shared" si="24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1"/>
        <v>music</v>
      </c>
      <c r="R262" t="str">
        <f t="shared" si="22"/>
        <v>rock</v>
      </c>
      <c r="S262" s="10">
        <f t="shared" si="23"/>
        <v>41180.208333333336</v>
      </c>
      <c r="T262" s="10">
        <f t="shared" si="24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1"/>
        <v>music</v>
      </c>
      <c r="R263" t="str">
        <f t="shared" si="22"/>
        <v>rock</v>
      </c>
      <c r="S263" s="10">
        <f t="shared" si="23"/>
        <v>40415.208333333336</v>
      </c>
      <c r="T263" s="10">
        <f t="shared" si="24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1"/>
        <v>music</v>
      </c>
      <c r="R264" t="str">
        <f t="shared" si="22"/>
        <v>indie rock</v>
      </c>
      <c r="S264" s="10">
        <f t="shared" si="23"/>
        <v>40638.208333333336</v>
      </c>
      <c r="T264" s="10">
        <f t="shared" si="24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1"/>
        <v>photography</v>
      </c>
      <c r="R265" t="str">
        <f t="shared" si="22"/>
        <v>photography books</v>
      </c>
      <c r="S265" s="10">
        <f t="shared" si="23"/>
        <v>40187.25</v>
      </c>
      <c r="T265" s="10">
        <f t="shared" si="24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1"/>
        <v>theater</v>
      </c>
      <c r="R266" t="str">
        <f t="shared" si="22"/>
        <v>plays</v>
      </c>
      <c r="S266" s="10">
        <f t="shared" si="23"/>
        <v>41317.25</v>
      </c>
      <c r="T266" s="10">
        <f t="shared" si="24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1"/>
        <v>theater</v>
      </c>
      <c r="R267" t="str">
        <f t="shared" si="22"/>
        <v>plays</v>
      </c>
      <c r="S267" s="10">
        <f t="shared" si="23"/>
        <v>42372.25</v>
      </c>
      <c r="T267" s="10">
        <f t="shared" si="24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1"/>
        <v>music</v>
      </c>
      <c r="R268" t="str">
        <f t="shared" si="22"/>
        <v>jazz</v>
      </c>
      <c r="S268" s="10">
        <f t="shared" si="23"/>
        <v>41950.25</v>
      </c>
      <c r="T268" s="10">
        <f t="shared" si="24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1"/>
        <v>theater</v>
      </c>
      <c r="R269" t="str">
        <f t="shared" si="22"/>
        <v>plays</v>
      </c>
      <c r="S269" s="10">
        <f t="shared" si="23"/>
        <v>41206.208333333336</v>
      </c>
      <c r="T269" s="10">
        <f t="shared" si="24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1"/>
        <v>film &amp; video</v>
      </c>
      <c r="R270" t="str">
        <f t="shared" si="22"/>
        <v>documentary</v>
      </c>
      <c r="S270" s="10">
        <f t="shared" si="23"/>
        <v>41186.208333333336</v>
      </c>
      <c r="T270" s="10">
        <f t="shared" si="24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1"/>
        <v>film &amp; video</v>
      </c>
      <c r="R271" t="str">
        <f t="shared" si="22"/>
        <v>television</v>
      </c>
      <c r="S271" s="10">
        <f t="shared" si="23"/>
        <v>43496.25</v>
      </c>
      <c r="T271" s="10">
        <f t="shared" si="24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1"/>
        <v>games</v>
      </c>
      <c r="R272" t="str">
        <f t="shared" si="22"/>
        <v>video games</v>
      </c>
      <c r="S272" s="10">
        <f t="shared" si="23"/>
        <v>40514.25</v>
      </c>
      <c r="T272" s="10">
        <f t="shared" si="24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1"/>
        <v>photography</v>
      </c>
      <c r="R273" t="str">
        <f t="shared" si="22"/>
        <v>photography books</v>
      </c>
      <c r="S273" s="10">
        <f t="shared" si="23"/>
        <v>42345.25</v>
      </c>
      <c r="T273" s="10">
        <f t="shared" si="24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1"/>
        <v>theater</v>
      </c>
      <c r="R274" t="str">
        <f t="shared" si="22"/>
        <v>plays</v>
      </c>
      <c r="S274" s="10">
        <f t="shared" si="23"/>
        <v>43656.208333333328</v>
      </c>
      <c r="T274" s="10">
        <f t="shared" si="24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1"/>
        <v>theater</v>
      </c>
      <c r="R275" t="str">
        <f t="shared" si="22"/>
        <v>plays</v>
      </c>
      <c r="S275" s="10">
        <f t="shared" si="23"/>
        <v>42995.208333333328</v>
      </c>
      <c r="T275" s="10">
        <f t="shared" si="24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1"/>
        <v>theater</v>
      </c>
      <c r="R276" t="str">
        <f t="shared" si="22"/>
        <v>plays</v>
      </c>
      <c r="S276" s="10">
        <f t="shared" si="23"/>
        <v>43045.25</v>
      </c>
      <c r="T276" s="10">
        <f t="shared" si="24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1"/>
        <v>publishing</v>
      </c>
      <c r="R277" t="str">
        <f t="shared" si="22"/>
        <v>translations</v>
      </c>
      <c r="S277" s="10">
        <f t="shared" si="23"/>
        <v>43561.208333333328</v>
      </c>
      <c r="T277" s="10">
        <f t="shared" si="24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1"/>
        <v>games</v>
      </c>
      <c r="R278" t="str">
        <f t="shared" si="22"/>
        <v>video games</v>
      </c>
      <c r="S278" s="10">
        <f t="shared" si="23"/>
        <v>41018.208333333336</v>
      </c>
      <c r="T278" s="10">
        <f t="shared" si="24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1"/>
        <v>theater</v>
      </c>
      <c r="R279" t="str">
        <f t="shared" si="22"/>
        <v>plays</v>
      </c>
      <c r="S279" s="10">
        <f t="shared" si="23"/>
        <v>40378.208333333336</v>
      </c>
      <c r="T279" s="10">
        <f t="shared" si="24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1"/>
        <v>technology</v>
      </c>
      <c r="R280" t="str">
        <f t="shared" si="22"/>
        <v>web</v>
      </c>
      <c r="S280" s="10">
        <f t="shared" si="23"/>
        <v>41239.25</v>
      </c>
      <c r="T280" s="10">
        <f t="shared" si="24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1"/>
        <v>theater</v>
      </c>
      <c r="R281" t="str">
        <f t="shared" si="22"/>
        <v>plays</v>
      </c>
      <c r="S281" s="10">
        <f t="shared" si="23"/>
        <v>43346.208333333328</v>
      </c>
      <c r="T281" s="10">
        <f t="shared" si="24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1"/>
        <v>film &amp; video</v>
      </c>
      <c r="R282" t="str">
        <f t="shared" si="22"/>
        <v>animation</v>
      </c>
      <c r="S282" s="10">
        <f t="shared" si="23"/>
        <v>43060.25</v>
      </c>
      <c r="T282" s="10">
        <f t="shared" si="24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1"/>
        <v>theater</v>
      </c>
      <c r="R283" t="str">
        <f t="shared" si="22"/>
        <v>plays</v>
      </c>
      <c r="S283" s="10">
        <f t="shared" si="23"/>
        <v>40979.25</v>
      </c>
      <c r="T283" s="10">
        <f t="shared" si="24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1"/>
        <v>film &amp; video</v>
      </c>
      <c r="R284" t="str">
        <f t="shared" si="22"/>
        <v>television</v>
      </c>
      <c r="S284" s="10">
        <f t="shared" si="23"/>
        <v>42701.25</v>
      </c>
      <c r="T284" s="10">
        <f t="shared" si="24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1"/>
        <v>music</v>
      </c>
      <c r="R285" t="str">
        <f t="shared" si="22"/>
        <v>rock</v>
      </c>
      <c r="S285" s="10">
        <f t="shared" si="23"/>
        <v>42520.208333333328</v>
      </c>
      <c r="T285" s="10">
        <f t="shared" si="24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1"/>
        <v>technology</v>
      </c>
      <c r="R286" t="str">
        <f t="shared" si="22"/>
        <v>web</v>
      </c>
      <c r="S286" s="10">
        <f t="shared" si="23"/>
        <v>41030.208333333336</v>
      </c>
      <c r="T286" s="10">
        <f t="shared" si="24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1"/>
        <v>theater</v>
      </c>
      <c r="R287" t="str">
        <f t="shared" si="22"/>
        <v>plays</v>
      </c>
      <c r="S287" s="10">
        <f t="shared" si="23"/>
        <v>42623.208333333328</v>
      </c>
      <c r="T287" s="10">
        <f t="shared" si="24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1"/>
        <v>theater</v>
      </c>
      <c r="R288" t="str">
        <f t="shared" si="22"/>
        <v>plays</v>
      </c>
      <c r="S288" s="10">
        <f t="shared" si="23"/>
        <v>42697.25</v>
      </c>
      <c r="T288" s="10">
        <f t="shared" si="24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1"/>
        <v>music</v>
      </c>
      <c r="R289" t="str">
        <f t="shared" si="22"/>
        <v>electric music</v>
      </c>
      <c r="S289" s="10">
        <f t="shared" si="23"/>
        <v>42122.208333333328</v>
      </c>
      <c r="T289" s="10">
        <f t="shared" si="24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1"/>
        <v>music</v>
      </c>
      <c r="R290" t="str">
        <f t="shared" si="22"/>
        <v>metal</v>
      </c>
      <c r="S290" s="10">
        <f t="shared" si="23"/>
        <v>40982.208333333336</v>
      </c>
      <c r="T290" s="10">
        <f t="shared" si="24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1"/>
        <v>theater</v>
      </c>
      <c r="R291" t="str">
        <f t="shared" si="22"/>
        <v>plays</v>
      </c>
      <c r="S291" s="10">
        <f t="shared" si="23"/>
        <v>42219.208333333328</v>
      </c>
      <c r="T291" s="10">
        <f t="shared" si="24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1"/>
        <v>film &amp; video</v>
      </c>
      <c r="R292" t="str">
        <f t="shared" si="22"/>
        <v>documentary</v>
      </c>
      <c r="S292" s="10">
        <f t="shared" si="23"/>
        <v>41404.208333333336</v>
      </c>
      <c r="T292" s="10">
        <f t="shared" si="24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1"/>
        <v>technology</v>
      </c>
      <c r="R293" t="str">
        <f t="shared" si="22"/>
        <v>web</v>
      </c>
      <c r="S293" s="10">
        <f t="shared" si="23"/>
        <v>40831.208333333336</v>
      </c>
      <c r="T293" s="10">
        <f t="shared" si="24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1"/>
        <v>food</v>
      </c>
      <c r="R294" t="str">
        <f t="shared" si="22"/>
        <v>food trucks</v>
      </c>
      <c r="S294" s="10">
        <f t="shared" si="23"/>
        <v>40984.208333333336</v>
      </c>
      <c r="T294" s="10">
        <f t="shared" si="24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1"/>
        <v>theater</v>
      </c>
      <c r="R295" t="str">
        <f t="shared" si="22"/>
        <v>plays</v>
      </c>
      <c r="S295" s="10">
        <f t="shared" si="23"/>
        <v>40456.208333333336</v>
      </c>
      <c r="T295" s="10">
        <f t="shared" si="24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1"/>
        <v>theater</v>
      </c>
      <c r="R296" t="str">
        <f t="shared" si="22"/>
        <v>plays</v>
      </c>
      <c r="S296" s="10">
        <f t="shared" si="23"/>
        <v>43399.208333333328</v>
      </c>
      <c r="T296" s="10">
        <f t="shared" si="24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1"/>
        <v>theater</v>
      </c>
      <c r="R297" t="str">
        <f t="shared" si="22"/>
        <v>plays</v>
      </c>
      <c r="S297" s="10">
        <f t="shared" si="23"/>
        <v>41562.208333333336</v>
      </c>
      <c r="T297" s="10">
        <f t="shared" si="24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1"/>
        <v>theater</v>
      </c>
      <c r="R298" t="str">
        <f t="shared" si="22"/>
        <v>plays</v>
      </c>
      <c r="S298" s="10">
        <f t="shared" si="23"/>
        <v>43493.25</v>
      </c>
      <c r="T298" s="10">
        <f t="shared" si="24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1"/>
        <v>theater</v>
      </c>
      <c r="R299" t="str">
        <f t="shared" si="22"/>
        <v>plays</v>
      </c>
      <c r="S299" s="10">
        <f t="shared" si="23"/>
        <v>41653.25</v>
      </c>
      <c r="T299" s="10">
        <f t="shared" si="24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1"/>
        <v>music</v>
      </c>
      <c r="R300" t="str">
        <f t="shared" si="22"/>
        <v>rock</v>
      </c>
      <c r="S300" s="10">
        <f t="shared" si="23"/>
        <v>42426.25</v>
      </c>
      <c r="T300" s="10">
        <f t="shared" si="24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1"/>
        <v>food</v>
      </c>
      <c r="R301" t="str">
        <f t="shared" si="22"/>
        <v>food trucks</v>
      </c>
      <c r="S301" s="10">
        <f t="shared" si="23"/>
        <v>42432.25</v>
      </c>
      <c r="T301" s="10">
        <f t="shared" si="24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1"/>
        <v>publishing</v>
      </c>
      <c r="R302" t="str">
        <f t="shared" si="22"/>
        <v>nonfiction</v>
      </c>
      <c r="S302" s="10">
        <f t="shared" si="23"/>
        <v>42977.208333333328</v>
      </c>
      <c r="T302" s="10">
        <f t="shared" si="24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1"/>
        <v>film &amp; video</v>
      </c>
      <c r="R303" t="str">
        <f t="shared" si="22"/>
        <v>documentary</v>
      </c>
      <c r="S303" s="10">
        <f t="shared" si="23"/>
        <v>42061.25</v>
      </c>
      <c r="T303" s="10">
        <f t="shared" si="24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1"/>
        <v>theater</v>
      </c>
      <c r="R304" t="str">
        <f t="shared" si="22"/>
        <v>plays</v>
      </c>
      <c r="S304" s="10">
        <f t="shared" si="23"/>
        <v>43345.208333333328</v>
      </c>
      <c r="T304" s="10">
        <f t="shared" si="24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1"/>
        <v>music</v>
      </c>
      <c r="R305" t="str">
        <f t="shared" si="22"/>
        <v>indie rock</v>
      </c>
      <c r="S305" s="10">
        <f t="shared" si="23"/>
        <v>42376.25</v>
      </c>
      <c r="T305" s="10">
        <f t="shared" si="24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1"/>
        <v>film &amp; video</v>
      </c>
      <c r="R306" t="str">
        <f t="shared" si="22"/>
        <v>documentary</v>
      </c>
      <c r="S306" s="10">
        <f t="shared" si="23"/>
        <v>42589.208333333328</v>
      </c>
      <c r="T306" s="10">
        <f t="shared" si="24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1"/>
        <v>theater</v>
      </c>
      <c r="R307" t="str">
        <f t="shared" si="22"/>
        <v>plays</v>
      </c>
      <c r="S307" s="10">
        <f t="shared" si="23"/>
        <v>42448.208333333328</v>
      </c>
      <c r="T307" s="10">
        <f t="shared" si="24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1"/>
        <v>theater</v>
      </c>
      <c r="R308" t="str">
        <f t="shared" si="22"/>
        <v>plays</v>
      </c>
      <c r="S308" s="10">
        <f t="shared" si="23"/>
        <v>42930.208333333328</v>
      </c>
      <c r="T308" s="10">
        <f t="shared" si="24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1"/>
        <v>publishing</v>
      </c>
      <c r="R309" t="str">
        <f t="shared" si="22"/>
        <v>fiction</v>
      </c>
      <c r="S309" s="10">
        <f t="shared" si="23"/>
        <v>41066.208333333336</v>
      </c>
      <c r="T309" s="10">
        <f t="shared" si="24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1"/>
        <v>theater</v>
      </c>
      <c r="R310" t="str">
        <f t="shared" si="22"/>
        <v>plays</v>
      </c>
      <c r="S310" s="10">
        <f t="shared" si="23"/>
        <v>40651.208333333336</v>
      </c>
      <c r="T310" s="10">
        <f t="shared" si="24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1"/>
        <v>music</v>
      </c>
      <c r="R311" t="str">
        <f t="shared" si="22"/>
        <v>indie rock</v>
      </c>
      <c r="S311" s="10">
        <f t="shared" si="23"/>
        <v>40807.208333333336</v>
      </c>
      <c r="T311" s="10">
        <f t="shared" si="24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1"/>
        <v>games</v>
      </c>
      <c r="R312" t="str">
        <f t="shared" si="22"/>
        <v>video games</v>
      </c>
      <c r="S312" s="10">
        <f t="shared" si="23"/>
        <v>40277.208333333336</v>
      </c>
      <c r="T312" s="10">
        <f t="shared" si="24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1"/>
        <v>theater</v>
      </c>
      <c r="R313" t="str">
        <f t="shared" si="22"/>
        <v>plays</v>
      </c>
      <c r="S313" s="10">
        <f t="shared" si="23"/>
        <v>40590.25</v>
      </c>
      <c r="T313" s="10">
        <f t="shared" si="24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1"/>
        <v>theater</v>
      </c>
      <c r="R314" t="str">
        <f t="shared" si="22"/>
        <v>plays</v>
      </c>
      <c r="S314" s="10">
        <f t="shared" si="23"/>
        <v>41572.208333333336</v>
      </c>
      <c r="T314" s="10">
        <f t="shared" si="24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1"/>
        <v>music</v>
      </c>
      <c r="R315" t="str">
        <f t="shared" si="22"/>
        <v>rock</v>
      </c>
      <c r="S315" s="10">
        <f t="shared" si="23"/>
        <v>40966.25</v>
      </c>
      <c r="T315" s="10">
        <f t="shared" si="24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1"/>
        <v>film &amp; video</v>
      </c>
      <c r="R316" t="str">
        <f t="shared" si="22"/>
        <v>documentary</v>
      </c>
      <c r="S316" s="10">
        <f t="shared" si="23"/>
        <v>43536.208333333328</v>
      </c>
      <c r="T316" s="10">
        <f t="shared" si="24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1"/>
        <v>theater</v>
      </c>
      <c r="R317" t="str">
        <f t="shared" si="22"/>
        <v>plays</v>
      </c>
      <c r="S317" s="10">
        <f t="shared" si="23"/>
        <v>41783.208333333336</v>
      </c>
      <c r="T317" s="10">
        <f t="shared" si="24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1"/>
        <v>food</v>
      </c>
      <c r="R318" t="str">
        <f t="shared" si="22"/>
        <v>food trucks</v>
      </c>
      <c r="S318" s="10">
        <f t="shared" si="23"/>
        <v>43788.25</v>
      </c>
      <c r="T318" s="10">
        <f t="shared" si="24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1"/>
        <v>theater</v>
      </c>
      <c r="R319" t="str">
        <f t="shared" si="22"/>
        <v>plays</v>
      </c>
      <c r="S319" s="10">
        <f t="shared" si="23"/>
        <v>42869.208333333328</v>
      </c>
      <c r="T319" s="10">
        <f t="shared" si="24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1"/>
        <v>music</v>
      </c>
      <c r="R320" t="str">
        <f t="shared" si="22"/>
        <v>rock</v>
      </c>
      <c r="S320" s="10">
        <f t="shared" si="23"/>
        <v>41684.25</v>
      </c>
      <c r="T320" s="10">
        <f t="shared" si="24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1"/>
        <v>technology</v>
      </c>
      <c r="R321" t="str">
        <f t="shared" si="22"/>
        <v>web</v>
      </c>
      <c r="S321" s="10">
        <f t="shared" si="23"/>
        <v>40402.208333333336</v>
      </c>
      <c r="T321" s="10">
        <f t="shared" si="24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s="5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1"/>
        <v>publishing</v>
      </c>
      <c r="R322" t="str">
        <f t="shared" si="22"/>
        <v>fiction</v>
      </c>
      <c r="S322" s="10">
        <f t="shared" si="23"/>
        <v>40673.208333333336</v>
      </c>
      <c r="T322" s="10">
        <f t="shared" si="24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t="s">
        <v>14</v>
      </c>
      <c r="H323">
        <v>2468</v>
      </c>
      <c r="I323" s="5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6">LEFT(P323,FIND("/",P323)-1)</f>
        <v>film &amp; video</v>
      </c>
      <c r="R323" t="str">
        <f t="shared" ref="R323:R386" si="27">RIGHT(P323,LEN(P323)-FIND("/",P323))</f>
        <v>shorts</v>
      </c>
      <c r="S323" s="10">
        <f t="shared" ref="S323:S386" si="28">(((L323/60)/60)/24)+DATE(1970,1,1)</f>
        <v>40634.208333333336</v>
      </c>
      <c r="T323" s="10">
        <f t="shared" ref="T323:T386" si="29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6"/>
        <v>theater</v>
      </c>
      <c r="R324" t="str">
        <f t="shared" si="27"/>
        <v>plays</v>
      </c>
      <c r="S324" s="10">
        <f t="shared" si="28"/>
        <v>40507.25</v>
      </c>
      <c r="T324" s="10">
        <f t="shared" si="29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6"/>
        <v>film &amp; video</v>
      </c>
      <c r="R325" t="str">
        <f t="shared" si="27"/>
        <v>documentary</v>
      </c>
      <c r="S325" s="10">
        <f t="shared" si="28"/>
        <v>41725.208333333336</v>
      </c>
      <c r="T325" s="10">
        <f t="shared" si="29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6"/>
        <v>theater</v>
      </c>
      <c r="R326" t="str">
        <f t="shared" si="27"/>
        <v>plays</v>
      </c>
      <c r="S326" s="10">
        <f t="shared" si="28"/>
        <v>42176.208333333328</v>
      </c>
      <c r="T326" s="10">
        <f t="shared" si="29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6"/>
        <v>theater</v>
      </c>
      <c r="R327" t="str">
        <f t="shared" si="27"/>
        <v>plays</v>
      </c>
      <c r="S327" s="10">
        <f t="shared" si="28"/>
        <v>43267.208333333328</v>
      </c>
      <c r="T327" s="10">
        <f t="shared" si="29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6"/>
        <v>film &amp; video</v>
      </c>
      <c r="R328" t="str">
        <f t="shared" si="27"/>
        <v>animation</v>
      </c>
      <c r="S328" s="10">
        <f t="shared" si="28"/>
        <v>42364.25</v>
      </c>
      <c r="T328" s="10">
        <f t="shared" si="29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6"/>
        <v>theater</v>
      </c>
      <c r="R329" t="str">
        <f t="shared" si="27"/>
        <v>plays</v>
      </c>
      <c r="S329" s="10">
        <f t="shared" si="28"/>
        <v>43705.208333333328</v>
      </c>
      <c r="T329" s="10">
        <f t="shared" si="29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6"/>
        <v>music</v>
      </c>
      <c r="R330" t="str">
        <f t="shared" si="27"/>
        <v>rock</v>
      </c>
      <c r="S330" s="10">
        <f t="shared" si="28"/>
        <v>43434.25</v>
      </c>
      <c r="T330" s="10">
        <f t="shared" si="29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6"/>
        <v>games</v>
      </c>
      <c r="R331" t="str">
        <f t="shared" si="27"/>
        <v>video games</v>
      </c>
      <c r="S331" s="10">
        <f t="shared" si="28"/>
        <v>42716.25</v>
      </c>
      <c r="T331" s="10">
        <f t="shared" si="29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6"/>
        <v>film &amp; video</v>
      </c>
      <c r="R332" t="str">
        <f t="shared" si="27"/>
        <v>documentary</v>
      </c>
      <c r="S332" s="10">
        <f t="shared" si="28"/>
        <v>43077.25</v>
      </c>
      <c r="T332" s="10">
        <f t="shared" si="29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6"/>
        <v>food</v>
      </c>
      <c r="R333" t="str">
        <f t="shared" si="27"/>
        <v>food trucks</v>
      </c>
      <c r="S333" s="10">
        <f t="shared" si="28"/>
        <v>40896.25</v>
      </c>
      <c r="T333" s="10">
        <f t="shared" si="29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6"/>
        <v>technology</v>
      </c>
      <c r="R334" t="str">
        <f t="shared" si="27"/>
        <v>wearables</v>
      </c>
      <c r="S334" s="10">
        <f t="shared" si="28"/>
        <v>41361.208333333336</v>
      </c>
      <c r="T334" s="10">
        <f t="shared" si="29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6"/>
        <v>theater</v>
      </c>
      <c r="R335" t="str">
        <f t="shared" si="27"/>
        <v>plays</v>
      </c>
      <c r="S335" s="10">
        <f t="shared" si="28"/>
        <v>43424.25</v>
      </c>
      <c r="T335" s="10">
        <f t="shared" si="29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6"/>
        <v>music</v>
      </c>
      <c r="R336" t="str">
        <f t="shared" si="27"/>
        <v>rock</v>
      </c>
      <c r="S336" s="10">
        <f t="shared" si="28"/>
        <v>43110.25</v>
      </c>
      <c r="T336" s="10">
        <f t="shared" si="29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6"/>
        <v>music</v>
      </c>
      <c r="R337" t="str">
        <f t="shared" si="27"/>
        <v>rock</v>
      </c>
      <c r="S337" s="10">
        <f t="shared" si="28"/>
        <v>43784.25</v>
      </c>
      <c r="T337" s="10">
        <f t="shared" si="29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6"/>
        <v>music</v>
      </c>
      <c r="R338" t="str">
        <f t="shared" si="27"/>
        <v>rock</v>
      </c>
      <c r="S338" s="10">
        <f t="shared" si="28"/>
        <v>40527.25</v>
      </c>
      <c r="T338" s="10">
        <f t="shared" si="29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6"/>
        <v>theater</v>
      </c>
      <c r="R339" t="str">
        <f t="shared" si="27"/>
        <v>plays</v>
      </c>
      <c r="S339" s="10">
        <f t="shared" si="28"/>
        <v>43780.25</v>
      </c>
      <c r="T339" s="10">
        <f t="shared" si="29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6"/>
        <v>theater</v>
      </c>
      <c r="R340" t="str">
        <f t="shared" si="27"/>
        <v>plays</v>
      </c>
      <c r="S340" s="10">
        <f t="shared" si="28"/>
        <v>40821.208333333336</v>
      </c>
      <c r="T340" s="10">
        <f t="shared" si="29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6"/>
        <v>theater</v>
      </c>
      <c r="R341" t="str">
        <f t="shared" si="27"/>
        <v>plays</v>
      </c>
      <c r="S341" s="10">
        <f t="shared" si="28"/>
        <v>42949.208333333328</v>
      </c>
      <c r="T341" s="10">
        <f t="shared" si="29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6"/>
        <v>photography</v>
      </c>
      <c r="R342" t="str">
        <f t="shared" si="27"/>
        <v>photography books</v>
      </c>
      <c r="S342" s="10">
        <f t="shared" si="28"/>
        <v>40889.25</v>
      </c>
      <c r="T342" s="10">
        <f t="shared" si="29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6"/>
        <v>music</v>
      </c>
      <c r="R343" t="str">
        <f t="shared" si="27"/>
        <v>indie rock</v>
      </c>
      <c r="S343" s="10">
        <f t="shared" si="28"/>
        <v>42244.208333333328</v>
      </c>
      <c r="T343" s="10">
        <f t="shared" si="29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6"/>
        <v>theater</v>
      </c>
      <c r="R344" t="str">
        <f t="shared" si="27"/>
        <v>plays</v>
      </c>
      <c r="S344" s="10">
        <f t="shared" si="28"/>
        <v>41475.208333333336</v>
      </c>
      <c r="T344" s="10">
        <f t="shared" si="29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6"/>
        <v>theater</v>
      </c>
      <c r="R345" t="str">
        <f t="shared" si="27"/>
        <v>plays</v>
      </c>
      <c r="S345" s="10">
        <f t="shared" si="28"/>
        <v>41597.25</v>
      </c>
      <c r="T345" s="10">
        <f t="shared" si="29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6"/>
        <v>games</v>
      </c>
      <c r="R346" t="str">
        <f t="shared" si="27"/>
        <v>video games</v>
      </c>
      <c r="S346" s="10">
        <f t="shared" si="28"/>
        <v>43122.25</v>
      </c>
      <c r="T346" s="10">
        <f t="shared" si="29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6"/>
        <v>film &amp; video</v>
      </c>
      <c r="R347" t="str">
        <f t="shared" si="27"/>
        <v>drama</v>
      </c>
      <c r="S347" s="10">
        <f t="shared" si="28"/>
        <v>42194.208333333328</v>
      </c>
      <c r="T347" s="10">
        <f t="shared" si="29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6"/>
        <v>music</v>
      </c>
      <c r="R348" t="str">
        <f t="shared" si="27"/>
        <v>indie rock</v>
      </c>
      <c r="S348" s="10">
        <f t="shared" si="28"/>
        <v>42971.208333333328</v>
      </c>
      <c r="T348" s="10">
        <f t="shared" si="29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6"/>
        <v>technology</v>
      </c>
      <c r="R349" t="str">
        <f t="shared" si="27"/>
        <v>web</v>
      </c>
      <c r="S349" s="10">
        <f t="shared" si="28"/>
        <v>42046.25</v>
      </c>
      <c r="T349" s="10">
        <f t="shared" si="29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6"/>
        <v>food</v>
      </c>
      <c r="R350" t="str">
        <f t="shared" si="27"/>
        <v>food trucks</v>
      </c>
      <c r="S350" s="10">
        <f t="shared" si="28"/>
        <v>42782.25</v>
      </c>
      <c r="T350" s="10">
        <f t="shared" si="29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6"/>
        <v>theater</v>
      </c>
      <c r="R351" t="str">
        <f t="shared" si="27"/>
        <v>plays</v>
      </c>
      <c r="S351" s="10">
        <f t="shared" si="28"/>
        <v>42930.208333333328</v>
      </c>
      <c r="T351" s="10">
        <f t="shared" si="29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6"/>
        <v>music</v>
      </c>
      <c r="R352" t="str">
        <f t="shared" si="27"/>
        <v>jazz</v>
      </c>
      <c r="S352" s="10">
        <f t="shared" si="28"/>
        <v>42144.208333333328</v>
      </c>
      <c r="T352" s="10">
        <f t="shared" si="29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6"/>
        <v>music</v>
      </c>
      <c r="R353" t="str">
        <f t="shared" si="27"/>
        <v>rock</v>
      </c>
      <c r="S353" s="10">
        <f t="shared" si="28"/>
        <v>42240.208333333328</v>
      </c>
      <c r="T353" s="10">
        <f t="shared" si="29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6"/>
        <v>theater</v>
      </c>
      <c r="R354" t="str">
        <f t="shared" si="27"/>
        <v>plays</v>
      </c>
      <c r="S354" s="10">
        <f t="shared" si="28"/>
        <v>42315.25</v>
      </c>
      <c r="T354" s="10">
        <f t="shared" si="29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6"/>
        <v>theater</v>
      </c>
      <c r="R355" t="str">
        <f t="shared" si="27"/>
        <v>plays</v>
      </c>
      <c r="S355" s="10">
        <f t="shared" si="28"/>
        <v>43651.208333333328</v>
      </c>
      <c r="T355" s="10">
        <f t="shared" si="29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6"/>
        <v>film &amp; video</v>
      </c>
      <c r="R356" t="str">
        <f t="shared" si="27"/>
        <v>documentary</v>
      </c>
      <c r="S356" s="10">
        <f t="shared" si="28"/>
        <v>41520.208333333336</v>
      </c>
      <c r="T356" s="10">
        <f t="shared" si="29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6"/>
        <v>technology</v>
      </c>
      <c r="R357" t="str">
        <f t="shared" si="27"/>
        <v>wearables</v>
      </c>
      <c r="S357" s="10">
        <f t="shared" si="28"/>
        <v>42757.25</v>
      </c>
      <c r="T357" s="10">
        <f t="shared" si="29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6"/>
        <v>theater</v>
      </c>
      <c r="R358" t="str">
        <f t="shared" si="27"/>
        <v>plays</v>
      </c>
      <c r="S358" s="10">
        <f t="shared" si="28"/>
        <v>40922.25</v>
      </c>
      <c r="T358" s="10">
        <f t="shared" si="29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6"/>
        <v>games</v>
      </c>
      <c r="R359" t="str">
        <f t="shared" si="27"/>
        <v>video games</v>
      </c>
      <c r="S359" s="10">
        <f t="shared" si="28"/>
        <v>42250.208333333328</v>
      </c>
      <c r="T359" s="10">
        <f t="shared" si="29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6"/>
        <v>photography</v>
      </c>
      <c r="R360" t="str">
        <f t="shared" si="27"/>
        <v>photography books</v>
      </c>
      <c r="S360" s="10">
        <f t="shared" si="28"/>
        <v>43322.208333333328</v>
      </c>
      <c r="T360" s="10">
        <f t="shared" si="29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6"/>
        <v>film &amp; video</v>
      </c>
      <c r="R361" t="str">
        <f t="shared" si="27"/>
        <v>animation</v>
      </c>
      <c r="S361" s="10">
        <f t="shared" si="28"/>
        <v>40782.208333333336</v>
      </c>
      <c r="T361" s="10">
        <f t="shared" si="29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6"/>
        <v>theater</v>
      </c>
      <c r="R362" t="str">
        <f t="shared" si="27"/>
        <v>plays</v>
      </c>
      <c r="S362" s="10">
        <f t="shared" si="28"/>
        <v>40544.25</v>
      </c>
      <c r="T362" s="10">
        <f t="shared" si="29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6"/>
        <v>theater</v>
      </c>
      <c r="R363" t="str">
        <f t="shared" si="27"/>
        <v>plays</v>
      </c>
      <c r="S363" s="10">
        <f t="shared" si="28"/>
        <v>43015.208333333328</v>
      </c>
      <c r="T363" s="10">
        <f t="shared" si="29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6"/>
        <v>music</v>
      </c>
      <c r="R364" t="str">
        <f t="shared" si="27"/>
        <v>rock</v>
      </c>
      <c r="S364" s="10">
        <f t="shared" si="28"/>
        <v>40570.25</v>
      </c>
      <c r="T364" s="10">
        <f t="shared" si="29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6"/>
        <v>music</v>
      </c>
      <c r="R365" t="str">
        <f t="shared" si="27"/>
        <v>rock</v>
      </c>
      <c r="S365" s="10">
        <f t="shared" si="28"/>
        <v>40904.25</v>
      </c>
      <c r="T365" s="10">
        <f t="shared" si="29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6"/>
        <v>music</v>
      </c>
      <c r="R366" t="str">
        <f t="shared" si="27"/>
        <v>indie rock</v>
      </c>
      <c r="S366" s="10">
        <f t="shared" si="28"/>
        <v>43164.25</v>
      </c>
      <c r="T366" s="10">
        <f t="shared" si="29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6"/>
        <v>theater</v>
      </c>
      <c r="R367" t="str">
        <f t="shared" si="27"/>
        <v>plays</v>
      </c>
      <c r="S367" s="10">
        <f t="shared" si="28"/>
        <v>42733.25</v>
      </c>
      <c r="T367" s="10">
        <f t="shared" si="29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6"/>
        <v>theater</v>
      </c>
      <c r="R368" t="str">
        <f t="shared" si="27"/>
        <v>plays</v>
      </c>
      <c r="S368" s="10">
        <f t="shared" si="28"/>
        <v>40546.25</v>
      </c>
      <c r="T368" s="10">
        <f t="shared" si="29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6"/>
        <v>theater</v>
      </c>
      <c r="R369" t="str">
        <f t="shared" si="27"/>
        <v>plays</v>
      </c>
      <c r="S369" s="10">
        <f t="shared" si="28"/>
        <v>41930.208333333336</v>
      </c>
      <c r="T369" s="10">
        <f t="shared" si="29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6"/>
        <v>film &amp; video</v>
      </c>
      <c r="R370" t="str">
        <f t="shared" si="27"/>
        <v>documentary</v>
      </c>
      <c r="S370" s="10">
        <f t="shared" si="28"/>
        <v>40464.208333333336</v>
      </c>
      <c r="T370" s="10">
        <f t="shared" si="29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6"/>
        <v>film &amp; video</v>
      </c>
      <c r="R371" t="str">
        <f t="shared" si="27"/>
        <v>television</v>
      </c>
      <c r="S371" s="10">
        <f t="shared" si="28"/>
        <v>41308.25</v>
      </c>
      <c r="T371" s="10">
        <f t="shared" si="29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6"/>
        <v>theater</v>
      </c>
      <c r="R372" t="str">
        <f t="shared" si="27"/>
        <v>plays</v>
      </c>
      <c r="S372" s="10">
        <f t="shared" si="28"/>
        <v>43570.208333333328</v>
      </c>
      <c r="T372" s="10">
        <f t="shared" si="29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6"/>
        <v>theater</v>
      </c>
      <c r="R373" t="str">
        <f t="shared" si="27"/>
        <v>plays</v>
      </c>
      <c r="S373" s="10">
        <f t="shared" si="28"/>
        <v>42043.25</v>
      </c>
      <c r="T373" s="10">
        <f t="shared" si="29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6"/>
        <v>film &amp; video</v>
      </c>
      <c r="R374" t="str">
        <f t="shared" si="27"/>
        <v>documentary</v>
      </c>
      <c r="S374" s="10">
        <f t="shared" si="28"/>
        <v>42012.25</v>
      </c>
      <c r="T374" s="10">
        <f t="shared" si="29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6"/>
        <v>theater</v>
      </c>
      <c r="R375" t="str">
        <f t="shared" si="27"/>
        <v>plays</v>
      </c>
      <c r="S375" s="10">
        <f t="shared" si="28"/>
        <v>42964.208333333328</v>
      </c>
      <c r="T375" s="10">
        <f t="shared" si="29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6"/>
        <v>film &amp; video</v>
      </c>
      <c r="R376" t="str">
        <f t="shared" si="27"/>
        <v>documentary</v>
      </c>
      <c r="S376" s="10">
        <f t="shared" si="28"/>
        <v>43476.25</v>
      </c>
      <c r="T376" s="10">
        <f t="shared" si="29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6"/>
        <v>music</v>
      </c>
      <c r="R377" t="str">
        <f t="shared" si="27"/>
        <v>indie rock</v>
      </c>
      <c r="S377" s="10">
        <f t="shared" si="28"/>
        <v>42293.208333333328</v>
      </c>
      <c r="T377" s="10">
        <f t="shared" si="29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6"/>
        <v>music</v>
      </c>
      <c r="R378" t="str">
        <f t="shared" si="27"/>
        <v>rock</v>
      </c>
      <c r="S378" s="10">
        <f t="shared" si="28"/>
        <v>41826.208333333336</v>
      </c>
      <c r="T378" s="10">
        <f t="shared" si="29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6"/>
        <v>theater</v>
      </c>
      <c r="R379" t="str">
        <f t="shared" si="27"/>
        <v>plays</v>
      </c>
      <c r="S379" s="10">
        <f t="shared" si="28"/>
        <v>43760.208333333328</v>
      </c>
      <c r="T379" s="10">
        <f t="shared" si="29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6"/>
        <v>film &amp; video</v>
      </c>
      <c r="R380" t="str">
        <f t="shared" si="27"/>
        <v>documentary</v>
      </c>
      <c r="S380" s="10">
        <f t="shared" si="28"/>
        <v>43241.208333333328</v>
      </c>
      <c r="T380" s="10">
        <f t="shared" si="29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6"/>
        <v>theater</v>
      </c>
      <c r="R381" t="str">
        <f t="shared" si="27"/>
        <v>plays</v>
      </c>
      <c r="S381" s="10">
        <f t="shared" si="28"/>
        <v>40843.208333333336</v>
      </c>
      <c r="T381" s="10">
        <f t="shared" si="29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6"/>
        <v>theater</v>
      </c>
      <c r="R382" t="str">
        <f t="shared" si="27"/>
        <v>plays</v>
      </c>
      <c r="S382" s="10">
        <f t="shared" si="28"/>
        <v>41448.208333333336</v>
      </c>
      <c r="T382" s="10">
        <f t="shared" si="29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6"/>
        <v>theater</v>
      </c>
      <c r="R383" t="str">
        <f t="shared" si="27"/>
        <v>plays</v>
      </c>
      <c r="S383" s="10">
        <f t="shared" si="28"/>
        <v>42163.208333333328</v>
      </c>
      <c r="T383" s="10">
        <f t="shared" si="29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6"/>
        <v>photography</v>
      </c>
      <c r="R384" t="str">
        <f t="shared" si="27"/>
        <v>photography books</v>
      </c>
      <c r="S384" s="10">
        <f t="shared" si="28"/>
        <v>43024.208333333328</v>
      </c>
      <c r="T384" s="10">
        <f t="shared" si="29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6"/>
        <v>food</v>
      </c>
      <c r="R385" t="str">
        <f t="shared" si="27"/>
        <v>food trucks</v>
      </c>
      <c r="S385" s="10">
        <f t="shared" si="28"/>
        <v>43509.25</v>
      </c>
      <c r="T385" s="10">
        <f t="shared" si="29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s="5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6"/>
        <v>film &amp; video</v>
      </c>
      <c r="R386" t="str">
        <f t="shared" si="27"/>
        <v>documentary</v>
      </c>
      <c r="S386" s="10">
        <f t="shared" si="28"/>
        <v>42776.25</v>
      </c>
      <c r="T386" s="10">
        <f t="shared" si="29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t="s">
        <v>20</v>
      </c>
      <c r="H387">
        <v>1137</v>
      </c>
      <c r="I387" s="5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1">LEFT(P387,FIND("/",P387)-1)</f>
        <v>publishing</v>
      </c>
      <c r="R387" t="str">
        <f t="shared" ref="R387:R450" si="32">RIGHT(P387,LEN(P387)-FIND("/",P387))</f>
        <v>nonfiction</v>
      </c>
      <c r="S387" s="10">
        <f t="shared" ref="S387:S450" si="33">(((L387/60)/60)/24)+DATE(1970,1,1)</f>
        <v>43553.208333333328</v>
      </c>
      <c r="T387" s="10">
        <f t="shared" ref="T387:T450" si="34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1"/>
        <v>theater</v>
      </c>
      <c r="R388" t="str">
        <f t="shared" si="32"/>
        <v>plays</v>
      </c>
      <c r="S388" s="10">
        <f t="shared" si="33"/>
        <v>40355.208333333336</v>
      </c>
      <c r="T388" s="10">
        <f t="shared" si="34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1"/>
        <v>technology</v>
      </c>
      <c r="R389" t="str">
        <f t="shared" si="32"/>
        <v>wearables</v>
      </c>
      <c r="S389" s="10">
        <f t="shared" si="33"/>
        <v>41072.208333333336</v>
      </c>
      <c r="T389" s="10">
        <f t="shared" si="34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1"/>
        <v>music</v>
      </c>
      <c r="R390" t="str">
        <f t="shared" si="32"/>
        <v>indie rock</v>
      </c>
      <c r="S390" s="10">
        <f t="shared" si="33"/>
        <v>40912.25</v>
      </c>
      <c r="T390" s="10">
        <f t="shared" si="34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1"/>
        <v>theater</v>
      </c>
      <c r="R391" t="str">
        <f t="shared" si="32"/>
        <v>plays</v>
      </c>
      <c r="S391" s="10">
        <f t="shared" si="33"/>
        <v>40479.208333333336</v>
      </c>
      <c r="T391" s="10">
        <f t="shared" si="34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1"/>
        <v>photography</v>
      </c>
      <c r="R392" t="str">
        <f t="shared" si="32"/>
        <v>photography books</v>
      </c>
      <c r="S392" s="10">
        <f t="shared" si="33"/>
        <v>41530.208333333336</v>
      </c>
      <c r="T392" s="10">
        <f t="shared" si="34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1"/>
        <v>publishing</v>
      </c>
      <c r="R393" t="str">
        <f t="shared" si="32"/>
        <v>nonfiction</v>
      </c>
      <c r="S393" s="10">
        <f t="shared" si="33"/>
        <v>41653.25</v>
      </c>
      <c r="T393" s="10">
        <f t="shared" si="34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1"/>
        <v>technology</v>
      </c>
      <c r="R394" t="str">
        <f t="shared" si="32"/>
        <v>wearables</v>
      </c>
      <c r="S394" s="10">
        <f t="shared" si="33"/>
        <v>40549.25</v>
      </c>
      <c r="T394" s="10">
        <f t="shared" si="34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1"/>
        <v>music</v>
      </c>
      <c r="R395" t="str">
        <f t="shared" si="32"/>
        <v>jazz</v>
      </c>
      <c r="S395" s="10">
        <f t="shared" si="33"/>
        <v>42933.208333333328</v>
      </c>
      <c r="T395" s="10">
        <f t="shared" si="34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1"/>
        <v>film &amp; video</v>
      </c>
      <c r="R396" t="str">
        <f t="shared" si="32"/>
        <v>documentary</v>
      </c>
      <c r="S396" s="10">
        <f t="shared" si="33"/>
        <v>41484.208333333336</v>
      </c>
      <c r="T396" s="10">
        <f t="shared" si="34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1"/>
        <v>theater</v>
      </c>
      <c r="R397" t="str">
        <f t="shared" si="32"/>
        <v>plays</v>
      </c>
      <c r="S397" s="10">
        <f t="shared" si="33"/>
        <v>40885.25</v>
      </c>
      <c r="T397" s="10">
        <f t="shared" si="34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1"/>
        <v>film &amp; video</v>
      </c>
      <c r="R398" t="str">
        <f t="shared" si="32"/>
        <v>drama</v>
      </c>
      <c r="S398" s="10">
        <f t="shared" si="33"/>
        <v>43378.208333333328</v>
      </c>
      <c r="T398" s="10">
        <f t="shared" si="34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1"/>
        <v>music</v>
      </c>
      <c r="R399" t="str">
        <f t="shared" si="32"/>
        <v>rock</v>
      </c>
      <c r="S399" s="10">
        <f t="shared" si="33"/>
        <v>41417.208333333336</v>
      </c>
      <c r="T399" s="10">
        <f t="shared" si="34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1"/>
        <v>film &amp; video</v>
      </c>
      <c r="R400" t="str">
        <f t="shared" si="32"/>
        <v>animation</v>
      </c>
      <c r="S400" s="10">
        <f t="shared" si="33"/>
        <v>43228.208333333328</v>
      </c>
      <c r="T400" s="10">
        <f t="shared" si="34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1"/>
        <v>music</v>
      </c>
      <c r="R401" t="str">
        <f t="shared" si="32"/>
        <v>indie rock</v>
      </c>
      <c r="S401" s="10">
        <f t="shared" si="33"/>
        <v>40576.25</v>
      </c>
      <c r="T401" s="10">
        <f t="shared" si="34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1"/>
        <v>photography</v>
      </c>
      <c r="R402" t="str">
        <f t="shared" si="32"/>
        <v>photography books</v>
      </c>
      <c r="S402" s="10">
        <f t="shared" si="33"/>
        <v>41502.208333333336</v>
      </c>
      <c r="T402" s="10">
        <f t="shared" si="34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1"/>
        <v>theater</v>
      </c>
      <c r="R403" t="str">
        <f t="shared" si="32"/>
        <v>plays</v>
      </c>
      <c r="S403" s="10">
        <f t="shared" si="33"/>
        <v>43765.208333333328</v>
      </c>
      <c r="T403" s="10">
        <f t="shared" si="34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1"/>
        <v>film &amp; video</v>
      </c>
      <c r="R404" t="str">
        <f t="shared" si="32"/>
        <v>shorts</v>
      </c>
      <c r="S404" s="10">
        <f t="shared" si="33"/>
        <v>40914.25</v>
      </c>
      <c r="T404" s="10">
        <f t="shared" si="34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1"/>
        <v>theater</v>
      </c>
      <c r="R405" t="str">
        <f t="shared" si="32"/>
        <v>plays</v>
      </c>
      <c r="S405" s="10">
        <f t="shared" si="33"/>
        <v>40310.208333333336</v>
      </c>
      <c r="T405" s="10">
        <f t="shared" si="34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1"/>
        <v>theater</v>
      </c>
      <c r="R406" t="str">
        <f t="shared" si="32"/>
        <v>plays</v>
      </c>
      <c r="S406" s="10">
        <f t="shared" si="33"/>
        <v>43053.25</v>
      </c>
      <c r="T406" s="10">
        <f t="shared" si="34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1"/>
        <v>theater</v>
      </c>
      <c r="R407" t="str">
        <f t="shared" si="32"/>
        <v>plays</v>
      </c>
      <c r="S407" s="10">
        <f t="shared" si="33"/>
        <v>43255.208333333328</v>
      </c>
      <c r="T407" s="10">
        <f t="shared" si="34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1"/>
        <v>film &amp; video</v>
      </c>
      <c r="R408" t="str">
        <f t="shared" si="32"/>
        <v>documentary</v>
      </c>
      <c r="S408" s="10">
        <f t="shared" si="33"/>
        <v>41304.25</v>
      </c>
      <c r="T408" s="10">
        <f t="shared" si="34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1"/>
        <v>theater</v>
      </c>
      <c r="R409" t="str">
        <f t="shared" si="32"/>
        <v>plays</v>
      </c>
      <c r="S409" s="10">
        <f t="shared" si="33"/>
        <v>43751.208333333328</v>
      </c>
      <c r="T409" s="10">
        <f t="shared" si="34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1"/>
        <v>film &amp; video</v>
      </c>
      <c r="R410" t="str">
        <f t="shared" si="32"/>
        <v>documentary</v>
      </c>
      <c r="S410" s="10">
        <f t="shared" si="33"/>
        <v>42541.208333333328</v>
      </c>
      <c r="T410" s="10">
        <f t="shared" si="34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1"/>
        <v>music</v>
      </c>
      <c r="R411" t="str">
        <f t="shared" si="32"/>
        <v>rock</v>
      </c>
      <c r="S411" s="10">
        <f t="shared" si="33"/>
        <v>42843.208333333328</v>
      </c>
      <c r="T411" s="10">
        <f t="shared" si="34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1"/>
        <v>games</v>
      </c>
      <c r="R412" t="str">
        <f t="shared" si="32"/>
        <v>mobile games</v>
      </c>
      <c r="S412" s="10">
        <f t="shared" si="33"/>
        <v>42122.208333333328</v>
      </c>
      <c r="T412" s="10">
        <f t="shared" si="34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1"/>
        <v>theater</v>
      </c>
      <c r="R413" t="str">
        <f t="shared" si="32"/>
        <v>plays</v>
      </c>
      <c r="S413" s="10">
        <f t="shared" si="33"/>
        <v>42884.208333333328</v>
      </c>
      <c r="T413" s="10">
        <f t="shared" si="34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1"/>
        <v>publishing</v>
      </c>
      <c r="R414" t="str">
        <f t="shared" si="32"/>
        <v>fiction</v>
      </c>
      <c r="S414" s="10">
        <f t="shared" si="33"/>
        <v>41642.25</v>
      </c>
      <c r="T414" s="10">
        <f t="shared" si="34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1"/>
        <v>film &amp; video</v>
      </c>
      <c r="R415" t="str">
        <f t="shared" si="32"/>
        <v>animation</v>
      </c>
      <c r="S415" s="10">
        <f t="shared" si="33"/>
        <v>43431.25</v>
      </c>
      <c r="T415" s="10">
        <f t="shared" si="34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1"/>
        <v>food</v>
      </c>
      <c r="R416" t="str">
        <f t="shared" si="32"/>
        <v>food trucks</v>
      </c>
      <c r="S416" s="10">
        <f t="shared" si="33"/>
        <v>40288.208333333336</v>
      </c>
      <c r="T416" s="10">
        <f t="shared" si="34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1"/>
        <v>theater</v>
      </c>
      <c r="R417" t="str">
        <f t="shared" si="32"/>
        <v>plays</v>
      </c>
      <c r="S417" s="10">
        <f t="shared" si="33"/>
        <v>40921.25</v>
      </c>
      <c r="T417" s="10">
        <f t="shared" si="34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1"/>
        <v>film &amp; video</v>
      </c>
      <c r="R418" t="str">
        <f t="shared" si="32"/>
        <v>documentary</v>
      </c>
      <c r="S418" s="10">
        <f t="shared" si="33"/>
        <v>40560.25</v>
      </c>
      <c r="T418" s="10">
        <f t="shared" si="34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1"/>
        <v>theater</v>
      </c>
      <c r="R419" t="str">
        <f t="shared" si="32"/>
        <v>plays</v>
      </c>
      <c r="S419" s="10">
        <f t="shared" si="33"/>
        <v>43407.208333333328</v>
      </c>
      <c r="T419" s="10">
        <f t="shared" si="34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1"/>
        <v>film &amp; video</v>
      </c>
      <c r="R420" t="str">
        <f t="shared" si="32"/>
        <v>documentary</v>
      </c>
      <c r="S420" s="10">
        <f t="shared" si="33"/>
        <v>41035.208333333336</v>
      </c>
      <c r="T420" s="10">
        <f t="shared" si="34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1"/>
        <v>technology</v>
      </c>
      <c r="R421" t="str">
        <f t="shared" si="32"/>
        <v>web</v>
      </c>
      <c r="S421" s="10">
        <f t="shared" si="33"/>
        <v>40899.25</v>
      </c>
      <c r="T421" s="10">
        <f t="shared" si="34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1"/>
        <v>theater</v>
      </c>
      <c r="R422" t="str">
        <f t="shared" si="32"/>
        <v>plays</v>
      </c>
      <c r="S422" s="10">
        <f t="shared" si="33"/>
        <v>42911.208333333328</v>
      </c>
      <c r="T422" s="10">
        <f t="shared" si="34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1"/>
        <v>technology</v>
      </c>
      <c r="R423" t="str">
        <f t="shared" si="32"/>
        <v>wearables</v>
      </c>
      <c r="S423" s="10">
        <f t="shared" si="33"/>
        <v>42915.208333333328</v>
      </c>
      <c r="T423" s="10">
        <f t="shared" si="34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1"/>
        <v>theater</v>
      </c>
      <c r="R424" t="str">
        <f t="shared" si="32"/>
        <v>plays</v>
      </c>
      <c r="S424" s="10">
        <f t="shared" si="33"/>
        <v>40285.208333333336</v>
      </c>
      <c r="T424" s="10">
        <f t="shared" si="34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1"/>
        <v>food</v>
      </c>
      <c r="R425" t="str">
        <f t="shared" si="32"/>
        <v>food trucks</v>
      </c>
      <c r="S425" s="10">
        <f t="shared" si="33"/>
        <v>40808.208333333336</v>
      </c>
      <c r="T425" s="10">
        <f t="shared" si="34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1"/>
        <v>music</v>
      </c>
      <c r="R426" t="str">
        <f t="shared" si="32"/>
        <v>indie rock</v>
      </c>
      <c r="S426" s="10">
        <f t="shared" si="33"/>
        <v>43208.208333333328</v>
      </c>
      <c r="T426" s="10">
        <f t="shared" si="34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1"/>
        <v>photography</v>
      </c>
      <c r="R427" t="str">
        <f t="shared" si="32"/>
        <v>photography books</v>
      </c>
      <c r="S427" s="10">
        <f t="shared" si="33"/>
        <v>42213.208333333328</v>
      </c>
      <c r="T427" s="10">
        <f t="shared" si="34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1"/>
        <v>theater</v>
      </c>
      <c r="R428" t="str">
        <f t="shared" si="32"/>
        <v>plays</v>
      </c>
      <c r="S428" s="10">
        <f t="shared" si="33"/>
        <v>41332.25</v>
      </c>
      <c r="T428" s="10">
        <f t="shared" si="34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1"/>
        <v>theater</v>
      </c>
      <c r="R429" t="str">
        <f t="shared" si="32"/>
        <v>plays</v>
      </c>
      <c r="S429" s="10">
        <f t="shared" si="33"/>
        <v>41895.208333333336</v>
      </c>
      <c r="T429" s="10">
        <f t="shared" si="34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1"/>
        <v>film &amp; video</v>
      </c>
      <c r="R430" t="str">
        <f t="shared" si="32"/>
        <v>animation</v>
      </c>
      <c r="S430" s="10">
        <f t="shared" si="33"/>
        <v>40585.25</v>
      </c>
      <c r="T430" s="10">
        <f t="shared" si="34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1"/>
        <v>photography</v>
      </c>
      <c r="R431" t="str">
        <f t="shared" si="32"/>
        <v>photography books</v>
      </c>
      <c r="S431" s="10">
        <f t="shared" si="33"/>
        <v>41680.25</v>
      </c>
      <c r="T431" s="10">
        <f t="shared" si="34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1"/>
        <v>theater</v>
      </c>
      <c r="R432" t="str">
        <f t="shared" si="32"/>
        <v>plays</v>
      </c>
      <c r="S432" s="10">
        <f t="shared" si="33"/>
        <v>43737.208333333328</v>
      </c>
      <c r="T432" s="10">
        <f t="shared" si="34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1"/>
        <v>theater</v>
      </c>
      <c r="R433" t="str">
        <f t="shared" si="32"/>
        <v>plays</v>
      </c>
      <c r="S433" s="10">
        <f t="shared" si="33"/>
        <v>43273.208333333328</v>
      </c>
      <c r="T433" s="10">
        <f t="shared" si="34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1"/>
        <v>theater</v>
      </c>
      <c r="R434" t="str">
        <f t="shared" si="32"/>
        <v>plays</v>
      </c>
      <c r="S434" s="10">
        <f t="shared" si="33"/>
        <v>41761.208333333336</v>
      </c>
      <c r="T434" s="10">
        <f t="shared" si="34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1"/>
        <v>film &amp; video</v>
      </c>
      <c r="R435" t="str">
        <f t="shared" si="32"/>
        <v>documentary</v>
      </c>
      <c r="S435" s="10">
        <f t="shared" si="33"/>
        <v>41603.25</v>
      </c>
      <c r="T435" s="10">
        <f t="shared" si="34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1"/>
        <v>theater</v>
      </c>
      <c r="R436" t="str">
        <f t="shared" si="32"/>
        <v>plays</v>
      </c>
      <c r="S436" s="10">
        <f t="shared" si="33"/>
        <v>42705.25</v>
      </c>
      <c r="T436" s="10">
        <f t="shared" si="34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1"/>
        <v>theater</v>
      </c>
      <c r="R437" t="str">
        <f t="shared" si="32"/>
        <v>plays</v>
      </c>
      <c r="S437" s="10">
        <f t="shared" si="33"/>
        <v>41988.25</v>
      </c>
      <c r="T437" s="10">
        <f t="shared" si="34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1"/>
        <v>music</v>
      </c>
      <c r="R438" t="str">
        <f t="shared" si="32"/>
        <v>jazz</v>
      </c>
      <c r="S438" s="10">
        <f t="shared" si="33"/>
        <v>43575.208333333328</v>
      </c>
      <c r="T438" s="10">
        <f t="shared" si="34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1"/>
        <v>film &amp; video</v>
      </c>
      <c r="R439" t="str">
        <f t="shared" si="32"/>
        <v>animation</v>
      </c>
      <c r="S439" s="10">
        <f t="shared" si="33"/>
        <v>42260.208333333328</v>
      </c>
      <c r="T439" s="10">
        <f t="shared" si="34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1"/>
        <v>theater</v>
      </c>
      <c r="R440" t="str">
        <f t="shared" si="32"/>
        <v>plays</v>
      </c>
      <c r="S440" s="10">
        <f t="shared" si="33"/>
        <v>41337.25</v>
      </c>
      <c r="T440" s="10">
        <f t="shared" si="34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1"/>
        <v>film &amp; video</v>
      </c>
      <c r="R441" t="str">
        <f t="shared" si="32"/>
        <v>science fiction</v>
      </c>
      <c r="S441" s="10">
        <f t="shared" si="33"/>
        <v>42680.208333333328</v>
      </c>
      <c r="T441" s="10">
        <f t="shared" si="34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1"/>
        <v>film &amp; video</v>
      </c>
      <c r="R442" t="str">
        <f t="shared" si="32"/>
        <v>television</v>
      </c>
      <c r="S442" s="10">
        <f t="shared" si="33"/>
        <v>42916.208333333328</v>
      </c>
      <c r="T442" s="10">
        <f t="shared" si="34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1"/>
        <v>technology</v>
      </c>
      <c r="R443" t="str">
        <f t="shared" si="32"/>
        <v>wearables</v>
      </c>
      <c r="S443" s="10">
        <f t="shared" si="33"/>
        <v>41025.208333333336</v>
      </c>
      <c r="T443" s="10">
        <f t="shared" si="34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1"/>
        <v>theater</v>
      </c>
      <c r="R444" t="str">
        <f t="shared" si="32"/>
        <v>plays</v>
      </c>
      <c r="S444" s="10">
        <f t="shared" si="33"/>
        <v>42980.208333333328</v>
      </c>
      <c r="T444" s="10">
        <f t="shared" si="34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1"/>
        <v>theater</v>
      </c>
      <c r="R445" t="str">
        <f t="shared" si="32"/>
        <v>plays</v>
      </c>
      <c r="S445" s="10">
        <f t="shared" si="33"/>
        <v>40451.208333333336</v>
      </c>
      <c r="T445" s="10">
        <f t="shared" si="34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1"/>
        <v>music</v>
      </c>
      <c r="R446" t="str">
        <f t="shared" si="32"/>
        <v>indie rock</v>
      </c>
      <c r="S446" s="10">
        <f t="shared" si="33"/>
        <v>40748.208333333336</v>
      </c>
      <c r="T446" s="10">
        <f t="shared" si="34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1"/>
        <v>theater</v>
      </c>
      <c r="R447" t="str">
        <f t="shared" si="32"/>
        <v>plays</v>
      </c>
      <c r="S447" s="10">
        <f t="shared" si="33"/>
        <v>40515.25</v>
      </c>
      <c r="T447" s="10">
        <f t="shared" si="34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1"/>
        <v>technology</v>
      </c>
      <c r="R448" t="str">
        <f t="shared" si="32"/>
        <v>wearables</v>
      </c>
      <c r="S448" s="10">
        <f t="shared" si="33"/>
        <v>41261.25</v>
      </c>
      <c r="T448" s="10">
        <f t="shared" si="34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1"/>
        <v>film &amp; video</v>
      </c>
      <c r="R449" t="str">
        <f t="shared" si="32"/>
        <v>television</v>
      </c>
      <c r="S449" s="10">
        <f t="shared" si="33"/>
        <v>43088.25</v>
      </c>
      <c r="T449" s="10">
        <f t="shared" si="34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s="5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1"/>
        <v>games</v>
      </c>
      <c r="R450" t="str">
        <f t="shared" si="32"/>
        <v>video games</v>
      </c>
      <c r="S450" s="10">
        <f t="shared" si="33"/>
        <v>41378.208333333336</v>
      </c>
      <c r="T450" s="10">
        <f t="shared" si="34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E451/D451</f>
        <v>9.67</v>
      </c>
      <c r="G451" t="s">
        <v>20</v>
      </c>
      <c r="H451">
        <v>86</v>
      </c>
      <c r="I451" s="5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6">LEFT(P451,FIND("/",P451)-1)</f>
        <v>games</v>
      </c>
      <c r="R451" t="str">
        <f t="shared" ref="R451:R514" si="37">RIGHT(P451,LEN(P451)-FIND("/",P451))</f>
        <v>video games</v>
      </c>
      <c r="S451" s="10">
        <f t="shared" ref="S451:S514" si="38">(((L451/60)/60)/24)+DATE(1970,1,1)</f>
        <v>43530.25</v>
      </c>
      <c r="T451" s="10">
        <f t="shared" ref="T451:T514" si="39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6"/>
        <v>film &amp; video</v>
      </c>
      <c r="R452" t="str">
        <f t="shared" si="37"/>
        <v>animation</v>
      </c>
      <c r="S452" s="10">
        <f t="shared" si="38"/>
        <v>43394.208333333328</v>
      </c>
      <c r="T452" s="10">
        <f t="shared" si="39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6"/>
        <v>music</v>
      </c>
      <c r="R453" t="str">
        <f t="shared" si="37"/>
        <v>rock</v>
      </c>
      <c r="S453" s="10">
        <f t="shared" si="38"/>
        <v>42935.208333333328</v>
      </c>
      <c r="T453" s="10">
        <f t="shared" si="39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6"/>
        <v>film &amp; video</v>
      </c>
      <c r="R454" t="str">
        <f t="shared" si="37"/>
        <v>drama</v>
      </c>
      <c r="S454" s="10">
        <f t="shared" si="38"/>
        <v>40365.208333333336</v>
      </c>
      <c r="T454" s="10">
        <f t="shared" si="39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6"/>
        <v>film &amp; video</v>
      </c>
      <c r="R455" t="str">
        <f t="shared" si="37"/>
        <v>science fiction</v>
      </c>
      <c r="S455" s="10">
        <f t="shared" si="38"/>
        <v>42705.25</v>
      </c>
      <c r="T455" s="10">
        <f t="shared" si="39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6"/>
        <v>film &amp; video</v>
      </c>
      <c r="R456" t="str">
        <f t="shared" si="37"/>
        <v>drama</v>
      </c>
      <c r="S456" s="10">
        <f t="shared" si="38"/>
        <v>41568.208333333336</v>
      </c>
      <c r="T456" s="10">
        <f t="shared" si="39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6"/>
        <v>theater</v>
      </c>
      <c r="R457" t="str">
        <f t="shared" si="37"/>
        <v>plays</v>
      </c>
      <c r="S457" s="10">
        <f t="shared" si="38"/>
        <v>40809.208333333336</v>
      </c>
      <c r="T457" s="10">
        <f t="shared" si="39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6"/>
        <v>music</v>
      </c>
      <c r="R458" t="str">
        <f t="shared" si="37"/>
        <v>indie rock</v>
      </c>
      <c r="S458" s="10">
        <f t="shared" si="38"/>
        <v>43141.25</v>
      </c>
      <c r="T458" s="10">
        <f t="shared" si="39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6"/>
        <v>theater</v>
      </c>
      <c r="R459" t="str">
        <f t="shared" si="37"/>
        <v>plays</v>
      </c>
      <c r="S459" s="10">
        <f t="shared" si="38"/>
        <v>42657.208333333328</v>
      </c>
      <c r="T459" s="10">
        <f t="shared" si="39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6"/>
        <v>theater</v>
      </c>
      <c r="R460" t="str">
        <f t="shared" si="37"/>
        <v>plays</v>
      </c>
      <c r="S460" s="10">
        <f t="shared" si="38"/>
        <v>40265.208333333336</v>
      </c>
      <c r="T460" s="10">
        <f t="shared" si="39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6"/>
        <v>film &amp; video</v>
      </c>
      <c r="R461" t="str">
        <f t="shared" si="37"/>
        <v>documentary</v>
      </c>
      <c r="S461" s="10">
        <f t="shared" si="38"/>
        <v>42001.25</v>
      </c>
      <c r="T461" s="10">
        <f t="shared" si="39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6"/>
        <v>theater</v>
      </c>
      <c r="R462" t="str">
        <f t="shared" si="37"/>
        <v>plays</v>
      </c>
      <c r="S462" s="10">
        <f t="shared" si="38"/>
        <v>40399.208333333336</v>
      </c>
      <c r="T462" s="10">
        <f t="shared" si="39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6"/>
        <v>film &amp; video</v>
      </c>
      <c r="R463" t="str">
        <f t="shared" si="37"/>
        <v>drama</v>
      </c>
      <c r="S463" s="10">
        <f t="shared" si="38"/>
        <v>41757.208333333336</v>
      </c>
      <c r="T463" s="10">
        <f t="shared" si="39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6"/>
        <v>games</v>
      </c>
      <c r="R464" t="str">
        <f t="shared" si="37"/>
        <v>mobile games</v>
      </c>
      <c r="S464" s="10">
        <f t="shared" si="38"/>
        <v>41304.25</v>
      </c>
      <c r="T464" s="10">
        <f t="shared" si="39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6"/>
        <v>film &amp; video</v>
      </c>
      <c r="R465" t="str">
        <f t="shared" si="37"/>
        <v>animation</v>
      </c>
      <c r="S465" s="10">
        <f t="shared" si="38"/>
        <v>41639.25</v>
      </c>
      <c r="T465" s="10">
        <f t="shared" si="39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6"/>
        <v>theater</v>
      </c>
      <c r="R466" t="str">
        <f t="shared" si="37"/>
        <v>plays</v>
      </c>
      <c r="S466" s="10">
        <f t="shared" si="38"/>
        <v>43142.25</v>
      </c>
      <c r="T466" s="10">
        <f t="shared" si="39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6"/>
        <v>publishing</v>
      </c>
      <c r="R467" t="str">
        <f t="shared" si="37"/>
        <v>translations</v>
      </c>
      <c r="S467" s="10">
        <f t="shared" si="38"/>
        <v>43127.25</v>
      </c>
      <c r="T467" s="10">
        <f t="shared" si="39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6"/>
        <v>technology</v>
      </c>
      <c r="R468" t="str">
        <f t="shared" si="37"/>
        <v>wearables</v>
      </c>
      <c r="S468" s="10">
        <f t="shared" si="38"/>
        <v>41409.208333333336</v>
      </c>
      <c r="T468" s="10">
        <f t="shared" si="39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6"/>
        <v>technology</v>
      </c>
      <c r="R469" t="str">
        <f t="shared" si="37"/>
        <v>web</v>
      </c>
      <c r="S469" s="10">
        <f t="shared" si="38"/>
        <v>42331.25</v>
      </c>
      <c r="T469" s="10">
        <f t="shared" si="39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6"/>
        <v>theater</v>
      </c>
      <c r="R470" t="str">
        <f t="shared" si="37"/>
        <v>plays</v>
      </c>
      <c r="S470" s="10">
        <f t="shared" si="38"/>
        <v>43569.208333333328</v>
      </c>
      <c r="T470" s="10">
        <f t="shared" si="39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6"/>
        <v>film &amp; video</v>
      </c>
      <c r="R471" t="str">
        <f t="shared" si="37"/>
        <v>drama</v>
      </c>
      <c r="S471" s="10">
        <f t="shared" si="38"/>
        <v>42142.208333333328</v>
      </c>
      <c r="T471" s="10">
        <f t="shared" si="39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6"/>
        <v>technology</v>
      </c>
      <c r="R472" t="str">
        <f t="shared" si="37"/>
        <v>wearables</v>
      </c>
      <c r="S472" s="10">
        <f t="shared" si="38"/>
        <v>42716.25</v>
      </c>
      <c r="T472" s="10">
        <f t="shared" si="39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6"/>
        <v>food</v>
      </c>
      <c r="R473" t="str">
        <f t="shared" si="37"/>
        <v>food trucks</v>
      </c>
      <c r="S473" s="10">
        <f t="shared" si="38"/>
        <v>41031.208333333336</v>
      </c>
      <c r="T473" s="10">
        <f t="shared" si="39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6"/>
        <v>music</v>
      </c>
      <c r="R474" t="str">
        <f t="shared" si="37"/>
        <v>rock</v>
      </c>
      <c r="S474" s="10">
        <f t="shared" si="38"/>
        <v>43535.208333333328</v>
      </c>
      <c r="T474" s="10">
        <f t="shared" si="39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6"/>
        <v>music</v>
      </c>
      <c r="R475" t="str">
        <f t="shared" si="37"/>
        <v>electric music</v>
      </c>
      <c r="S475" s="10">
        <f t="shared" si="38"/>
        <v>43277.208333333328</v>
      </c>
      <c r="T475" s="10">
        <f t="shared" si="39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6"/>
        <v>film &amp; video</v>
      </c>
      <c r="R476" t="str">
        <f t="shared" si="37"/>
        <v>television</v>
      </c>
      <c r="S476" s="10">
        <f t="shared" si="38"/>
        <v>41989.25</v>
      </c>
      <c r="T476" s="10">
        <f t="shared" si="39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6"/>
        <v>publishing</v>
      </c>
      <c r="R477" t="str">
        <f t="shared" si="37"/>
        <v>translations</v>
      </c>
      <c r="S477" s="10">
        <f t="shared" si="38"/>
        <v>41450.208333333336</v>
      </c>
      <c r="T477" s="10">
        <f t="shared" si="39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6"/>
        <v>publishing</v>
      </c>
      <c r="R478" t="str">
        <f t="shared" si="37"/>
        <v>fiction</v>
      </c>
      <c r="S478" s="10">
        <f t="shared" si="38"/>
        <v>43322.208333333328</v>
      </c>
      <c r="T478" s="10">
        <f t="shared" si="39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6"/>
        <v>film &amp; video</v>
      </c>
      <c r="R479" t="str">
        <f t="shared" si="37"/>
        <v>science fiction</v>
      </c>
      <c r="S479" s="10">
        <f t="shared" si="38"/>
        <v>40720.208333333336</v>
      </c>
      <c r="T479" s="10">
        <f t="shared" si="39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6"/>
        <v>technology</v>
      </c>
      <c r="R480" t="str">
        <f t="shared" si="37"/>
        <v>wearables</v>
      </c>
      <c r="S480" s="10">
        <f t="shared" si="38"/>
        <v>42072.208333333328</v>
      </c>
      <c r="T480" s="10">
        <f t="shared" si="39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6"/>
        <v>food</v>
      </c>
      <c r="R481" t="str">
        <f t="shared" si="37"/>
        <v>food trucks</v>
      </c>
      <c r="S481" s="10">
        <f t="shared" si="38"/>
        <v>42945.208333333328</v>
      </c>
      <c r="T481" s="10">
        <f t="shared" si="39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6"/>
        <v>photography</v>
      </c>
      <c r="R482" t="str">
        <f t="shared" si="37"/>
        <v>photography books</v>
      </c>
      <c r="S482" s="10">
        <f t="shared" si="38"/>
        <v>40248.25</v>
      </c>
      <c r="T482" s="10">
        <f t="shared" si="39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6"/>
        <v>theater</v>
      </c>
      <c r="R483" t="str">
        <f t="shared" si="37"/>
        <v>plays</v>
      </c>
      <c r="S483" s="10">
        <f t="shared" si="38"/>
        <v>41913.208333333336</v>
      </c>
      <c r="T483" s="10">
        <f t="shared" si="39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6"/>
        <v>publishing</v>
      </c>
      <c r="R484" t="str">
        <f t="shared" si="37"/>
        <v>fiction</v>
      </c>
      <c r="S484" s="10">
        <f t="shared" si="38"/>
        <v>40963.25</v>
      </c>
      <c r="T484" s="10">
        <f t="shared" si="39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6"/>
        <v>theater</v>
      </c>
      <c r="R485" t="str">
        <f t="shared" si="37"/>
        <v>plays</v>
      </c>
      <c r="S485" s="10">
        <f t="shared" si="38"/>
        <v>43811.25</v>
      </c>
      <c r="T485" s="10">
        <f t="shared" si="39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6"/>
        <v>food</v>
      </c>
      <c r="R486" t="str">
        <f t="shared" si="37"/>
        <v>food trucks</v>
      </c>
      <c r="S486" s="10">
        <f t="shared" si="38"/>
        <v>41855.208333333336</v>
      </c>
      <c r="T486" s="10">
        <f t="shared" si="39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6"/>
        <v>theater</v>
      </c>
      <c r="R487" t="str">
        <f t="shared" si="37"/>
        <v>plays</v>
      </c>
      <c r="S487" s="10">
        <f t="shared" si="38"/>
        <v>43626.208333333328</v>
      </c>
      <c r="T487" s="10">
        <f t="shared" si="39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6"/>
        <v>publishing</v>
      </c>
      <c r="R488" t="str">
        <f t="shared" si="37"/>
        <v>translations</v>
      </c>
      <c r="S488" s="10">
        <f t="shared" si="38"/>
        <v>43168.25</v>
      </c>
      <c r="T488" s="10">
        <f t="shared" si="39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6"/>
        <v>theater</v>
      </c>
      <c r="R489" t="str">
        <f t="shared" si="37"/>
        <v>plays</v>
      </c>
      <c r="S489" s="10">
        <f t="shared" si="38"/>
        <v>42845.208333333328</v>
      </c>
      <c r="T489" s="10">
        <f t="shared" si="39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6"/>
        <v>theater</v>
      </c>
      <c r="R490" t="str">
        <f t="shared" si="37"/>
        <v>plays</v>
      </c>
      <c r="S490" s="10">
        <f t="shared" si="38"/>
        <v>42403.25</v>
      </c>
      <c r="T490" s="10">
        <f t="shared" si="39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6"/>
        <v>technology</v>
      </c>
      <c r="R491" t="str">
        <f t="shared" si="37"/>
        <v>wearables</v>
      </c>
      <c r="S491" s="10">
        <f t="shared" si="38"/>
        <v>40406.208333333336</v>
      </c>
      <c r="T491" s="10">
        <f t="shared" si="39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6"/>
        <v>journalism</v>
      </c>
      <c r="R492" t="str">
        <f t="shared" si="37"/>
        <v>audio</v>
      </c>
      <c r="S492" s="10">
        <f t="shared" si="38"/>
        <v>43786.25</v>
      </c>
      <c r="T492" s="10">
        <f t="shared" si="39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6"/>
        <v>food</v>
      </c>
      <c r="R493" t="str">
        <f t="shared" si="37"/>
        <v>food trucks</v>
      </c>
      <c r="S493" s="10">
        <f t="shared" si="38"/>
        <v>41456.208333333336</v>
      </c>
      <c r="T493" s="10">
        <f t="shared" si="39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6"/>
        <v>film &amp; video</v>
      </c>
      <c r="R494" t="str">
        <f t="shared" si="37"/>
        <v>shorts</v>
      </c>
      <c r="S494" s="10">
        <f t="shared" si="38"/>
        <v>40336.208333333336</v>
      </c>
      <c r="T494" s="10">
        <f t="shared" si="39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6"/>
        <v>photography</v>
      </c>
      <c r="R495" t="str">
        <f t="shared" si="37"/>
        <v>photography books</v>
      </c>
      <c r="S495" s="10">
        <f t="shared" si="38"/>
        <v>43645.208333333328</v>
      </c>
      <c r="T495" s="10">
        <f t="shared" si="39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6"/>
        <v>technology</v>
      </c>
      <c r="R496" t="str">
        <f t="shared" si="37"/>
        <v>wearables</v>
      </c>
      <c r="S496" s="10">
        <f t="shared" si="38"/>
        <v>40990.208333333336</v>
      </c>
      <c r="T496" s="10">
        <f t="shared" si="39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6"/>
        <v>theater</v>
      </c>
      <c r="R497" t="str">
        <f t="shared" si="37"/>
        <v>plays</v>
      </c>
      <c r="S497" s="10">
        <f t="shared" si="38"/>
        <v>41800.208333333336</v>
      </c>
      <c r="T497" s="10">
        <f t="shared" si="39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6"/>
        <v>film &amp; video</v>
      </c>
      <c r="R498" t="str">
        <f t="shared" si="37"/>
        <v>animation</v>
      </c>
      <c r="S498" s="10">
        <f t="shared" si="38"/>
        <v>42876.208333333328</v>
      </c>
      <c r="T498" s="10">
        <f t="shared" si="39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6"/>
        <v>technology</v>
      </c>
      <c r="R499" t="str">
        <f t="shared" si="37"/>
        <v>wearables</v>
      </c>
      <c r="S499" s="10">
        <f t="shared" si="38"/>
        <v>42724.25</v>
      </c>
      <c r="T499" s="10">
        <f t="shared" si="39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6"/>
        <v>technology</v>
      </c>
      <c r="R500" t="str">
        <f t="shared" si="37"/>
        <v>web</v>
      </c>
      <c r="S500" s="10">
        <f t="shared" si="38"/>
        <v>42005.25</v>
      </c>
      <c r="T500" s="10">
        <f t="shared" si="39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6"/>
        <v>film &amp; video</v>
      </c>
      <c r="R501" t="str">
        <f t="shared" si="37"/>
        <v>documentary</v>
      </c>
      <c r="S501" s="10">
        <f t="shared" si="38"/>
        <v>42444.208333333328</v>
      </c>
      <c r="T501" s="10">
        <f t="shared" si="39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6"/>
        <v>theater</v>
      </c>
      <c r="R502" t="str">
        <f t="shared" si="37"/>
        <v>plays</v>
      </c>
      <c r="S502" s="10">
        <f t="shared" si="38"/>
        <v>41395.208333333336</v>
      </c>
      <c r="T502" s="10">
        <f t="shared" si="39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6"/>
        <v>film &amp; video</v>
      </c>
      <c r="R503" t="str">
        <f t="shared" si="37"/>
        <v>documentary</v>
      </c>
      <c r="S503" s="10">
        <f t="shared" si="38"/>
        <v>41345.208333333336</v>
      </c>
      <c r="T503" s="10">
        <f t="shared" si="39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6"/>
        <v>games</v>
      </c>
      <c r="R504" t="str">
        <f t="shared" si="37"/>
        <v>video games</v>
      </c>
      <c r="S504" s="10">
        <f t="shared" si="38"/>
        <v>41117.208333333336</v>
      </c>
      <c r="T504" s="10">
        <f t="shared" si="39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6"/>
        <v>film &amp; video</v>
      </c>
      <c r="R505" t="str">
        <f t="shared" si="37"/>
        <v>drama</v>
      </c>
      <c r="S505" s="10">
        <f t="shared" si="38"/>
        <v>42186.208333333328</v>
      </c>
      <c r="T505" s="10">
        <f t="shared" si="39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6"/>
        <v>music</v>
      </c>
      <c r="R506" t="str">
        <f t="shared" si="37"/>
        <v>rock</v>
      </c>
      <c r="S506" s="10">
        <f t="shared" si="38"/>
        <v>42142.208333333328</v>
      </c>
      <c r="T506" s="10">
        <f t="shared" si="39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6"/>
        <v>publishing</v>
      </c>
      <c r="R507" t="str">
        <f t="shared" si="37"/>
        <v>radio &amp; podcasts</v>
      </c>
      <c r="S507" s="10">
        <f t="shared" si="38"/>
        <v>41341.25</v>
      </c>
      <c r="T507" s="10">
        <f t="shared" si="39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6"/>
        <v>theater</v>
      </c>
      <c r="R508" t="str">
        <f t="shared" si="37"/>
        <v>plays</v>
      </c>
      <c r="S508" s="10">
        <f t="shared" si="38"/>
        <v>43062.25</v>
      </c>
      <c r="T508" s="10">
        <f t="shared" si="39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6"/>
        <v>technology</v>
      </c>
      <c r="R509" t="str">
        <f t="shared" si="37"/>
        <v>web</v>
      </c>
      <c r="S509" s="10">
        <f t="shared" si="38"/>
        <v>41373.208333333336</v>
      </c>
      <c r="T509" s="10">
        <f t="shared" si="39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6"/>
        <v>theater</v>
      </c>
      <c r="R510" t="str">
        <f t="shared" si="37"/>
        <v>plays</v>
      </c>
      <c r="S510" s="10">
        <f t="shared" si="38"/>
        <v>43310.208333333328</v>
      </c>
      <c r="T510" s="10">
        <f t="shared" si="39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6"/>
        <v>theater</v>
      </c>
      <c r="R511" t="str">
        <f t="shared" si="37"/>
        <v>plays</v>
      </c>
      <c r="S511" s="10">
        <f t="shared" si="38"/>
        <v>41034.208333333336</v>
      </c>
      <c r="T511" s="10">
        <f t="shared" si="39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6"/>
        <v>film &amp; video</v>
      </c>
      <c r="R512" t="str">
        <f t="shared" si="37"/>
        <v>drama</v>
      </c>
      <c r="S512" s="10">
        <f t="shared" si="38"/>
        <v>43251.208333333328</v>
      </c>
      <c r="T512" s="10">
        <f t="shared" si="39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6"/>
        <v>theater</v>
      </c>
      <c r="R513" t="str">
        <f t="shared" si="37"/>
        <v>plays</v>
      </c>
      <c r="S513" s="10">
        <f t="shared" si="38"/>
        <v>43671.208333333328</v>
      </c>
      <c r="T513" s="10">
        <f t="shared" si="39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s="5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6"/>
        <v>games</v>
      </c>
      <c r="R514" t="str">
        <f t="shared" si="37"/>
        <v>video games</v>
      </c>
      <c r="S514" s="10">
        <f t="shared" si="38"/>
        <v>41825.208333333336</v>
      </c>
      <c r="T514" s="10">
        <f t="shared" si="3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t="s">
        <v>74</v>
      </c>
      <c r="H515">
        <v>35</v>
      </c>
      <c r="I515" s="5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1">LEFT(P515,FIND("/",P515)-1)</f>
        <v>film &amp; video</v>
      </c>
      <c r="R515" t="str">
        <f t="shared" ref="R515:R578" si="42">RIGHT(P515,LEN(P515)-FIND("/",P515))</f>
        <v>television</v>
      </c>
      <c r="S515" s="10">
        <f t="shared" ref="S515:S578" si="43">(((L515/60)/60)/24)+DATE(1970,1,1)</f>
        <v>40430.208333333336</v>
      </c>
      <c r="T515" s="10">
        <f t="shared" ref="T515:T578" si="44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1"/>
        <v>music</v>
      </c>
      <c r="R516" t="str">
        <f t="shared" si="42"/>
        <v>rock</v>
      </c>
      <c r="S516" s="10">
        <f t="shared" si="43"/>
        <v>41614.25</v>
      </c>
      <c r="T516" s="10">
        <f t="shared" si="4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1"/>
        <v>theater</v>
      </c>
      <c r="R517" t="str">
        <f t="shared" si="42"/>
        <v>plays</v>
      </c>
      <c r="S517" s="10">
        <f t="shared" si="43"/>
        <v>40900.25</v>
      </c>
      <c r="T517" s="10">
        <f t="shared" si="4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1"/>
        <v>publishing</v>
      </c>
      <c r="R518" t="str">
        <f t="shared" si="42"/>
        <v>nonfiction</v>
      </c>
      <c r="S518" s="10">
        <f t="shared" si="43"/>
        <v>40396.208333333336</v>
      </c>
      <c r="T518" s="10">
        <f t="shared" si="4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1"/>
        <v>food</v>
      </c>
      <c r="R519" t="str">
        <f t="shared" si="42"/>
        <v>food trucks</v>
      </c>
      <c r="S519" s="10">
        <f t="shared" si="43"/>
        <v>42860.208333333328</v>
      </c>
      <c r="T519" s="10">
        <f t="shared" si="4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1"/>
        <v>film &amp; video</v>
      </c>
      <c r="R520" t="str">
        <f t="shared" si="42"/>
        <v>animation</v>
      </c>
      <c r="S520" s="10">
        <f t="shared" si="43"/>
        <v>43154.25</v>
      </c>
      <c r="T520" s="10">
        <f t="shared" si="4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1"/>
        <v>music</v>
      </c>
      <c r="R521" t="str">
        <f t="shared" si="42"/>
        <v>rock</v>
      </c>
      <c r="S521" s="10">
        <f t="shared" si="43"/>
        <v>42012.25</v>
      </c>
      <c r="T521" s="10">
        <f t="shared" si="4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1"/>
        <v>theater</v>
      </c>
      <c r="R522" t="str">
        <f t="shared" si="42"/>
        <v>plays</v>
      </c>
      <c r="S522" s="10">
        <f t="shared" si="43"/>
        <v>43574.208333333328</v>
      </c>
      <c r="T522" s="10">
        <f t="shared" si="4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1"/>
        <v>film &amp; video</v>
      </c>
      <c r="R523" t="str">
        <f t="shared" si="42"/>
        <v>drama</v>
      </c>
      <c r="S523" s="10">
        <f t="shared" si="43"/>
        <v>42605.208333333328</v>
      </c>
      <c r="T523" s="10">
        <f t="shared" si="4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1"/>
        <v>film &amp; video</v>
      </c>
      <c r="R524" t="str">
        <f t="shared" si="42"/>
        <v>shorts</v>
      </c>
      <c r="S524" s="10">
        <f t="shared" si="43"/>
        <v>41093.208333333336</v>
      </c>
      <c r="T524" s="10">
        <f t="shared" si="4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1"/>
        <v>film &amp; video</v>
      </c>
      <c r="R525" t="str">
        <f t="shared" si="42"/>
        <v>shorts</v>
      </c>
      <c r="S525" s="10">
        <f t="shared" si="43"/>
        <v>40241.25</v>
      </c>
      <c r="T525" s="10">
        <f t="shared" si="4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1"/>
        <v>theater</v>
      </c>
      <c r="R526" t="str">
        <f t="shared" si="42"/>
        <v>plays</v>
      </c>
      <c r="S526" s="10">
        <f t="shared" si="43"/>
        <v>40294.208333333336</v>
      </c>
      <c r="T526" s="10">
        <f t="shared" si="4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1"/>
        <v>technology</v>
      </c>
      <c r="R527" t="str">
        <f t="shared" si="42"/>
        <v>wearables</v>
      </c>
      <c r="S527" s="10">
        <f t="shared" si="43"/>
        <v>40505.25</v>
      </c>
      <c r="T527" s="10">
        <f t="shared" si="4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1"/>
        <v>theater</v>
      </c>
      <c r="R528" t="str">
        <f t="shared" si="42"/>
        <v>plays</v>
      </c>
      <c r="S528" s="10">
        <f t="shared" si="43"/>
        <v>42364.25</v>
      </c>
      <c r="T528" s="10">
        <f t="shared" si="4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1"/>
        <v>film &amp; video</v>
      </c>
      <c r="R529" t="str">
        <f t="shared" si="42"/>
        <v>animation</v>
      </c>
      <c r="S529" s="10">
        <f t="shared" si="43"/>
        <v>42405.25</v>
      </c>
      <c r="T529" s="10">
        <f t="shared" si="4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1"/>
        <v>music</v>
      </c>
      <c r="R530" t="str">
        <f t="shared" si="42"/>
        <v>indie rock</v>
      </c>
      <c r="S530" s="10">
        <f t="shared" si="43"/>
        <v>41601.25</v>
      </c>
      <c r="T530" s="10">
        <f t="shared" si="4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1"/>
        <v>games</v>
      </c>
      <c r="R531" t="str">
        <f t="shared" si="42"/>
        <v>video games</v>
      </c>
      <c r="S531" s="10">
        <f t="shared" si="43"/>
        <v>41769.208333333336</v>
      </c>
      <c r="T531" s="10">
        <f t="shared" si="4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1"/>
        <v>publishing</v>
      </c>
      <c r="R532" t="str">
        <f t="shared" si="42"/>
        <v>fiction</v>
      </c>
      <c r="S532" s="10">
        <f t="shared" si="43"/>
        <v>40421.208333333336</v>
      </c>
      <c r="T532" s="10">
        <f t="shared" si="4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1"/>
        <v>games</v>
      </c>
      <c r="R533" t="str">
        <f t="shared" si="42"/>
        <v>video games</v>
      </c>
      <c r="S533" s="10">
        <f t="shared" si="43"/>
        <v>41589.25</v>
      </c>
      <c r="T533" s="10">
        <f t="shared" si="4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1"/>
        <v>theater</v>
      </c>
      <c r="R534" t="str">
        <f t="shared" si="42"/>
        <v>plays</v>
      </c>
      <c r="S534" s="10">
        <f t="shared" si="43"/>
        <v>43125.25</v>
      </c>
      <c r="T534" s="10">
        <f t="shared" si="4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1"/>
        <v>music</v>
      </c>
      <c r="R535" t="str">
        <f t="shared" si="42"/>
        <v>indie rock</v>
      </c>
      <c r="S535" s="10">
        <f t="shared" si="43"/>
        <v>41479.208333333336</v>
      </c>
      <c r="T535" s="10">
        <f t="shared" si="4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1"/>
        <v>film &amp; video</v>
      </c>
      <c r="R536" t="str">
        <f t="shared" si="42"/>
        <v>drama</v>
      </c>
      <c r="S536" s="10">
        <f t="shared" si="43"/>
        <v>43329.208333333328</v>
      </c>
      <c r="T536" s="10">
        <f t="shared" si="4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1"/>
        <v>theater</v>
      </c>
      <c r="R537" t="str">
        <f t="shared" si="42"/>
        <v>plays</v>
      </c>
      <c r="S537" s="10">
        <f t="shared" si="43"/>
        <v>43259.208333333328</v>
      </c>
      <c r="T537" s="10">
        <f t="shared" si="4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1"/>
        <v>publishing</v>
      </c>
      <c r="R538" t="str">
        <f t="shared" si="42"/>
        <v>fiction</v>
      </c>
      <c r="S538" s="10">
        <f t="shared" si="43"/>
        <v>40414.208333333336</v>
      </c>
      <c r="T538" s="10">
        <f t="shared" si="4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1"/>
        <v>film &amp; video</v>
      </c>
      <c r="R539" t="str">
        <f t="shared" si="42"/>
        <v>documentary</v>
      </c>
      <c r="S539" s="10">
        <f t="shared" si="43"/>
        <v>43342.208333333328</v>
      </c>
      <c r="T539" s="10">
        <f t="shared" si="4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1"/>
        <v>games</v>
      </c>
      <c r="R540" t="str">
        <f t="shared" si="42"/>
        <v>mobile games</v>
      </c>
      <c r="S540" s="10">
        <f t="shared" si="43"/>
        <v>41539.208333333336</v>
      </c>
      <c r="T540" s="10">
        <f t="shared" si="4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1"/>
        <v>food</v>
      </c>
      <c r="R541" t="str">
        <f t="shared" si="42"/>
        <v>food trucks</v>
      </c>
      <c r="S541" s="10">
        <f t="shared" si="43"/>
        <v>43647.208333333328</v>
      </c>
      <c r="T541" s="10">
        <f t="shared" si="4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1"/>
        <v>photography</v>
      </c>
      <c r="R542" t="str">
        <f t="shared" si="42"/>
        <v>photography books</v>
      </c>
      <c r="S542" s="10">
        <f t="shared" si="43"/>
        <v>43225.208333333328</v>
      </c>
      <c r="T542" s="10">
        <f t="shared" si="4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1"/>
        <v>games</v>
      </c>
      <c r="R543" t="str">
        <f t="shared" si="42"/>
        <v>mobile games</v>
      </c>
      <c r="S543" s="10">
        <f t="shared" si="43"/>
        <v>42165.208333333328</v>
      </c>
      <c r="T543" s="10">
        <f t="shared" si="4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1"/>
        <v>music</v>
      </c>
      <c r="R544" t="str">
        <f t="shared" si="42"/>
        <v>indie rock</v>
      </c>
      <c r="S544" s="10">
        <f t="shared" si="43"/>
        <v>42391.25</v>
      </c>
      <c r="T544" s="10">
        <f t="shared" si="4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1"/>
        <v>games</v>
      </c>
      <c r="R545" t="str">
        <f t="shared" si="42"/>
        <v>video games</v>
      </c>
      <c r="S545" s="10">
        <f t="shared" si="43"/>
        <v>41528.208333333336</v>
      </c>
      <c r="T545" s="10">
        <f t="shared" si="4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1"/>
        <v>music</v>
      </c>
      <c r="R546" t="str">
        <f t="shared" si="42"/>
        <v>rock</v>
      </c>
      <c r="S546" s="10">
        <f t="shared" si="43"/>
        <v>42377.25</v>
      </c>
      <c r="T546" s="10">
        <f t="shared" si="4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1"/>
        <v>theater</v>
      </c>
      <c r="R547" t="str">
        <f t="shared" si="42"/>
        <v>plays</v>
      </c>
      <c r="S547" s="10">
        <f t="shared" si="43"/>
        <v>43824.25</v>
      </c>
      <c r="T547" s="10">
        <f t="shared" si="4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1"/>
        <v>theater</v>
      </c>
      <c r="R548" t="str">
        <f t="shared" si="42"/>
        <v>plays</v>
      </c>
      <c r="S548" s="10">
        <f t="shared" si="43"/>
        <v>43360.208333333328</v>
      </c>
      <c r="T548" s="10">
        <f t="shared" si="4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1"/>
        <v>film &amp; video</v>
      </c>
      <c r="R549" t="str">
        <f t="shared" si="42"/>
        <v>drama</v>
      </c>
      <c r="S549" s="10">
        <f t="shared" si="43"/>
        <v>42029.25</v>
      </c>
      <c r="T549" s="10">
        <f t="shared" si="4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1"/>
        <v>theater</v>
      </c>
      <c r="R550" t="str">
        <f t="shared" si="42"/>
        <v>plays</v>
      </c>
      <c r="S550" s="10">
        <f t="shared" si="43"/>
        <v>42461.208333333328</v>
      </c>
      <c r="T550" s="10">
        <f t="shared" si="4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1"/>
        <v>technology</v>
      </c>
      <c r="R551" t="str">
        <f t="shared" si="42"/>
        <v>wearables</v>
      </c>
      <c r="S551" s="10">
        <f t="shared" si="43"/>
        <v>41422.208333333336</v>
      </c>
      <c r="T551" s="10">
        <f t="shared" si="4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1"/>
        <v>music</v>
      </c>
      <c r="R552" t="str">
        <f t="shared" si="42"/>
        <v>indie rock</v>
      </c>
      <c r="S552" s="10">
        <f t="shared" si="43"/>
        <v>40968.25</v>
      </c>
      <c r="T552" s="10">
        <f t="shared" si="4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1"/>
        <v>technology</v>
      </c>
      <c r="R553" t="str">
        <f t="shared" si="42"/>
        <v>web</v>
      </c>
      <c r="S553" s="10">
        <f t="shared" si="43"/>
        <v>41993.25</v>
      </c>
      <c r="T553" s="10">
        <f t="shared" si="4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1"/>
        <v>theater</v>
      </c>
      <c r="R554" t="str">
        <f t="shared" si="42"/>
        <v>plays</v>
      </c>
      <c r="S554" s="10">
        <f t="shared" si="43"/>
        <v>42700.25</v>
      </c>
      <c r="T554" s="10">
        <f t="shared" si="4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1"/>
        <v>music</v>
      </c>
      <c r="R555" t="str">
        <f t="shared" si="42"/>
        <v>rock</v>
      </c>
      <c r="S555" s="10">
        <f t="shared" si="43"/>
        <v>40545.25</v>
      </c>
      <c r="T555" s="10">
        <f t="shared" si="4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1"/>
        <v>music</v>
      </c>
      <c r="R556" t="str">
        <f t="shared" si="42"/>
        <v>indie rock</v>
      </c>
      <c r="S556" s="10">
        <f t="shared" si="43"/>
        <v>42723.25</v>
      </c>
      <c r="T556" s="10">
        <f t="shared" si="4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1"/>
        <v>music</v>
      </c>
      <c r="R557" t="str">
        <f t="shared" si="42"/>
        <v>rock</v>
      </c>
      <c r="S557" s="10">
        <f t="shared" si="43"/>
        <v>41731.208333333336</v>
      </c>
      <c r="T557" s="10">
        <f t="shared" si="4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1"/>
        <v>publishing</v>
      </c>
      <c r="R558" t="str">
        <f t="shared" si="42"/>
        <v>translations</v>
      </c>
      <c r="S558" s="10">
        <f t="shared" si="43"/>
        <v>40792.208333333336</v>
      </c>
      <c r="T558" s="10">
        <f t="shared" si="4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1"/>
        <v>film &amp; video</v>
      </c>
      <c r="R559" t="str">
        <f t="shared" si="42"/>
        <v>science fiction</v>
      </c>
      <c r="S559" s="10">
        <f t="shared" si="43"/>
        <v>42279.208333333328</v>
      </c>
      <c r="T559" s="10">
        <f t="shared" si="4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1"/>
        <v>theater</v>
      </c>
      <c r="R560" t="str">
        <f t="shared" si="42"/>
        <v>plays</v>
      </c>
      <c r="S560" s="10">
        <f t="shared" si="43"/>
        <v>42424.25</v>
      </c>
      <c r="T560" s="10">
        <f t="shared" si="4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1"/>
        <v>theater</v>
      </c>
      <c r="R561" t="str">
        <f t="shared" si="42"/>
        <v>plays</v>
      </c>
      <c r="S561" s="10">
        <f t="shared" si="43"/>
        <v>42584.208333333328</v>
      </c>
      <c r="T561" s="10">
        <f t="shared" si="4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1"/>
        <v>film &amp; video</v>
      </c>
      <c r="R562" t="str">
        <f t="shared" si="42"/>
        <v>animation</v>
      </c>
      <c r="S562" s="10">
        <f t="shared" si="43"/>
        <v>40865.25</v>
      </c>
      <c r="T562" s="10">
        <f t="shared" si="4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1"/>
        <v>theater</v>
      </c>
      <c r="R563" t="str">
        <f t="shared" si="42"/>
        <v>plays</v>
      </c>
      <c r="S563" s="10">
        <f t="shared" si="43"/>
        <v>40833.208333333336</v>
      </c>
      <c r="T563" s="10">
        <f t="shared" si="4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1"/>
        <v>music</v>
      </c>
      <c r="R564" t="str">
        <f t="shared" si="42"/>
        <v>rock</v>
      </c>
      <c r="S564" s="10">
        <f t="shared" si="43"/>
        <v>43536.208333333328</v>
      </c>
      <c r="T564" s="10">
        <f t="shared" si="4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1"/>
        <v>film &amp; video</v>
      </c>
      <c r="R565" t="str">
        <f t="shared" si="42"/>
        <v>documentary</v>
      </c>
      <c r="S565" s="10">
        <f t="shared" si="43"/>
        <v>43417.25</v>
      </c>
      <c r="T565" s="10">
        <f t="shared" si="4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1"/>
        <v>theater</v>
      </c>
      <c r="R566" t="str">
        <f t="shared" si="42"/>
        <v>plays</v>
      </c>
      <c r="S566" s="10">
        <f t="shared" si="43"/>
        <v>42078.208333333328</v>
      </c>
      <c r="T566" s="10">
        <f t="shared" si="4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1"/>
        <v>theater</v>
      </c>
      <c r="R567" t="str">
        <f t="shared" si="42"/>
        <v>plays</v>
      </c>
      <c r="S567" s="10">
        <f t="shared" si="43"/>
        <v>40862.25</v>
      </c>
      <c r="T567" s="10">
        <f t="shared" si="4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1"/>
        <v>music</v>
      </c>
      <c r="R568" t="str">
        <f t="shared" si="42"/>
        <v>electric music</v>
      </c>
      <c r="S568" s="10">
        <f t="shared" si="43"/>
        <v>42424.25</v>
      </c>
      <c r="T568" s="10">
        <f t="shared" si="4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1"/>
        <v>music</v>
      </c>
      <c r="R569" t="str">
        <f t="shared" si="42"/>
        <v>rock</v>
      </c>
      <c r="S569" s="10">
        <f t="shared" si="43"/>
        <v>41830.208333333336</v>
      </c>
      <c r="T569" s="10">
        <f t="shared" si="4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1"/>
        <v>theater</v>
      </c>
      <c r="R570" t="str">
        <f t="shared" si="42"/>
        <v>plays</v>
      </c>
      <c r="S570" s="10">
        <f t="shared" si="43"/>
        <v>40374.208333333336</v>
      </c>
      <c r="T570" s="10">
        <f t="shared" si="4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1"/>
        <v>film &amp; video</v>
      </c>
      <c r="R571" t="str">
        <f t="shared" si="42"/>
        <v>animation</v>
      </c>
      <c r="S571" s="10">
        <f t="shared" si="43"/>
        <v>40554.25</v>
      </c>
      <c r="T571" s="10">
        <f t="shared" si="4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1"/>
        <v>music</v>
      </c>
      <c r="R572" t="str">
        <f t="shared" si="42"/>
        <v>rock</v>
      </c>
      <c r="S572" s="10">
        <f t="shared" si="43"/>
        <v>41993.25</v>
      </c>
      <c r="T572" s="10">
        <f t="shared" si="4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1"/>
        <v>film &amp; video</v>
      </c>
      <c r="R573" t="str">
        <f t="shared" si="42"/>
        <v>shorts</v>
      </c>
      <c r="S573" s="10">
        <f t="shared" si="43"/>
        <v>42174.208333333328</v>
      </c>
      <c r="T573" s="10">
        <f t="shared" si="4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1"/>
        <v>music</v>
      </c>
      <c r="R574" t="str">
        <f t="shared" si="42"/>
        <v>rock</v>
      </c>
      <c r="S574" s="10">
        <f t="shared" si="43"/>
        <v>42275.208333333328</v>
      </c>
      <c r="T574" s="10">
        <f t="shared" si="4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1"/>
        <v>journalism</v>
      </c>
      <c r="R575" t="str">
        <f t="shared" si="42"/>
        <v>audio</v>
      </c>
      <c r="S575" s="10">
        <f t="shared" si="43"/>
        <v>41761.208333333336</v>
      </c>
      <c r="T575" s="10">
        <f t="shared" si="4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1"/>
        <v>food</v>
      </c>
      <c r="R576" t="str">
        <f t="shared" si="42"/>
        <v>food trucks</v>
      </c>
      <c r="S576" s="10">
        <f t="shared" si="43"/>
        <v>43806.25</v>
      </c>
      <c r="T576" s="10">
        <f t="shared" si="4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1"/>
        <v>theater</v>
      </c>
      <c r="R577" t="str">
        <f t="shared" si="42"/>
        <v>plays</v>
      </c>
      <c r="S577" s="10">
        <f t="shared" si="43"/>
        <v>41779.208333333336</v>
      </c>
      <c r="T577" s="10">
        <f t="shared" si="4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s="5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1"/>
        <v>theater</v>
      </c>
      <c r="R578" t="str">
        <f t="shared" si="42"/>
        <v>plays</v>
      </c>
      <c r="S578" s="10">
        <f t="shared" si="43"/>
        <v>43040.208333333328</v>
      </c>
      <c r="T578" s="10">
        <f t="shared" si="4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t="s">
        <v>74</v>
      </c>
      <c r="H579">
        <v>37</v>
      </c>
      <c r="I579" s="5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6">LEFT(P579,FIND("/",P579)-1)</f>
        <v>music</v>
      </c>
      <c r="R579" t="str">
        <f t="shared" ref="R579:R642" si="47">RIGHT(P579,LEN(P579)-FIND("/",P579))</f>
        <v>jazz</v>
      </c>
      <c r="S579" s="10">
        <f t="shared" ref="S579:S642" si="48">(((L579/60)/60)/24)+DATE(1970,1,1)</f>
        <v>40613.25</v>
      </c>
      <c r="T579" s="10">
        <f t="shared" ref="T579:T642" si="4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6"/>
        <v>film &amp; video</v>
      </c>
      <c r="R580" t="str">
        <f t="shared" si="47"/>
        <v>science fiction</v>
      </c>
      <c r="S580" s="10">
        <f t="shared" si="48"/>
        <v>40878.25</v>
      </c>
      <c r="T580" s="10">
        <f t="shared" si="4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6"/>
        <v>music</v>
      </c>
      <c r="R581" t="str">
        <f t="shared" si="47"/>
        <v>jazz</v>
      </c>
      <c r="S581" s="10">
        <f t="shared" si="48"/>
        <v>40762.208333333336</v>
      </c>
      <c r="T581" s="10">
        <f t="shared" si="4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6"/>
        <v>theater</v>
      </c>
      <c r="R582" t="str">
        <f t="shared" si="47"/>
        <v>plays</v>
      </c>
      <c r="S582" s="10">
        <f t="shared" si="48"/>
        <v>41696.25</v>
      </c>
      <c r="T582" s="10">
        <f t="shared" si="4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6"/>
        <v>technology</v>
      </c>
      <c r="R583" t="str">
        <f t="shared" si="47"/>
        <v>web</v>
      </c>
      <c r="S583" s="10">
        <f t="shared" si="48"/>
        <v>40662.208333333336</v>
      </c>
      <c r="T583" s="10">
        <f t="shared" si="4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6"/>
        <v>games</v>
      </c>
      <c r="R584" t="str">
        <f t="shared" si="47"/>
        <v>video games</v>
      </c>
      <c r="S584" s="10">
        <f t="shared" si="48"/>
        <v>42165.208333333328</v>
      </c>
      <c r="T584" s="10">
        <f t="shared" si="4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6"/>
        <v>film &amp; video</v>
      </c>
      <c r="R585" t="str">
        <f t="shared" si="47"/>
        <v>documentary</v>
      </c>
      <c r="S585" s="10">
        <f t="shared" si="48"/>
        <v>40959.25</v>
      </c>
      <c r="T585" s="10">
        <f t="shared" si="4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6"/>
        <v>technology</v>
      </c>
      <c r="R586" t="str">
        <f t="shared" si="47"/>
        <v>web</v>
      </c>
      <c r="S586" s="10">
        <f t="shared" si="48"/>
        <v>41024.208333333336</v>
      </c>
      <c r="T586" s="10">
        <f t="shared" si="4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6"/>
        <v>publishing</v>
      </c>
      <c r="R587" t="str">
        <f t="shared" si="47"/>
        <v>translations</v>
      </c>
      <c r="S587" s="10">
        <f t="shared" si="48"/>
        <v>40255.208333333336</v>
      </c>
      <c r="T587" s="10">
        <f t="shared" si="4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6"/>
        <v>music</v>
      </c>
      <c r="R588" t="str">
        <f t="shared" si="47"/>
        <v>rock</v>
      </c>
      <c r="S588" s="10">
        <f t="shared" si="48"/>
        <v>40499.25</v>
      </c>
      <c r="T588" s="10">
        <f t="shared" si="4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6"/>
        <v>food</v>
      </c>
      <c r="R589" t="str">
        <f t="shared" si="47"/>
        <v>food trucks</v>
      </c>
      <c r="S589" s="10">
        <f t="shared" si="48"/>
        <v>43484.25</v>
      </c>
      <c r="T589" s="10">
        <f t="shared" si="4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6"/>
        <v>theater</v>
      </c>
      <c r="R590" t="str">
        <f t="shared" si="47"/>
        <v>plays</v>
      </c>
      <c r="S590" s="10">
        <f t="shared" si="48"/>
        <v>40262.208333333336</v>
      </c>
      <c r="T590" s="10">
        <f t="shared" si="4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6"/>
        <v>film &amp; video</v>
      </c>
      <c r="R591" t="str">
        <f t="shared" si="47"/>
        <v>documentary</v>
      </c>
      <c r="S591" s="10">
        <f t="shared" si="48"/>
        <v>42190.208333333328</v>
      </c>
      <c r="T591" s="10">
        <f t="shared" si="4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6"/>
        <v>publishing</v>
      </c>
      <c r="R592" t="str">
        <f t="shared" si="47"/>
        <v>radio &amp; podcasts</v>
      </c>
      <c r="S592" s="10">
        <f t="shared" si="48"/>
        <v>41994.25</v>
      </c>
      <c r="T592" s="10">
        <f t="shared" si="4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6"/>
        <v>games</v>
      </c>
      <c r="R593" t="str">
        <f t="shared" si="47"/>
        <v>video games</v>
      </c>
      <c r="S593" s="10">
        <f t="shared" si="48"/>
        <v>40373.208333333336</v>
      </c>
      <c r="T593" s="10">
        <f t="shared" si="4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6"/>
        <v>theater</v>
      </c>
      <c r="R594" t="str">
        <f t="shared" si="47"/>
        <v>plays</v>
      </c>
      <c r="S594" s="10">
        <f t="shared" si="48"/>
        <v>41789.208333333336</v>
      </c>
      <c r="T594" s="10">
        <f t="shared" si="4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6"/>
        <v>film &amp; video</v>
      </c>
      <c r="R595" t="str">
        <f t="shared" si="47"/>
        <v>animation</v>
      </c>
      <c r="S595" s="10">
        <f t="shared" si="48"/>
        <v>41724.208333333336</v>
      </c>
      <c r="T595" s="10">
        <f t="shared" si="4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6"/>
        <v>theater</v>
      </c>
      <c r="R596" t="str">
        <f t="shared" si="47"/>
        <v>plays</v>
      </c>
      <c r="S596" s="10">
        <f t="shared" si="48"/>
        <v>42548.208333333328</v>
      </c>
      <c r="T596" s="10">
        <f t="shared" si="4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6"/>
        <v>theater</v>
      </c>
      <c r="R597" t="str">
        <f t="shared" si="47"/>
        <v>plays</v>
      </c>
      <c r="S597" s="10">
        <f t="shared" si="48"/>
        <v>40253.208333333336</v>
      </c>
      <c r="T597" s="10">
        <f t="shared" si="4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6"/>
        <v>film &amp; video</v>
      </c>
      <c r="R598" t="str">
        <f t="shared" si="47"/>
        <v>drama</v>
      </c>
      <c r="S598" s="10">
        <f t="shared" si="48"/>
        <v>42434.25</v>
      </c>
      <c r="T598" s="10">
        <f t="shared" si="4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6"/>
        <v>theater</v>
      </c>
      <c r="R599" t="str">
        <f t="shared" si="47"/>
        <v>plays</v>
      </c>
      <c r="S599" s="10">
        <f t="shared" si="48"/>
        <v>43786.25</v>
      </c>
      <c r="T599" s="10">
        <f t="shared" si="4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6"/>
        <v>music</v>
      </c>
      <c r="R600" t="str">
        <f t="shared" si="47"/>
        <v>rock</v>
      </c>
      <c r="S600" s="10">
        <f t="shared" si="48"/>
        <v>40344.208333333336</v>
      </c>
      <c r="T600" s="10">
        <f t="shared" si="4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6"/>
        <v>film &amp; video</v>
      </c>
      <c r="R601" t="str">
        <f t="shared" si="47"/>
        <v>documentary</v>
      </c>
      <c r="S601" s="10">
        <f t="shared" si="48"/>
        <v>42047.25</v>
      </c>
      <c r="T601" s="10">
        <f t="shared" si="4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6"/>
        <v>food</v>
      </c>
      <c r="R602" t="str">
        <f t="shared" si="47"/>
        <v>food trucks</v>
      </c>
      <c r="S602" s="10">
        <f t="shared" si="48"/>
        <v>41485.208333333336</v>
      </c>
      <c r="T602" s="10">
        <f t="shared" si="4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6"/>
        <v>technology</v>
      </c>
      <c r="R603" t="str">
        <f t="shared" si="47"/>
        <v>wearables</v>
      </c>
      <c r="S603" s="10">
        <f t="shared" si="48"/>
        <v>41789.208333333336</v>
      </c>
      <c r="T603" s="10">
        <f t="shared" si="4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6"/>
        <v>theater</v>
      </c>
      <c r="R604" t="str">
        <f t="shared" si="47"/>
        <v>plays</v>
      </c>
      <c r="S604" s="10">
        <f t="shared" si="48"/>
        <v>42160.208333333328</v>
      </c>
      <c r="T604" s="10">
        <f t="shared" si="4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6"/>
        <v>theater</v>
      </c>
      <c r="R605" t="str">
        <f t="shared" si="47"/>
        <v>plays</v>
      </c>
      <c r="S605" s="10">
        <f t="shared" si="48"/>
        <v>43573.208333333328</v>
      </c>
      <c r="T605" s="10">
        <f t="shared" si="4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6"/>
        <v>theater</v>
      </c>
      <c r="R606" t="str">
        <f t="shared" si="47"/>
        <v>plays</v>
      </c>
      <c r="S606" s="10">
        <f t="shared" si="48"/>
        <v>40565.25</v>
      </c>
      <c r="T606" s="10">
        <f t="shared" si="4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6"/>
        <v>publishing</v>
      </c>
      <c r="R607" t="str">
        <f t="shared" si="47"/>
        <v>nonfiction</v>
      </c>
      <c r="S607" s="10">
        <f t="shared" si="48"/>
        <v>42280.208333333328</v>
      </c>
      <c r="T607" s="10">
        <f t="shared" si="4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6"/>
        <v>music</v>
      </c>
      <c r="R608" t="str">
        <f t="shared" si="47"/>
        <v>rock</v>
      </c>
      <c r="S608" s="10">
        <f t="shared" si="48"/>
        <v>42436.25</v>
      </c>
      <c r="T608" s="10">
        <f t="shared" si="4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6"/>
        <v>food</v>
      </c>
      <c r="R609" t="str">
        <f t="shared" si="47"/>
        <v>food trucks</v>
      </c>
      <c r="S609" s="10">
        <f t="shared" si="48"/>
        <v>41721.208333333336</v>
      </c>
      <c r="T609" s="10">
        <f t="shared" si="4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6"/>
        <v>music</v>
      </c>
      <c r="R610" t="str">
        <f t="shared" si="47"/>
        <v>jazz</v>
      </c>
      <c r="S610" s="10">
        <f t="shared" si="48"/>
        <v>43530.25</v>
      </c>
      <c r="T610" s="10">
        <f t="shared" si="4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6"/>
        <v>film &amp; video</v>
      </c>
      <c r="R611" t="str">
        <f t="shared" si="47"/>
        <v>science fiction</v>
      </c>
      <c r="S611" s="10">
        <f t="shared" si="48"/>
        <v>43481.25</v>
      </c>
      <c r="T611" s="10">
        <f t="shared" si="4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6"/>
        <v>theater</v>
      </c>
      <c r="R612" t="str">
        <f t="shared" si="47"/>
        <v>plays</v>
      </c>
      <c r="S612" s="10">
        <f t="shared" si="48"/>
        <v>41259.25</v>
      </c>
      <c r="T612" s="10">
        <f t="shared" si="4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6"/>
        <v>theater</v>
      </c>
      <c r="R613" t="str">
        <f t="shared" si="47"/>
        <v>plays</v>
      </c>
      <c r="S613" s="10">
        <f t="shared" si="48"/>
        <v>41480.208333333336</v>
      </c>
      <c r="T613" s="10">
        <f t="shared" si="4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6"/>
        <v>music</v>
      </c>
      <c r="R614" t="str">
        <f t="shared" si="47"/>
        <v>electric music</v>
      </c>
      <c r="S614" s="10">
        <f t="shared" si="48"/>
        <v>40474.208333333336</v>
      </c>
      <c r="T614" s="10">
        <f t="shared" si="4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6"/>
        <v>theater</v>
      </c>
      <c r="R615" t="str">
        <f t="shared" si="47"/>
        <v>plays</v>
      </c>
      <c r="S615" s="10">
        <f t="shared" si="48"/>
        <v>42973.208333333328</v>
      </c>
      <c r="T615" s="10">
        <f t="shared" si="4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6"/>
        <v>theater</v>
      </c>
      <c r="R616" t="str">
        <f t="shared" si="47"/>
        <v>plays</v>
      </c>
      <c r="S616" s="10">
        <f t="shared" si="48"/>
        <v>42746.25</v>
      </c>
      <c r="T616" s="10">
        <f t="shared" si="4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6"/>
        <v>theater</v>
      </c>
      <c r="R617" t="str">
        <f t="shared" si="47"/>
        <v>plays</v>
      </c>
      <c r="S617" s="10">
        <f t="shared" si="48"/>
        <v>42489.208333333328</v>
      </c>
      <c r="T617" s="10">
        <f t="shared" si="4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6"/>
        <v>music</v>
      </c>
      <c r="R618" t="str">
        <f t="shared" si="47"/>
        <v>indie rock</v>
      </c>
      <c r="S618" s="10">
        <f t="shared" si="48"/>
        <v>41537.208333333336</v>
      </c>
      <c r="T618" s="10">
        <f t="shared" si="4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6"/>
        <v>theater</v>
      </c>
      <c r="R619" t="str">
        <f t="shared" si="47"/>
        <v>plays</v>
      </c>
      <c r="S619" s="10">
        <f t="shared" si="48"/>
        <v>41794.208333333336</v>
      </c>
      <c r="T619" s="10">
        <f t="shared" si="4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6"/>
        <v>publishing</v>
      </c>
      <c r="R620" t="str">
        <f t="shared" si="47"/>
        <v>nonfiction</v>
      </c>
      <c r="S620" s="10">
        <f t="shared" si="48"/>
        <v>41396.208333333336</v>
      </c>
      <c r="T620" s="10">
        <f t="shared" si="4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6"/>
        <v>theater</v>
      </c>
      <c r="R621" t="str">
        <f t="shared" si="47"/>
        <v>plays</v>
      </c>
      <c r="S621" s="10">
        <f t="shared" si="48"/>
        <v>40669.208333333336</v>
      </c>
      <c r="T621" s="10">
        <f t="shared" si="4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6"/>
        <v>photography</v>
      </c>
      <c r="R622" t="str">
        <f t="shared" si="47"/>
        <v>photography books</v>
      </c>
      <c r="S622" s="10">
        <f t="shared" si="48"/>
        <v>42559.208333333328</v>
      </c>
      <c r="T622" s="10">
        <f t="shared" si="4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6"/>
        <v>theater</v>
      </c>
      <c r="R623" t="str">
        <f t="shared" si="47"/>
        <v>plays</v>
      </c>
      <c r="S623" s="10">
        <f t="shared" si="48"/>
        <v>42626.208333333328</v>
      </c>
      <c r="T623" s="10">
        <f t="shared" si="4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6"/>
        <v>music</v>
      </c>
      <c r="R624" t="str">
        <f t="shared" si="47"/>
        <v>indie rock</v>
      </c>
      <c r="S624" s="10">
        <f t="shared" si="48"/>
        <v>43205.208333333328</v>
      </c>
      <c r="T624" s="10">
        <f t="shared" si="4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6"/>
        <v>theater</v>
      </c>
      <c r="R625" t="str">
        <f t="shared" si="47"/>
        <v>plays</v>
      </c>
      <c r="S625" s="10">
        <f t="shared" si="48"/>
        <v>42201.208333333328</v>
      </c>
      <c r="T625" s="10">
        <f t="shared" si="4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6"/>
        <v>photography</v>
      </c>
      <c r="R626" t="str">
        <f t="shared" si="47"/>
        <v>photography books</v>
      </c>
      <c r="S626" s="10">
        <f t="shared" si="48"/>
        <v>42029.25</v>
      </c>
      <c r="T626" s="10">
        <f t="shared" si="4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6"/>
        <v>theater</v>
      </c>
      <c r="R627" t="str">
        <f t="shared" si="47"/>
        <v>plays</v>
      </c>
      <c r="S627" s="10">
        <f t="shared" si="48"/>
        <v>43857.25</v>
      </c>
      <c r="T627" s="10">
        <f t="shared" si="4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6"/>
        <v>theater</v>
      </c>
      <c r="R628" t="str">
        <f t="shared" si="47"/>
        <v>plays</v>
      </c>
      <c r="S628" s="10">
        <f t="shared" si="48"/>
        <v>40449.208333333336</v>
      </c>
      <c r="T628" s="10">
        <f t="shared" si="4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6"/>
        <v>food</v>
      </c>
      <c r="R629" t="str">
        <f t="shared" si="47"/>
        <v>food trucks</v>
      </c>
      <c r="S629" s="10">
        <f t="shared" si="48"/>
        <v>40345.208333333336</v>
      </c>
      <c r="T629" s="10">
        <f t="shared" si="4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6"/>
        <v>music</v>
      </c>
      <c r="R630" t="str">
        <f t="shared" si="47"/>
        <v>indie rock</v>
      </c>
      <c r="S630" s="10">
        <f t="shared" si="48"/>
        <v>40455.208333333336</v>
      </c>
      <c r="T630" s="10">
        <f t="shared" si="4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6"/>
        <v>theater</v>
      </c>
      <c r="R631" t="str">
        <f t="shared" si="47"/>
        <v>plays</v>
      </c>
      <c r="S631" s="10">
        <f t="shared" si="48"/>
        <v>42557.208333333328</v>
      </c>
      <c r="T631" s="10">
        <f t="shared" si="4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6"/>
        <v>theater</v>
      </c>
      <c r="R632" t="str">
        <f t="shared" si="47"/>
        <v>plays</v>
      </c>
      <c r="S632" s="10">
        <f t="shared" si="48"/>
        <v>43586.208333333328</v>
      </c>
      <c r="T632" s="10">
        <f t="shared" si="4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6"/>
        <v>theater</v>
      </c>
      <c r="R633" t="str">
        <f t="shared" si="47"/>
        <v>plays</v>
      </c>
      <c r="S633" s="10">
        <f t="shared" si="48"/>
        <v>43550.208333333328</v>
      </c>
      <c r="T633" s="10">
        <f t="shared" si="4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6"/>
        <v>theater</v>
      </c>
      <c r="R634" t="str">
        <f t="shared" si="47"/>
        <v>plays</v>
      </c>
      <c r="S634" s="10">
        <f t="shared" si="48"/>
        <v>41945.208333333336</v>
      </c>
      <c r="T634" s="10">
        <f t="shared" si="4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6"/>
        <v>film &amp; video</v>
      </c>
      <c r="R635" t="str">
        <f t="shared" si="47"/>
        <v>animation</v>
      </c>
      <c r="S635" s="10">
        <f t="shared" si="48"/>
        <v>42315.25</v>
      </c>
      <c r="T635" s="10">
        <f t="shared" si="4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6"/>
        <v>film &amp; video</v>
      </c>
      <c r="R636" t="str">
        <f t="shared" si="47"/>
        <v>television</v>
      </c>
      <c r="S636" s="10">
        <f t="shared" si="48"/>
        <v>42819.208333333328</v>
      </c>
      <c r="T636" s="10">
        <f t="shared" si="4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6"/>
        <v>film &amp; video</v>
      </c>
      <c r="R637" t="str">
        <f t="shared" si="47"/>
        <v>television</v>
      </c>
      <c r="S637" s="10">
        <f t="shared" si="48"/>
        <v>41314.25</v>
      </c>
      <c r="T637" s="10">
        <f t="shared" si="4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6"/>
        <v>film &amp; video</v>
      </c>
      <c r="R638" t="str">
        <f t="shared" si="47"/>
        <v>animation</v>
      </c>
      <c r="S638" s="10">
        <f t="shared" si="48"/>
        <v>40926.25</v>
      </c>
      <c r="T638" s="10">
        <f t="shared" si="4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6"/>
        <v>theater</v>
      </c>
      <c r="R639" t="str">
        <f t="shared" si="47"/>
        <v>plays</v>
      </c>
      <c r="S639" s="10">
        <f t="shared" si="48"/>
        <v>42688.25</v>
      </c>
      <c r="T639" s="10">
        <f t="shared" si="4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6"/>
        <v>theater</v>
      </c>
      <c r="R640" t="str">
        <f t="shared" si="47"/>
        <v>plays</v>
      </c>
      <c r="S640" s="10">
        <f t="shared" si="48"/>
        <v>40386.208333333336</v>
      </c>
      <c r="T640" s="10">
        <f t="shared" si="4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6"/>
        <v>film &amp; video</v>
      </c>
      <c r="R641" t="str">
        <f t="shared" si="47"/>
        <v>drama</v>
      </c>
      <c r="S641" s="10">
        <f t="shared" si="48"/>
        <v>43309.208333333328</v>
      </c>
      <c r="T641" s="10">
        <f t="shared" si="4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s="5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6"/>
        <v>theater</v>
      </c>
      <c r="R642" t="str">
        <f t="shared" si="47"/>
        <v>plays</v>
      </c>
      <c r="S642" s="10">
        <f t="shared" si="48"/>
        <v>42387.25</v>
      </c>
      <c r="T642" s="10">
        <f t="shared" si="4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t="s">
        <v>20</v>
      </c>
      <c r="H643">
        <v>194</v>
      </c>
      <c r="I643" s="5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1">LEFT(P643,FIND("/",P643)-1)</f>
        <v>theater</v>
      </c>
      <c r="R643" t="str">
        <f t="shared" ref="R643:R706" si="52">RIGHT(P643,LEN(P643)-FIND("/",P643))</f>
        <v>plays</v>
      </c>
      <c r="S643" s="10">
        <f t="shared" ref="S643:S706" si="53">(((L643/60)/60)/24)+DATE(1970,1,1)</f>
        <v>42786.25</v>
      </c>
      <c r="T643" s="10">
        <f t="shared" ref="T643:T706" si="5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1"/>
        <v>technology</v>
      </c>
      <c r="R644" t="str">
        <f t="shared" si="52"/>
        <v>wearables</v>
      </c>
      <c r="S644" s="10">
        <f t="shared" si="53"/>
        <v>43451.25</v>
      </c>
      <c r="T644" s="10">
        <f t="shared" si="5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1"/>
        <v>theater</v>
      </c>
      <c r="R645" t="str">
        <f t="shared" si="52"/>
        <v>plays</v>
      </c>
      <c r="S645" s="10">
        <f t="shared" si="53"/>
        <v>42795.25</v>
      </c>
      <c r="T645" s="10">
        <f t="shared" si="5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1"/>
        <v>theater</v>
      </c>
      <c r="R646" t="str">
        <f t="shared" si="52"/>
        <v>plays</v>
      </c>
      <c r="S646" s="10">
        <f t="shared" si="53"/>
        <v>43452.25</v>
      </c>
      <c r="T646" s="10">
        <f t="shared" si="5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1"/>
        <v>music</v>
      </c>
      <c r="R647" t="str">
        <f t="shared" si="52"/>
        <v>rock</v>
      </c>
      <c r="S647" s="10">
        <f t="shared" si="53"/>
        <v>43369.208333333328</v>
      </c>
      <c r="T647" s="10">
        <f t="shared" si="5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1"/>
        <v>games</v>
      </c>
      <c r="R648" t="str">
        <f t="shared" si="52"/>
        <v>video games</v>
      </c>
      <c r="S648" s="10">
        <f t="shared" si="53"/>
        <v>41346.208333333336</v>
      </c>
      <c r="T648" s="10">
        <f t="shared" si="5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1"/>
        <v>publishing</v>
      </c>
      <c r="R649" t="str">
        <f t="shared" si="52"/>
        <v>translations</v>
      </c>
      <c r="S649" s="10">
        <f t="shared" si="53"/>
        <v>43199.208333333328</v>
      </c>
      <c r="T649" s="10">
        <f t="shared" si="5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1"/>
        <v>food</v>
      </c>
      <c r="R650" t="str">
        <f t="shared" si="52"/>
        <v>food trucks</v>
      </c>
      <c r="S650" s="10">
        <f t="shared" si="53"/>
        <v>42922.208333333328</v>
      </c>
      <c r="T650" s="10">
        <f t="shared" si="5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1"/>
        <v>theater</v>
      </c>
      <c r="R651" t="str">
        <f t="shared" si="52"/>
        <v>plays</v>
      </c>
      <c r="S651" s="10">
        <f t="shared" si="53"/>
        <v>40471.208333333336</v>
      </c>
      <c r="T651" s="10">
        <f t="shared" si="5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1"/>
        <v>music</v>
      </c>
      <c r="R652" t="str">
        <f t="shared" si="52"/>
        <v>jazz</v>
      </c>
      <c r="S652" s="10">
        <f t="shared" si="53"/>
        <v>41828.208333333336</v>
      </c>
      <c r="T652" s="10">
        <f t="shared" si="5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1"/>
        <v>film &amp; video</v>
      </c>
      <c r="R653" t="str">
        <f t="shared" si="52"/>
        <v>shorts</v>
      </c>
      <c r="S653" s="10">
        <f t="shared" si="53"/>
        <v>41692.25</v>
      </c>
      <c r="T653" s="10">
        <f t="shared" si="5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1"/>
        <v>technology</v>
      </c>
      <c r="R654" t="str">
        <f t="shared" si="52"/>
        <v>web</v>
      </c>
      <c r="S654" s="10">
        <f t="shared" si="53"/>
        <v>42587.208333333328</v>
      </c>
      <c r="T654" s="10">
        <f t="shared" si="5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1"/>
        <v>technology</v>
      </c>
      <c r="R655" t="str">
        <f t="shared" si="52"/>
        <v>web</v>
      </c>
      <c r="S655" s="10">
        <f t="shared" si="53"/>
        <v>42468.208333333328</v>
      </c>
      <c r="T655" s="10">
        <f t="shared" si="5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1"/>
        <v>music</v>
      </c>
      <c r="R656" t="str">
        <f t="shared" si="52"/>
        <v>metal</v>
      </c>
      <c r="S656" s="10">
        <f t="shared" si="53"/>
        <v>42240.208333333328</v>
      </c>
      <c r="T656" s="10">
        <f t="shared" si="5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1"/>
        <v>photography</v>
      </c>
      <c r="R657" t="str">
        <f t="shared" si="52"/>
        <v>photography books</v>
      </c>
      <c r="S657" s="10">
        <f t="shared" si="53"/>
        <v>42796.25</v>
      </c>
      <c r="T657" s="10">
        <f t="shared" si="5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1"/>
        <v>food</v>
      </c>
      <c r="R658" t="str">
        <f t="shared" si="52"/>
        <v>food trucks</v>
      </c>
      <c r="S658" s="10">
        <f t="shared" si="53"/>
        <v>43097.25</v>
      </c>
      <c r="T658" s="10">
        <f t="shared" si="5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1"/>
        <v>film &amp; video</v>
      </c>
      <c r="R659" t="str">
        <f t="shared" si="52"/>
        <v>science fiction</v>
      </c>
      <c r="S659" s="10">
        <f t="shared" si="53"/>
        <v>43096.25</v>
      </c>
      <c r="T659" s="10">
        <f t="shared" si="5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1"/>
        <v>music</v>
      </c>
      <c r="R660" t="str">
        <f t="shared" si="52"/>
        <v>rock</v>
      </c>
      <c r="S660" s="10">
        <f t="shared" si="53"/>
        <v>42246.208333333328</v>
      </c>
      <c r="T660" s="10">
        <f t="shared" si="5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1"/>
        <v>film &amp; video</v>
      </c>
      <c r="R661" t="str">
        <f t="shared" si="52"/>
        <v>documentary</v>
      </c>
      <c r="S661" s="10">
        <f t="shared" si="53"/>
        <v>40570.25</v>
      </c>
      <c r="T661" s="10">
        <f t="shared" si="5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1"/>
        <v>theater</v>
      </c>
      <c r="R662" t="str">
        <f t="shared" si="52"/>
        <v>plays</v>
      </c>
      <c r="S662" s="10">
        <f t="shared" si="53"/>
        <v>42237.208333333328</v>
      </c>
      <c r="T662" s="10">
        <f t="shared" si="5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1"/>
        <v>music</v>
      </c>
      <c r="R663" t="str">
        <f t="shared" si="52"/>
        <v>jazz</v>
      </c>
      <c r="S663" s="10">
        <f t="shared" si="53"/>
        <v>40996.208333333336</v>
      </c>
      <c r="T663" s="10">
        <f t="shared" si="5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1"/>
        <v>theater</v>
      </c>
      <c r="R664" t="str">
        <f t="shared" si="52"/>
        <v>plays</v>
      </c>
      <c r="S664" s="10">
        <f t="shared" si="53"/>
        <v>43443.25</v>
      </c>
      <c r="T664" s="10">
        <f t="shared" si="5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1"/>
        <v>theater</v>
      </c>
      <c r="R665" t="str">
        <f t="shared" si="52"/>
        <v>plays</v>
      </c>
      <c r="S665" s="10">
        <f t="shared" si="53"/>
        <v>40458.208333333336</v>
      </c>
      <c r="T665" s="10">
        <f t="shared" si="5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1"/>
        <v>music</v>
      </c>
      <c r="R666" t="str">
        <f t="shared" si="52"/>
        <v>jazz</v>
      </c>
      <c r="S666" s="10">
        <f t="shared" si="53"/>
        <v>40959.25</v>
      </c>
      <c r="T666" s="10">
        <f t="shared" si="5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1"/>
        <v>film &amp; video</v>
      </c>
      <c r="R667" t="str">
        <f t="shared" si="52"/>
        <v>documentary</v>
      </c>
      <c r="S667" s="10">
        <f t="shared" si="53"/>
        <v>40733.208333333336</v>
      </c>
      <c r="T667" s="10">
        <f t="shared" si="5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1"/>
        <v>theater</v>
      </c>
      <c r="R668" t="str">
        <f t="shared" si="52"/>
        <v>plays</v>
      </c>
      <c r="S668" s="10">
        <f t="shared" si="53"/>
        <v>41516.208333333336</v>
      </c>
      <c r="T668" s="10">
        <f t="shared" si="5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1"/>
        <v>journalism</v>
      </c>
      <c r="R669" t="str">
        <f t="shared" si="52"/>
        <v>audio</v>
      </c>
      <c r="S669" s="10">
        <f t="shared" si="53"/>
        <v>41892.208333333336</v>
      </c>
      <c r="T669" s="10">
        <f t="shared" si="5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1"/>
        <v>theater</v>
      </c>
      <c r="R670" t="str">
        <f t="shared" si="52"/>
        <v>plays</v>
      </c>
      <c r="S670" s="10">
        <f t="shared" si="53"/>
        <v>41122.208333333336</v>
      </c>
      <c r="T670" s="10">
        <f t="shared" si="5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1"/>
        <v>theater</v>
      </c>
      <c r="R671" t="str">
        <f t="shared" si="52"/>
        <v>plays</v>
      </c>
      <c r="S671" s="10">
        <f t="shared" si="53"/>
        <v>42912.208333333328</v>
      </c>
      <c r="T671" s="10">
        <f t="shared" si="5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1"/>
        <v>music</v>
      </c>
      <c r="R672" t="str">
        <f t="shared" si="52"/>
        <v>indie rock</v>
      </c>
      <c r="S672" s="10">
        <f t="shared" si="53"/>
        <v>42425.25</v>
      </c>
      <c r="T672" s="10">
        <f t="shared" si="5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1"/>
        <v>theater</v>
      </c>
      <c r="R673" t="str">
        <f t="shared" si="52"/>
        <v>plays</v>
      </c>
      <c r="S673" s="10">
        <f t="shared" si="53"/>
        <v>40390.208333333336</v>
      </c>
      <c r="T673" s="10">
        <f t="shared" si="5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1"/>
        <v>theater</v>
      </c>
      <c r="R674" t="str">
        <f t="shared" si="52"/>
        <v>plays</v>
      </c>
      <c r="S674" s="10">
        <f t="shared" si="53"/>
        <v>43180.208333333328</v>
      </c>
      <c r="T674" s="10">
        <f t="shared" si="5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1"/>
        <v>music</v>
      </c>
      <c r="R675" t="str">
        <f t="shared" si="52"/>
        <v>indie rock</v>
      </c>
      <c r="S675" s="10">
        <f t="shared" si="53"/>
        <v>42475.208333333328</v>
      </c>
      <c r="T675" s="10">
        <f t="shared" si="5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1"/>
        <v>photography</v>
      </c>
      <c r="R676" t="str">
        <f t="shared" si="52"/>
        <v>photography books</v>
      </c>
      <c r="S676" s="10">
        <f t="shared" si="53"/>
        <v>40774.208333333336</v>
      </c>
      <c r="T676" s="10">
        <f t="shared" si="5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1"/>
        <v>journalism</v>
      </c>
      <c r="R677" t="str">
        <f t="shared" si="52"/>
        <v>audio</v>
      </c>
      <c r="S677" s="10">
        <f t="shared" si="53"/>
        <v>43719.208333333328</v>
      </c>
      <c r="T677" s="10">
        <f t="shared" si="5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1"/>
        <v>photography</v>
      </c>
      <c r="R678" t="str">
        <f t="shared" si="52"/>
        <v>photography books</v>
      </c>
      <c r="S678" s="10">
        <f t="shared" si="53"/>
        <v>41178.208333333336</v>
      </c>
      <c r="T678" s="10">
        <f t="shared" si="5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1"/>
        <v>publishing</v>
      </c>
      <c r="R679" t="str">
        <f t="shared" si="52"/>
        <v>fiction</v>
      </c>
      <c r="S679" s="10">
        <f t="shared" si="53"/>
        <v>42561.208333333328</v>
      </c>
      <c r="T679" s="10">
        <f t="shared" si="5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1"/>
        <v>film &amp; video</v>
      </c>
      <c r="R680" t="str">
        <f t="shared" si="52"/>
        <v>drama</v>
      </c>
      <c r="S680" s="10">
        <f t="shared" si="53"/>
        <v>43484.25</v>
      </c>
      <c r="T680" s="10">
        <f t="shared" si="5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1"/>
        <v>food</v>
      </c>
      <c r="R681" t="str">
        <f t="shared" si="52"/>
        <v>food trucks</v>
      </c>
      <c r="S681" s="10">
        <f t="shared" si="53"/>
        <v>43756.208333333328</v>
      </c>
      <c r="T681" s="10">
        <f t="shared" si="5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1"/>
        <v>games</v>
      </c>
      <c r="R682" t="str">
        <f t="shared" si="52"/>
        <v>mobile games</v>
      </c>
      <c r="S682" s="10">
        <f t="shared" si="53"/>
        <v>43813.25</v>
      </c>
      <c r="T682" s="10">
        <f t="shared" si="5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1"/>
        <v>theater</v>
      </c>
      <c r="R683" t="str">
        <f t="shared" si="52"/>
        <v>plays</v>
      </c>
      <c r="S683" s="10">
        <f t="shared" si="53"/>
        <v>40898.25</v>
      </c>
      <c r="T683" s="10">
        <f t="shared" si="5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1"/>
        <v>theater</v>
      </c>
      <c r="R684" t="str">
        <f t="shared" si="52"/>
        <v>plays</v>
      </c>
      <c r="S684" s="10">
        <f t="shared" si="53"/>
        <v>41619.25</v>
      </c>
      <c r="T684" s="10">
        <f t="shared" si="5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1"/>
        <v>theater</v>
      </c>
      <c r="R685" t="str">
        <f t="shared" si="52"/>
        <v>plays</v>
      </c>
      <c r="S685" s="10">
        <f t="shared" si="53"/>
        <v>43359.208333333328</v>
      </c>
      <c r="T685" s="10">
        <f t="shared" si="5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1"/>
        <v>publishing</v>
      </c>
      <c r="R686" t="str">
        <f t="shared" si="52"/>
        <v>nonfiction</v>
      </c>
      <c r="S686" s="10">
        <f t="shared" si="53"/>
        <v>40358.208333333336</v>
      </c>
      <c r="T686" s="10">
        <f t="shared" si="5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1"/>
        <v>theater</v>
      </c>
      <c r="R687" t="str">
        <f t="shared" si="52"/>
        <v>plays</v>
      </c>
      <c r="S687" s="10">
        <f t="shared" si="53"/>
        <v>42239.208333333328</v>
      </c>
      <c r="T687" s="10">
        <f t="shared" si="5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1"/>
        <v>technology</v>
      </c>
      <c r="R688" t="str">
        <f t="shared" si="52"/>
        <v>wearables</v>
      </c>
      <c r="S688" s="10">
        <f t="shared" si="53"/>
        <v>43186.208333333328</v>
      </c>
      <c r="T688" s="10">
        <f t="shared" si="5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1"/>
        <v>theater</v>
      </c>
      <c r="R689" t="str">
        <f t="shared" si="52"/>
        <v>plays</v>
      </c>
      <c r="S689" s="10">
        <f t="shared" si="53"/>
        <v>42806.25</v>
      </c>
      <c r="T689" s="10">
        <f t="shared" si="5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1"/>
        <v>film &amp; video</v>
      </c>
      <c r="R690" t="str">
        <f t="shared" si="52"/>
        <v>television</v>
      </c>
      <c r="S690" s="10">
        <f t="shared" si="53"/>
        <v>43475.25</v>
      </c>
      <c r="T690" s="10">
        <f t="shared" si="5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1"/>
        <v>technology</v>
      </c>
      <c r="R691" t="str">
        <f t="shared" si="52"/>
        <v>web</v>
      </c>
      <c r="S691" s="10">
        <f t="shared" si="53"/>
        <v>41576.208333333336</v>
      </c>
      <c r="T691" s="10">
        <f t="shared" si="5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1"/>
        <v>film &amp; video</v>
      </c>
      <c r="R692" t="str">
        <f t="shared" si="52"/>
        <v>documentary</v>
      </c>
      <c r="S692" s="10">
        <f t="shared" si="53"/>
        <v>40874.25</v>
      </c>
      <c r="T692" s="10">
        <f t="shared" si="5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1"/>
        <v>film &amp; video</v>
      </c>
      <c r="R693" t="str">
        <f t="shared" si="52"/>
        <v>documentary</v>
      </c>
      <c r="S693" s="10">
        <f t="shared" si="53"/>
        <v>41185.208333333336</v>
      </c>
      <c r="T693" s="10">
        <f t="shared" si="5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1"/>
        <v>music</v>
      </c>
      <c r="R694" t="str">
        <f t="shared" si="52"/>
        <v>rock</v>
      </c>
      <c r="S694" s="10">
        <f t="shared" si="53"/>
        <v>43655.208333333328</v>
      </c>
      <c r="T694" s="10">
        <f t="shared" si="5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1"/>
        <v>theater</v>
      </c>
      <c r="R695" t="str">
        <f t="shared" si="52"/>
        <v>plays</v>
      </c>
      <c r="S695" s="10">
        <f t="shared" si="53"/>
        <v>43025.208333333328</v>
      </c>
      <c r="T695" s="10">
        <f t="shared" si="5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1"/>
        <v>theater</v>
      </c>
      <c r="R696" t="str">
        <f t="shared" si="52"/>
        <v>plays</v>
      </c>
      <c r="S696" s="10">
        <f t="shared" si="53"/>
        <v>43066.25</v>
      </c>
      <c r="T696" s="10">
        <f t="shared" si="5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1"/>
        <v>music</v>
      </c>
      <c r="R697" t="str">
        <f t="shared" si="52"/>
        <v>rock</v>
      </c>
      <c r="S697" s="10">
        <f t="shared" si="53"/>
        <v>42322.25</v>
      </c>
      <c r="T697" s="10">
        <f t="shared" si="5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1"/>
        <v>theater</v>
      </c>
      <c r="R698" t="str">
        <f t="shared" si="52"/>
        <v>plays</v>
      </c>
      <c r="S698" s="10">
        <f t="shared" si="53"/>
        <v>42114.208333333328</v>
      </c>
      <c r="T698" s="10">
        <f t="shared" si="5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1"/>
        <v>music</v>
      </c>
      <c r="R699" t="str">
        <f t="shared" si="52"/>
        <v>electric music</v>
      </c>
      <c r="S699" s="10">
        <f t="shared" si="53"/>
        <v>43190.208333333328</v>
      </c>
      <c r="T699" s="10">
        <f t="shared" si="5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1"/>
        <v>technology</v>
      </c>
      <c r="R700" t="str">
        <f t="shared" si="52"/>
        <v>wearables</v>
      </c>
      <c r="S700" s="10">
        <f t="shared" si="53"/>
        <v>40871.25</v>
      </c>
      <c r="T700" s="10">
        <f t="shared" si="5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1"/>
        <v>film &amp; video</v>
      </c>
      <c r="R701" t="str">
        <f t="shared" si="52"/>
        <v>drama</v>
      </c>
      <c r="S701" s="10">
        <f t="shared" si="53"/>
        <v>43641.208333333328</v>
      </c>
      <c r="T701" s="10">
        <f t="shared" si="5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1"/>
        <v>technology</v>
      </c>
      <c r="R702" t="str">
        <f t="shared" si="52"/>
        <v>wearables</v>
      </c>
      <c r="S702" s="10">
        <f t="shared" si="53"/>
        <v>40203.25</v>
      </c>
      <c r="T702" s="10">
        <f t="shared" si="5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1"/>
        <v>theater</v>
      </c>
      <c r="R703" t="str">
        <f t="shared" si="52"/>
        <v>plays</v>
      </c>
      <c r="S703" s="10">
        <f t="shared" si="53"/>
        <v>40629.208333333336</v>
      </c>
      <c r="T703" s="10">
        <f t="shared" si="5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1"/>
        <v>technology</v>
      </c>
      <c r="R704" t="str">
        <f t="shared" si="52"/>
        <v>wearables</v>
      </c>
      <c r="S704" s="10">
        <f t="shared" si="53"/>
        <v>41477.208333333336</v>
      </c>
      <c r="T704" s="10">
        <f t="shared" si="5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1"/>
        <v>publishing</v>
      </c>
      <c r="R705" t="str">
        <f t="shared" si="52"/>
        <v>translations</v>
      </c>
      <c r="S705" s="10">
        <f t="shared" si="53"/>
        <v>41020.208333333336</v>
      </c>
      <c r="T705" s="10">
        <f t="shared" si="5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s="5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1"/>
        <v>film &amp; video</v>
      </c>
      <c r="R706" t="str">
        <f t="shared" si="52"/>
        <v>animation</v>
      </c>
      <c r="S706" s="10">
        <f t="shared" si="53"/>
        <v>42555.208333333328</v>
      </c>
      <c r="T706" s="10">
        <f t="shared" si="5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t="s">
        <v>14</v>
      </c>
      <c r="H707">
        <v>2025</v>
      </c>
      <c r="I707" s="5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6">LEFT(P707,FIND("/",P707)-1)</f>
        <v>publishing</v>
      </c>
      <c r="R707" t="str">
        <f t="shared" ref="R707:R770" si="57">RIGHT(P707,LEN(P707)-FIND("/",P707))</f>
        <v>nonfiction</v>
      </c>
      <c r="S707" s="10">
        <f t="shared" ref="S707:S770" si="58">(((L707/60)/60)/24)+DATE(1970,1,1)</f>
        <v>41619.25</v>
      </c>
      <c r="T707" s="10">
        <f t="shared" ref="T707:T770" si="59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6"/>
        <v>technology</v>
      </c>
      <c r="R708" t="str">
        <f t="shared" si="57"/>
        <v>web</v>
      </c>
      <c r="S708" s="10">
        <f t="shared" si="58"/>
        <v>43471.25</v>
      </c>
      <c r="T708" s="10">
        <f t="shared" si="59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6"/>
        <v>film &amp; video</v>
      </c>
      <c r="R709" t="str">
        <f t="shared" si="57"/>
        <v>drama</v>
      </c>
      <c r="S709" s="10">
        <f t="shared" si="58"/>
        <v>43442.25</v>
      </c>
      <c r="T709" s="10">
        <f t="shared" si="59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6"/>
        <v>theater</v>
      </c>
      <c r="R710" t="str">
        <f t="shared" si="57"/>
        <v>plays</v>
      </c>
      <c r="S710" s="10">
        <f t="shared" si="58"/>
        <v>42877.208333333328</v>
      </c>
      <c r="T710" s="10">
        <f t="shared" si="59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6"/>
        <v>theater</v>
      </c>
      <c r="R711" t="str">
        <f t="shared" si="57"/>
        <v>plays</v>
      </c>
      <c r="S711" s="10">
        <f t="shared" si="58"/>
        <v>41018.208333333336</v>
      </c>
      <c r="T711" s="10">
        <f t="shared" si="59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6"/>
        <v>theater</v>
      </c>
      <c r="R712" t="str">
        <f t="shared" si="57"/>
        <v>plays</v>
      </c>
      <c r="S712" s="10">
        <f t="shared" si="58"/>
        <v>43295.208333333328</v>
      </c>
      <c r="T712" s="10">
        <f t="shared" si="59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6"/>
        <v>theater</v>
      </c>
      <c r="R713" t="str">
        <f t="shared" si="57"/>
        <v>plays</v>
      </c>
      <c r="S713" s="10">
        <f t="shared" si="58"/>
        <v>42393.25</v>
      </c>
      <c r="T713" s="10">
        <f t="shared" si="59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6"/>
        <v>theater</v>
      </c>
      <c r="R714" t="str">
        <f t="shared" si="57"/>
        <v>plays</v>
      </c>
      <c r="S714" s="10">
        <f t="shared" si="58"/>
        <v>42559.208333333328</v>
      </c>
      <c r="T714" s="10">
        <f t="shared" si="59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6"/>
        <v>publishing</v>
      </c>
      <c r="R715" t="str">
        <f t="shared" si="57"/>
        <v>radio &amp; podcasts</v>
      </c>
      <c r="S715" s="10">
        <f t="shared" si="58"/>
        <v>42604.208333333328</v>
      </c>
      <c r="T715" s="10">
        <f t="shared" si="59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6"/>
        <v>music</v>
      </c>
      <c r="R716" t="str">
        <f t="shared" si="57"/>
        <v>rock</v>
      </c>
      <c r="S716" s="10">
        <f t="shared" si="58"/>
        <v>41870.208333333336</v>
      </c>
      <c r="T716" s="10">
        <f t="shared" si="59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6"/>
        <v>games</v>
      </c>
      <c r="R717" t="str">
        <f t="shared" si="57"/>
        <v>mobile games</v>
      </c>
      <c r="S717" s="10">
        <f t="shared" si="58"/>
        <v>40397.208333333336</v>
      </c>
      <c r="T717" s="10">
        <f t="shared" si="59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6"/>
        <v>theater</v>
      </c>
      <c r="R718" t="str">
        <f t="shared" si="57"/>
        <v>plays</v>
      </c>
      <c r="S718" s="10">
        <f t="shared" si="58"/>
        <v>41465.208333333336</v>
      </c>
      <c r="T718" s="10">
        <f t="shared" si="59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6"/>
        <v>film &amp; video</v>
      </c>
      <c r="R719" t="str">
        <f t="shared" si="57"/>
        <v>documentary</v>
      </c>
      <c r="S719" s="10">
        <f t="shared" si="58"/>
        <v>40777.208333333336</v>
      </c>
      <c r="T719" s="10">
        <f t="shared" si="59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6"/>
        <v>technology</v>
      </c>
      <c r="R720" t="str">
        <f t="shared" si="57"/>
        <v>wearables</v>
      </c>
      <c r="S720" s="10">
        <f t="shared" si="58"/>
        <v>41442.208333333336</v>
      </c>
      <c r="T720" s="10">
        <f t="shared" si="59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6"/>
        <v>publishing</v>
      </c>
      <c r="R721" t="str">
        <f t="shared" si="57"/>
        <v>fiction</v>
      </c>
      <c r="S721" s="10">
        <f t="shared" si="58"/>
        <v>41058.208333333336</v>
      </c>
      <c r="T721" s="10">
        <f t="shared" si="59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6"/>
        <v>theater</v>
      </c>
      <c r="R722" t="str">
        <f t="shared" si="57"/>
        <v>plays</v>
      </c>
      <c r="S722" s="10">
        <f t="shared" si="58"/>
        <v>43152.25</v>
      </c>
      <c r="T722" s="10">
        <f t="shared" si="59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6"/>
        <v>music</v>
      </c>
      <c r="R723" t="str">
        <f t="shared" si="57"/>
        <v>rock</v>
      </c>
      <c r="S723" s="10">
        <f t="shared" si="58"/>
        <v>43194.208333333328</v>
      </c>
      <c r="T723" s="10">
        <f t="shared" si="59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6"/>
        <v>film &amp; video</v>
      </c>
      <c r="R724" t="str">
        <f t="shared" si="57"/>
        <v>documentary</v>
      </c>
      <c r="S724" s="10">
        <f t="shared" si="58"/>
        <v>43045.25</v>
      </c>
      <c r="T724" s="10">
        <f t="shared" si="59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6"/>
        <v>theater</v>
      </c>
      <c r="R725" t="str">
        <f t="shared" si="57"/>
        <v>plays</v>
      </c>
      <c r="S725" s="10">
        <f t="shared" si="58"/>
        <v>42431.25</v>
      </c>
      <c r="T725" s="10">
        <f t="shared" si="59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6"/>
        <v>theater</v>
      </c>
      <c r="R726" t="str">
        <f t="shared" si="57"/>
        <v>plays</v>
      </c>
      <c r="S726" s="10">
        <f t="shared" si="58"/>
        <v>41934.208333333336</v>
      </c>
      <c r="T726" s="10">
        <f t="shared" si="59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6"/>
        <v>games</v>
      </c>
      <c r="R727" t="str">
        <f t="shared" si="57"/>
        <v>mobile games</v>
      </c>
      <c r="S727" s="10">
        <f t="shared" si="58"/>
        <v>41958.25</v>
      </c>
      <c r="T727" s="10">
        <f t="shared" si="59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6"/>
        <v>theater</v>
      </c>
      <c r="R728" t="str">
        <f t="shared" si="57"/>
        <v>plays</v>
      </c>
      <c r="S728" s="10">
        <f t="shared" si="58"/>
        <v>40476.208333333336</v>
      </c>
      <c r="T728" s="10">
        <f t="shared" si="59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6"/>
        <v>technology</v>
      </c>
      <c r="R729" t="str">
        <f t="shared" si="57"/>
        <v>web</v>
      </c>
      <c r="S729" s="10">
        <f t="shared" si="58"/>
        <v>43485.25</v>
      </c>
      <c r="T729" s="10">
        <f t="shared" si="59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6"/>
        <v>theater</v>
      </c>
      <c r="R730" t="str">
        <f t="shared" si="57"/>
        <v>plays</v>
      </c>
      <c r="S730" s="10">
        <f t="shared" si="58"/>
        <v>42515.208333333328</v>
      </c>
      <c r="T730" s="10">
        <f t="shared" si="59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6"/>
        <v>film &amp; video</v>
      </c>
      <c r="R731" t="str">
        <f t="shared" si="57"/>
        <v>drama</v>
      </c>
      <c r="S731" s="10">
        <f t="shared" si="58"/>
        <v>41309.25</v>
      </c>
      <c r="T731" s="10">
        <f t="shared" si="59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6"/>
        <v>technology</v>
      </c>
      <c r="R732" t="str">
        <f t="shared" si="57"/>
        <v>wearables</v>
      </c>
      <c r="S732" s="10">
        <f t="shared" si="58"/>
        <v>42147.208333333328</v>
      </c>
      <c r="T732" s="10">
        <f t="shared" si="59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6"/>
        <v>technology</v>
      </c>
      <c r="R733" t="str">
        <f t="shared" si="57"/>
        <v>web</v>
      </c>
      <c r="S733" s="10">
        <f t="shared" si="58"/>
        <v>42939.208333333328</v>
      </c>
      <c r="T733" s="10">
        <f t="shared" si="59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6"/>
        <v>music</v>
      </c>
      <c r="R734" t="str">
        <f t="shared" si="57"/>
        <v>rock</v>
      </c>
      <c r="S734" s="10">
        <f t="shared" si="58"/>
        <v>42816.208333333328</v>
      </c>
      <c r="T734" s="10">
        <f t="shared" si="59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6"/>
        <v>music</v>
      </c>
      <c r="R735" t="str">
        <f t="shared" si="57"/>
        <v>metal</v>
      </c>
      <c r="S735" s="10">
        <f t="shared" si="58"/>
        <v>41844.208333333336</v>
      </c>
      <c r="T735" s="10">
        <f t="shared" si="59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6"/>
        <v>theater</v>
      </c>
      <c r="R736" t="str">
        <f t="shared" si="57"/>
        <v>plays</v>
      </c>
      <c r="S736" s="10">
        <f t="shared" si="58"/>
        <v>42763.25</v>
      </c>
      <c r="T736" s="10">
        <f t="shared" si="59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6"/>
        <v>photography</v>
      </c>
      <c r="R737" t="str">
        <f t="shared" si="57"/>
        <v>photography books</v>
      </c>
      <c r="S737" s="10">
        <f t="shared" si="58"/>
        <v>42459.208333333328</v>
      </c>
      <c r="T737" s="10">
        <f t="shared" si="59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6"/>
        <v>publishing</v>
      </c>
      <c r="R738" t="str">
        <f t="shared" si="57"/>
        <v>nonfiction</v>
      </c>
      <c r="S738" s="10">
        <f t="shared" si="58"/>
        <v>42055.25</v>
      </c>
      <c r="T738" s="10">
        <f t="shared" si="59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6"/>
        <v>music</v>
      </c>
      <c r="R739" t="str">
        <f t="shared" si="57"/>
        <v>indie rock</v>
      </c>
      <c r="S739" s="10">
        <f t="shared" si="58"/>
        <v>42685.25</v>
      </c>
      <c r="T739" s="10">
        <f t="shared" si="59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6"/>
        <v>theater</v>
      </c>
      <c r="R740" t="str">
        <f t="shared" si="57"/>
        <v>plays</v>
      </c>
      <c r="S740" s="10">
        <f t="shared" si="58"/>
        <v>41959.25</v>
      </c>
      <c r="T740" s="10">
        <f t="shared" si="59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6"/>
        <v>music</v>
      </c>
      <c r="R741" t="str">
        <f t="shared" si="57"/>
        <v>indie rock</v>
      </c>
      <c r="S741" s="10">
        <f t="shared" si="58"/>
        <v>41089.208333333336</v>
      </c>
      <c r="T741" s="10">
        <f t="shared" si="59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6"/>
        <v>theater</v>
      </c>
      <c r="R742" t="str">
        <f t="shared" si="57"/>
        <v>plays</v>
      </c>
      <c r="S742" s="10">
        <f t="shared" si="58"/>
        <v>42769.25</v>
      </c>
      <c r="T742" s="10">
        <f t="shared" si="59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6"/>
        <v>theater</v>
      </c>
      <c r="R743" t="str">
        <f t="shared" si="57"/>
        <v>plays</v>
      </c>
      <c r="S743" s="10">
        <f t="shared" si="58"/>
        <v>40321.208333333336</v>
      </c>
      <c r="T743" s="10">
        <f t="shared" si="59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6"/>
        <v>music</v>
      </c>
      <c r="R744" t="str">
        <f t="shared" si="57"/>
        <v>electric music</v>
      </c>
      <c r="S744" s="10">
        <f t="shared" si="58"/>
        <v>40197.25</v>
      </c>
      <c r="T744" s="10">
        <f t="shared" si="59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6"/>
        <v>theater</v>
      </c>
      <c r="R745" t="str">
        <f t="shared" si="57"/>
        <v>plays</v>
      </c>
      <c r="S745" s="10">
        <f t="shared" si="58"/>
        <v>42298.208333333328</v>
      </c>
      <c r="T745" s="10">
        <f t="shared" si="59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6"/>
        <v>theater</v>
      </c>
      <c r="R746" t="str">
        <f t="shared" si="57"/>
        <v>plays</v>
      </c>
      <c r="S746" s="10">
        <f t="shared" si="58"/>
        <v>43322.208333333328</v>
      </c>
      <c r="T746" s="10">
        <f t="shared" si="59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6"/>
        <v>technology</v>
      </c>
      <c r="R747" t="str">
        <f t="shared" si="57"/>
        <v>wearables</v>
      </c>
      <c r="S747" s="10">
        <f t="shared" si="58"/>
        <v>40328.208333333336</v>
      </c>
      <c r="T747" s="10">
        <f t="shared" si="59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6"/>
        <v>technology</v>
      </c>
      <c r="R748" t="str">
        <f t="shared" si="57"/>
        <v>web</v>
      </c>
      <c r="S748" s="10">
        <f t="shared" si="58"/>
        <v>40825.208333333336</v>
      </c>
      <c r="T748" s="10">
        <f t="shared" si="59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6"/>
        <v>theater</v>
      </c>
      <c r="R749" t="str">
        <f t="shared" si="57"/>
        <v>plays</v>
      </c>
      <c r="S749" s="10">
        <f t="shared" si="58"/>
        <v>40423.208333333336</v>
      </c>
      <c r="T749" s="10">
        <f t="shared" si="59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6"/>
        <v>film &amp; video</v>
      </c>
      <c r="R750" t="str">
        <f t="shared" si="57"/>
        <v>animation</v>
      </c>
      <c r="S750" s="10">
        <f t="shared" si="58"/>
        <v>40238.25</v>
      </c>
      <c r="T750" s="10">
        <f t="shared" si="59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6"/>
        <v>technology</v>
      </c>
      <c r="R751" t="str">
        <f t="shared" si="57"/>
        <v>wearables</v>
      </c>
      <c r="S751" s="10">
        <f t="shared" si="58"/>
        <v>41920.208333333336</v>
      </c>
      <c r="T751" s="10">
        <f t="shared" si="59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6"/>
        <v>music</v>
      </c>
      <c r="R752" t="str">
        <f t="shared" si="57"/>
        <v>electric music</v>
      </c>
      <c r="S752" s="10">
        <f t="shared" si="58"/>
        <v>40360.208333333336</v>
      </c>
      <c r="T752" s="10">
        <f t="shared" si="59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6"/>
        <v>publishing</v>
      </c>
      <c r="R753" t="str">
        <f t="shared" si="57"/>
        <v>nonfiction</v>
      </c>
      <c r="S753" s="10">
        <f t="shared" si="58"/>
        <v>42446.208333333328</v>
      </c>
      <c r="T753" s="10">
        <f t="shared" si="59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6"/>
        <v>theater</v>
      </c>
      <c r="R754" t="str">
        <f t="shared" si="57"/>
        <v>plays</v>
      </c>
      <c r="S754" s="10">
        <f t="shared" si="58"/>
        <v>40395.208333333336</v>
      </c>
      <c r="T754" s="10">
        <f t="shared" si="59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6"/>
        <v>photography</v>
      </c>
      <c r="R755" t="str">
        <f t="shared" si="57"/>
        <v>photography books</v>
      </c>
      <c r="S755" s="10">
        <f t="shared" si="58"/>
        <v>40321.208333333336</v>
      </c>
      <c r="T755" s="10">
        <f t="shared" si="59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6"/>
        <v>theater</v>
      </c>
      <c r="R756" t="str">
        <f t="shared" si="57"/>
        <v>plays</v>
      </c>
      <c r="S756" s="10">
        <f t="shared" si="58"/>
        <v>41210.208333333336</v>
      </c>
      <c r="T756" s="10">
        <f t="shared" si="59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6"/>
        <v>theater</v>
      </c>
      <c r="R757" t="str">
        <f t="shared" si="57"/>
        <v>plays</v>
      </c>
      <c r="S757" s="10">
        <f t="shared" si="58"/>
        <v>43096.25</v>
      </c>
      <c r="T757" s="10">
        <f t="shared" si="59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6"/>
        <v>theater</v>
      </c>
      <c r="R758" t="str">
        <f t="shared" si="57"/>
        <v>plays</v>
      </c>
      <c r="S758" s="10">
        <f t="shared" si="58"/>
        <v>42024.25</v>
      </c>
      <c r="T758" s="10">
        <f t="shared" si="59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6"/>
        <v>film &amp; video</v>
      </c>
      <c r="R759" t="str">
        <f t="shared" si="57"/>
        <v>drama</v>
      </c>
      <c r="S759" s="10">
        <f t="shared" si="58"/>
        <v>40675.208333333336</v>
      </c>
      <c r="T759" s="10">
        <f t="shared" si="59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6"/>
        <v>music</v>
      </c>
      <c r="R760" t="str">
        <f t="shared" si="57"/>
        <v>rock</v>
      </c>
      <c r="S760" s="10">
        <f t="shared" si="58"/>
        <v>41936.208333333336</v>
      </c>
      <c r="T760" s="10">
        <f t="shared" si="59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6"/>
        <v>music</v>
      </c>
      <c r="R761" t="str">
        <f t="shared" si="57"/>
        <v>electric music</v>
      </c>
      <c r="S761" s="10">
        <f t="shared" si="58"/>
        <v>43136.25</v>
      </c>
      <c r="T761" s="10">
        <f t="shared" si="59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6"/>
        <v>games</v>
      </c>
      <c r="R762" t="str">
        <f t="shared" si="57"/>
        <v>video games</v>
      </c>
      <c r="S762" s="10">
        <f t="shared" si="58"/>
        <v>43678.208333333328</v>
      </c>
      <c r="T762" s="10">
        <f t="shared" si="59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6"/>
        <v>music</v>
      </c>
      <c r="R763" t="str">
        <f t="shared" si="57"/>
        <v>rock</v>
      </c>
      <c r="S763" s="10">
        <f t="shared" si="58"/>
        <v>42938.208333333328</v>
      </c>
      <c r="T763" s="10">
        <f t="shared" si="59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6"/>
        <v>music</v>
      </c>
      <c r="R764" t="str">
        <f t="shared" si="57"/>
        <v>jazz</v>
      </c>
      <c r="S764" s="10">
        <f t="shared" si="58"/>
        <v>41241.25</v>
      </c>
      <c r="T764" s="10">
        <f t="shared" si="59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6"/>
        <v>theater</v>
      </c>
      <c r="R765" t="str">
        <f t="shared" si="57"/>
        <v>plays</v>
      </c>
      <c r="S765" s="10">
        <f t="shared" si="58"/>
        <v>41037.208333333336</v>
      </c>
      <c r="T765" s="10">
        <f t="shared" si="59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6"/>
        <v>music</v>
      </c>
      <c r="R766" t="str">
        <f t="shared" si="57"/>
        <v>rock</v>
      </c>
      <c r="S766" s="10">
        <f t="shared" si="58"/>
        <v>40676.208333333336</v>
      </c>
      <c r="T766" s="10">
        <f t="shared" si="59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6"/>
        <v>music</v>
      </c>
      <c r="R767" t="str">
        <f t="shared" si="57"/>
        <v>indie rock</v>
      </c>
      <c r="S767" s="10">
        <f t="shared" si="58"/>
        <v>42840.208333333328</v>
      </c>
      <c r="T767" s="10">
        <f t="shared" si="59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6"/>
        <v>film &amp; video</v>
      </c>
      <c r="R768" t="str">
        <f t="shared" si="57"/>
        <v>science fiction</v>
      </c>
      <c r="S768" s="10">
        <f t="shared" si="58"/>
        <v>43362.208333333328</v>
      </c>
      <c r="T768" s="10">
        <f t="shared" si="59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6"/>
        <v>publishing</v>
      </c>
      <c r="R769" t="str">
        <f t="shared" si="57"/>
        <v>translations</v>
      </c>
      <c r="S769" s="10">
        <f t="shared" si="58"/>
        <v>42283.208333333328</v>
      </c>
      <c r="T769" s="10">
        <f t="shared" si="59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s="5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6"/>
        <v>theater</v>
      </c>
      <c r="R770" t="str">
        <f t="shared" si="57"/>
        <v>plays</v>
      </c>
      <c r="S770" s="10">
        <f t="shared" si="58"/>
        <v>41619.25</v>
      </c>
      <c r="T770" s="10">
        <f t="shared" si="59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t="s">
        <v>14</v>
      </c>
      <c r="H771">
        <v>3410</v>
      </c>
      <c r="I771" s="5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1">LEFT(P771,FIND("/",P771)-1)</f>
        <v>games</v>
      </c>
      <c r="R771" t="str">
        <f t="shared" ref="R771:R834" si="62">RIGHT(P771,LEN(P771)-FIND("/",P771))</f>
        <v>video games</v>
      </c>
      <c r="S771" s="10">
        <f t="shared" ref="S771:S834" si="63">(((L771/60)/60)/24)+DATE(1970,1,1)</f>
        <v>41501.208333333336</v>
      </c>
      <c r="T771" s="10">
        <f t="shared" ref="T771:T834" si="64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1"/>
        <v>theater</v>
      </c>
      <c r="R772" t="str">
        <f t="shared" si="62"/>
        <v>plays</v>
      </c>
      <c r="S772" s="10">
        <f t="shared" si="63"/>
        <v>41743.208333333336</v>
      </c>
      <c r="T772" s="10">
        <f t="shared" si="64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1"/>
        <v>theater</v>
      </c>
      <c r="R773" t="str">
        <f t="shared" si="62"/>
        <v>plays</v>
      </c>
      <c r="S773" s="10">
        <f t="shared" si="63"/>
        <v>43491.25</v>
      </c>
      <c r="T773" s="10">
        <f t="shared" si="64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1"/>
        <v>music</v>
      </c>
      <c r="R774" t="str">
        <f t="shared" si="62"/>
        <v>indie rock</v>
      </c>
      <c r="S774" s="10">
        <f t="shared" si="63"/>
        <v>43505.25</v>
      </c>
      <c r="T774" s="10">
        <f t="shared" si="64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1"/>
        <v>theater</v>
      </c>
      <c r="R775" t="str">
        <f t="shared" si="62"/>
        <v>plays</v>
      </c>
      <c r="S775" s="10">
        <f t="shared" si="63"/>
        <v>42838.208333333328</v>
      </c>
      <c r="T775" s="10">
        <f t="shared" si="64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1"/>
        <v>technology</v>
      </c>
      <c r="R776" t="str">
        <f t="shared" si="62"/>
        <v>web</v>
      </c>
      <c r="S776" s="10">
        <f t="shared" si="63"/>
        <v>42513.208333333328</v>
      </c>
      <c r="T776" s="10">
        <f t="shared" si="64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1"/>
        <v>music</v>
      </c>
      <c r="R777" t="str">
        <f t="shared" si="62"/>
        <v>rock</v>
      </c>
      <c r="S777" s="10">
        <f t="shared" si="63"/>
        <v>41949.25</v>
      </c>
      <c r="T777" s="10">
        <f t="shared" si="64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1"/>
        <v>theater</v>
      </c>
      <c r="R778" t="str">
        <f t="shared" si="62"/>
        <v>plays</v>
      </c>
      <c r="S778" s="10">
        <f t="shared" si="63"/>
        <v>43650.208333333328</v>
      </c>
      <c r="T778" s="10">
        <f t="shared" si="64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1"/>
        <v>theater</v>
      </c>
      <c r="R779" t="str">
        <f t="shared" si="62"/>
        <v>plays</v>
      </c>
      <c r="S779" s="10">
        <f t="shared" si="63"/>
        <v>40809.208333333336</v>
      </c>
      <c r="T779" s="10">
        <f t="shared" si="64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1"/>
        <v>film &amp; video</v>
      </c>
      <c r="R780" t="str">
        <f t="shared" si="62"/>
        <v>animation</v>
      </c>
      <c r="S780" s="10">
        <f t="shared" si="63"/>
        <v>40768.208333333336</v>
      </c>
      <c r="T780" s="10">
        <f t="shared" si="64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1"/>
        <v>theater</v>
      </c>
      <c r="R781" t="str">
        <f t="shared" si="62"/>
        <v>plays</v>
      </c>
      <c r="S781" s="10">
        <f t="shared" si="63"/>
        <v>42230.208333333328</v>
      </c>
      <c r="T781" s="10">
        <f t="shared" si="64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1"/>
        <v>film &amp; video</v>
      </c>
      <c r="R782" t="str">
        <f t="shared" si="62"/>
        <v>drama</v>
      </c>
      <c r="S782" s="10">
        <f t="shared" si="63"/>
        <v>42573.208333333328</v>
      </c>
      <c r="T782" s="10">
        <f t="shared" si="64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1"/>
        <v>theater</v>
      </c>
      <c r="R783" t="str">
        <f t="shared" si="62"/>
        <v>plays</v>
      </c>
      <c r="S783" s="10">
        <f t="shared" si="63"/>
        <v>40482.208333333336</v>
      </c>
      <c r="T783" s="10">
        <f t="shared" si="64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1"/>
        <v>film &amp; video</v>
      </c>
      <c r="R784" t="str">
        <f t="shared" si="62"/>
        <v>animation</v>
      </c>
      <c r="S784" s="10">
        <f t="shared" si="63"/>
        <v>40603.25</v>
      </c>
      <c r="T784" s="10">
        <f t="shared" si="64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1"/>
        <v>music</v>
      </c>
      <c r="R785" t="str">
        <f t="shared" si="62"/>
        <v>rock</v>
      </c>
      <c r="S785" s="10">
        <f t="shared" si="63"/>
        <v>41625.25</v>
      </c>
      <c r="T785" s="10">
        <f t="shared" si="64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1"/>
        <v>technology</v>
      </c>
      <c r="R786" t="str">
        <f t="shared" si="62"/>
        <v>web</v>
      </c>
      <c r="S786" s="10">
        <f t="shared" si="63"/>
        <v>42435.25</v>
      </c>
      <c r="T786" s="10">
        <f t="shared" si="64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1"/>
        <v>film &amp; video</v>
      </c>
      <c r="R787" t="str">
        <f t="shared" si="62"/>
        <v>animation</v>
      </c>
      <c r="S787" s="10">
        <f t="shared" si="63"/>
        <v>43582.208333333328</v>
      </c>
      <c r="T787" s="10">
        <f t="shared" si="64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1"/>
        <v>music</v>
      </c>
      <c r="R788" t="str">
        <f t="shared" si="62"/>
        <v>jazz</v>
      </c>
      <c r="S788" s="10">
        <f t="shared" si="63"/>
        <v>43186.208333333328</v>
      </c>
      <c r="T788" s="10">
        <f t="shared" si="64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1"/>
        <v>music</v>
      </c>
      <c r="R789" t="str">
        <f t="shared" si="62"/>
        <v>rock</v>
      </c>
      <c r="S789" s="10">
        <f t="shared" si="63"/>
        <v>40684.208333333336</v>
      </c>
      <c r="T789" s="10">
        <f t="shared" si="64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1"/>
        <v>film &amp; video</v>
      </c>
      <c r="R790" t="str">
        <f t="shared" si="62"/>
        <v>animation</v>
      </c>
      <c r="S790" s="10">
        <f t="shared" si="63"/>
        <v>41202.208333333336</v>
      </c>
      <c r="T790" s="10">
        <f t="shared" si="64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1"/>
        <v>theater</v>
      </c>
      <c r="R791" t="str">
        <f t="shared" si="62"/>
        <v>plays</v>
      </c>
      <c r="S791" s="10">
        <f t="shared" si="63"/>
        <v>41786.208333333336</v>
      </c>
      <c r="T791" s="10">
        <f t="shared" si="64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1"/>
        <v>theater</v>
      </c>
      <c r="R792" t="str">
        <f t="shared" si="62"/>
        <v>plays</v>
      </c>
      <c r="S792" s="10">
        <f t="shared" si="63"/>
        <v>40223.25</v>
      </c>
      <c r="T792" s="10">
        <f t="shared" si="64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1"/>
        <v>food</v>
      </c>
      <c r="R793" t="str">
        <f t="shared" si="62"/>
        <v>food trucks</v>
      </c>
      <c r="S793" s="10">
        <f t="shared" si="63"/>
        <v>42715.25</v>
      </c>
      <c r="T793" s="10">
        <f t="shared" si="64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1"/>
        <v>theater</v>
      </c>
      <c r="R794" t="str">
        <f t="shared" si="62"/>
        <v>plays</v>
      </c>
      <c r="S794" s="10">
        <f t="shared" si="63"/>
        <v>41451.208333333336</v>
      </c>
      <c r="T794" s="10">
        <f t="shared" si="64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1"/>
        <v>publishing</v>
      </c>
      <c r="R795" t="str">
        <f t="shared" si="62"/>
        <v>nonfiction</v>
      </c>
      <c r="S795" s="10">
        <f t="shared" si="63"/>
        <v>41450.208333333336</v>
      </c>
      <c r="T795" s="10">
        <f t="shared" si="64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1"/>
        <v>music</v>
      </c>
      <c r="R796" t="str">
        <f t="shared" si="62"/>
        <v>rock</v>
      </c>
      <c r="S796" s="10">
        <f t="shared" si="63"/>
        <v>43091.25</v>
      </c>
      <c r="T796" s="10">
        <f t="shared" si="64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1"/>
        <v>film &amp; video</v>
      </c>
      <c r="R797" t="str">
        <f t="shared" si="62"/>
        <v>drama</v>
      </c>
      <c r="S797" s="10">
        <f t="shared" si="63"/>
        <v>42675.208333333328</v>
      </c>
      <c r="T797" s="10">
        <f t="shared" si="64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1"/>
        <v>games</v>
      </c>
      <c r="R798" t="str">
        <f t="shared" si="62"/>
        <v>mobile games</v>
      </c>
      <c r="S798" s="10">
        <f t="shared" si="63"/>
        <v>41859.208333333336</v>
      </c>
      <c r="T798" s="10">
        <f t="shared" si="64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1"/>
        <v>technology</v>
      </c>
      <c r="R799" t="str">
        <f t="shared" si="62"/>
        <v>web</v>
      </c>
      <c r="S799" s="10">
        <f t="shared" si="63"/>
        <v>43464.25</v>
      </c>
      <c r="T799" s="10">
        <f t="shared" si="64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1"/>
        <v>theater</v>
      </c>
      <c r="R800" t="str">
        <f t="shared" si="62"/>
        <v>plays</v>
      </c>
      <c r="S800" s="10">
        <f t="shared" si="63"/>
        <v>41060.208333333336</v>
      </c>
      <c r="T800" s="10">
        <f t="shared" si="64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1"/>
        <v>theater</v>
      </c>
      <c r="R801" t="str">
        <f t="shared" si="62"/>
        <v>plays</v>
      </c>
      <c r="S801" s="10">
        <f t="shared" si="63"/>
        <v>42399.25</v>
      </c>
      <c r="T801" s="10">
        <f t="shared" si="64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1"/>
        <v>music</v>
      </c>
      <c r="R802" t="str">
        <f t="shared" si="62"/>
        <v>rock</v>
      </c>
      <c r="S802" s="10">
        <f t="shared" si="63"/>
        <v>42167.208333333328</v>
      </c>
      <c r="T802" s="10">
        <f t="shared" si="64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1"/>
        <v>photography</v>
      </c>
      <c r="R803" t="str">
        <f t="shared" si="62"/>
        <v>photography books</v>
      </c>
      <c r="S803" s="10">
        <f t="shared" si="63"/>
        <v>43830.25</v>
      </c>
      <c r="T803" s="10">
        <f t="shared" si="64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1"/>
        <v>photography</v>
      </c>
      <c r="R804" t="str">
        <f t="shared" si="62"/>
        <v>photography books</v>
      </c>
      <c r="S804" s="10">
        <f t="shared" si="63"/>
        <v>43650.208333333328</v>
      </c>
      <c r="T804" s="10">
        <f t="shared" si="64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1"/>
        <v>theater</v>
      </c>
      <c r="R805" t="str">
        <f t="shared" si="62"/>
        <v>plays</v>
      </c>
      <c r="S805" s="10">
        <f t="shared" si="63"/>
        <v>43492.25</v>
      </c>
      <c r="T805" s="10">
        <f t="shared" si="64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1"/>
        <v>music</v>
      </c>
      <c r="R806" t="str">
        <f t="shared" si="62"/>
        <v>rock</v>
      </c>
      <c r="S806" s="10">
        <f t="shared" si="63"/>
        <v>43102.25</v>
      </c>
      <c r="T806" s="10">
        <f t="shared" si="64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1"/>
        <v>film &amp; video</v>
      </c>
      <c r="R807" t="str">
        <f t="shared" si="62"/>
        <v>documentary</v>
      </c>
      <c r="S807" s="10">
        <f t="shared" si="63"/>
        <v>41958.25</v>
      </c>
      <c r="T807" s="10">
        <f t="shared" si="64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1"/>
        <v>film &amp; video</v>
      </c>
      <c r="R808" t="str">
        <f t="shared" si="62"/>
        <v>drama</v>
      </c>
      <c r="S808" s="10">
        <f t="shared" si="63"/>
        <v>40973.25</v>
      </c>
      <c r="T808" s="10">
        <f t="shared" si="64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1"/>
        <v>theater</v>
      </c>
      <c r="R809" t="str">
        <f t="shared" si="62"/>
        <v>plays</v>
      </c>
      <c r="S809" s="10">
        <f t="shared" si="63"/>
        <v>43753.208333333328</v>
      </c>
      <c r="T809" s="10">
        <f t="shared" si="64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1"/>
        <v>food</v>
      </c>
      <c r="R810" t="str">
        <f t="shared" si="62"/>
        <v>food trucks</v>
      </c>
      <c r="S810" s="10">
        <f t="shared" si="63"/>
        <v>42507.208333333328</v>
      </c>
      <c r="T810" s="10">
        <f t="shared" si="64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1"/>
        <v>film &amp; video</v>
      </c>
      <c r="R811" t="str">
        <f t="shared" si="62"/>
        <v>documentary</v>
      </c>
      <c r="S811" s="10">
        <f t="shared" si="63"/>
        <v>41135.208333333336</v>
      </c>
      <c r="T811" s="10">
        <f t="shared" si="64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1"/>
        <v>theater</v>
      </c>
      <c r="R812" t="str">
        <f t="shared" si="62"/>
        <v>plays</v>
      </c>
      <c r="S812" s="10">
        <f t="shared" si="63"/>
        <v>43067.25</v>
      </c>
      <c r="T812" s="10">
        <f t="shared" si="64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1"/>
        <v>games</v>
      </c>
      <c r="R813" t="str">
        <f t="shared" si="62"/>
        <v>video games</v>
      </c>
      <c r="S813" s="10">
        <f t="shared" si="63"/>
        <v>42378.25</v>
      </c>
      <c r="T813" s="10">
        <f t="shared" si="64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1"/>
        <v>publishing</v>
      </c>
      <c r="R814" t="str">
        <f t="shared" si="62"/>
        <v>nonfiction</v>
      </c>
      <c r="S814" s="10">
        <f t="shared" si="63"/>
        <v>43206.208333333328</v>
      </c>
      <c r="T814" s="10">
        <f t="shared" si="64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1"/>
        <v>games</v>
      </c>
      <c r="R815" t="str">
        <f t="shared" si="62"/>
        <v>video games</v>
      </c>
      <c r="S815" s="10">
        <f t="shared" si="63"/>
        <v>41148.208333333336</v>
      </c>
      <c r="T815" s="10">
        <f t="shared" si="64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1"/>
        <v>music</v>
      </c>
      <c r="R816" t="str">
        <f t="shared" si="62"/>
        <v>rock</v>
      </c>
      <c r="S816" s="10">
        <f t="shared" si="63"/>
        <v>42517.208333333328</v>
      </c>
      <c r="T816" s="10">
        <f t="shared" si="64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1"/>
        <v>music</v>
      </c>
      <c r="R817" t="str">
        <f t="shared" si="62"/>
        <v>rock</v>
      </c>
      <c r="S817" s="10">
        <f t="shared" si="63"/>
        <v>43068.25</v>
      </c>
      <c r="T817" s="10">
        <f t="shared" si="64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1"/>
        <v>theater</v>
      </c>
      <c r="R818" t="str">
        <f t="shared" si="62"/>
        <v>plays</v>
      </c>
      <c r="S818" s="10">
        <f t="shared" si="63"/>
        <v>41680.25</v>
      </c>
      <c r="T818" s="10">
        <f t="shared" si="64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1"/>
        <v>publishing</v>
      </c>
      <c r="R819" t="str">
        <f t="shared" si="62"/>
        <v>nonfiction</v>
      </c>
      <c r="S819" s="10">
        <f t="shared" si="63"/>
        <v>43589.208333333328</v>
      </c>
      <c r="T819" s="10">
        <f t="shared" si="64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1"/>
        <v>theater</v>
      </c>
      <c r="R820" t="str">
        <f t="shared" si="62"/>
        <v>plays</v>
      </c>
      <c r="S820" s="10">
        <f t="shared" si="63"/>
        <v>43486.25</v>
      </c>
      <c r="T820" s="10">
        <f t="shared" si="64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1"/>
        <v>games</v>
      </c>
      <c r="R821" t="str">
        <f t="shared" si="62"/>
        <v>video games</v>
      </c>
      <c r="S821" s="10">
        <f t="shared" si="63"/>
        <v>41237.25</v>
      </c>
      <c r="T821" s="10">
        <f t="shared" si="64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1"/>
        <v>music</v>
      </c>
      <c r="R822" t="str">
        <f t="shared" si="62"/>
        <v>rock</v>
      </c>
      <c r="S822" s="10">
        <f t="shared" si="63"/>
        <v>43310.208333333328</v>
      </c>
      <c r="T822" s="10">
        <f t="shared" si="64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1"/>
        <v>film &amp; video</v>
      </c>
      <c r="R823" t="str">
        <f t="shared" si="62"/>
        <v>documentary</v>
      </c>
      <c r="S823" s="10">
        <f t="shared" si="63"/>
        <v>42794.25</v>
      </c>
      <c r="T823" s="10">
        <f t="shared" si="64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1"/>
        <v>music</v>
      </c>
      <c r="R824" t="str">
        <f t="shared" si="62"/>
        <v>rock</v>
      </c>
      <c r="S824" s="10">
        <f t="shared" si="63"/>
        <v>41698.25</v>
      </c>
      <c r="T824" s="10">
        <f t="shared" si="64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1"/>
        <v>music</v>
      </c>
      <c r="R825" t="str">
        <f t="shared" si="62"/>
        <v>rock</v>
      </c>
      <c r="S825" s="10">
        <f t="shared" si="63"/>
        <v>41892.208333333336</v>
      </c>
      <c r="T825" s="10">
        <f t="shared" si="64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1"/>
        <v>publishing</v>
      </c>
      <c r="R826" t="str">
        <f t="shared" si="62"/>
        <v>nonfiction</v>
      </c>
      <c r="S826" s="10">
        <f t="shared" si="63"/>
        <v>40348.208333333336</v>
      </c>
      <c r="T826" s="10">
        <f t="shared" si="64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1"/>
        <v>film &amp; video</v>
      </c>
      <c r="R827" t="str">
        <f t="shared" si="62"/>
        <v>shorts</v>
      </c>
      <c r="S827" s="10">
        <f t="shared" si="63"/>
        <v>42941.208333333328</v>
      </c>
      <c r="T827" s="10">
        <f t="shared" si="64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1"/>
        <v>theater</v>
      </c>
      <c r="R828" t="str">
        <f t="shared" si="62"/>
        <v>plays</v>
      </c>
      <c r="S828" s="10">
        <f t="shared" si="63"/>
        <v>40525.25</v>
      </c>
      <c r="T828" s="10">
        <f t="shared" si="64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1"/>
        <v>film &amp; video</v>
      </c>
      <c r="R829" t="str">
        <f t="shared" si="62"/>
        <v>drama</v>
      </c>
      <c r="S829" s="10">
        <f t="shared" si="63"/>
        <v>40666.208333333336</v>
      </c>
      <c r="T829" s="10">
        <f t="shared" si="64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1"/>
        <v>theater</v>
      </c>
      <c r="R830" t="str">
        <f t="shared" si="62"/>
        <v>plays</v>
      </c>
      <c r="S830" s="10">
        <f t="shared" si="63"/>
        <v>43340.208333333328</v>
      </c>
      <c r="T830" s="10">
        <f t="shared" si="64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1"/>
        <v>theater</v>
      </c>
      <c r="R831" t="str">
        <f t="shared" si="62"/>
        <v>plays</v>
      </c>
      <c r="S831" s="10">
        <f t="shared" si="63"/>
        <v>42164.208333333328</v>
      </c>
      <c r="T831" s="10">
        <f t="shared" si="64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1"/>
        <v>theater</v>
      </c>
      <c r="R832" t="str">
        <f t="shared" si="62"/>
        <v>plays</v>
      </c>
      <c r="S832" s="10">
        <f t="shared" si="63"/>
        <v>43103.25</v>
      </c>
      <c r="T832" s="10">
        <f t="shared" si="64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1"/>
        <v>photography</v>
      </c>
      <c r="R833" t="str">
        <f t="shared" si="62"/>
        <v>photography books</v>
      </c>
      <c r="S833" s="10">
        <f t="shared" si="63"/>
        <v>40994.208333333336</v>
      </c>
      <c r="T833" s="10">
        <f t="shared" si="64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s="5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1"/>
        <v>publishing</v>
      </c>
      <c r="R834" t="str">
        <f t="shared" si="62"/>
        <v>translations</v>
      </c>
      <c r="S834" s="10">
        <f t="shared" si="63"/>
        <v>42299.208333333328</v>
      </c>
      <c r="T834" s="10">
        <f t="shared" si="6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t="s">
        <v>20</v>
      </c>
      <c r="H835">
        <v>165</v>
      </c>
      <c r="I835" s="5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6">LEFT(P835,FIND("/",P835)-1)</f>
        <v>publishing</v>
      </c>
      <c r="R835" t="str">
        <f t="shared" ref="R835:R898" si="67">RIGHT(P835,LEN(P835)-FIND("/",P835))</f>
        <v>translations</v>
      </c>
      <c r="S835" s="10">
        <f t="shared" ref="S835:S898" si="68">(((L835/60)/60)/24)+DATE(1970,1,1)</f>
        <v>40588.25</v>
      </c>
      <c r="T835" s="10">
        <f t="shared" ref="T835:T898" si="69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6"/>
        <v>theater</v>
      </c>
      <c r="R836" t="str">
        <f t="shared" si="67"/>
        <v>plays</v>
      </c>
      <c r="S836" s="10">
        <f t="shared" si="68"/>
        <v>41448.208333333336</v>
      </c>
      <c r="T836" s="10">
        <f t="shared" si="69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6"/>
        <v>technology</v>
      </c>
      <c r="R837" t="str">
        <f t="shared" si="67"/>
        <v>web</v>
      </c>
      <c r="S837" s="10">
        <f t="shared" si="68"/>
        <v>42063.25</v>
      </c>
      <c r="T837" s="10">
        <f t="shared" si="69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6"/>
        <v>music</v>
      </c>
      <c r="R838" t="str">
        <f t="shared" si="67"/>
        <v>indie rock</v>
      </c>
      <c r="S838" s="10">
        <f t="shared" si="68"/>
        <v>40214.25</v>
      </c>
      <c r="T838" s="10">
        <f t="shared" si="69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6"/>
        <v>music</v>
      </c>
      <c r="R839" t="str">
        <f t="shared" si="67"/>
        <v>jazz</v>
      </c>
      <c r="S839" s="10">
        <f t="shared" si="68"/>
        <v>40629.208333333336</v>
      </c>
      <c r="T839" s="10">
        <f t="shared" si="69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6"/>
        <v>theater</v>
      </c>
      <c r="R840" t="str">
        <f t="shared" si="67"/>
        <v>plays</v>
      </c>
      <c r="S840" s="10">
        <f t="shared" si="68"/>
        <v>43370.208333333328</v>
      </c>
      <c r="T840" s="10">
        <f t="shared" si="69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6"/>
        <v>film &amp; video</v>
      </c>
      <c r="R841" t="str">
        <f t="shared" si="67"/>
        <v>documentary</v>
      </c>
      <c r="S841" s="10">
        <f t="shared" si="68"/>
        <v>41715.208333333336</v>
      </c>
      <c r="T841" s="10">
        <f t="shared" si="69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6"/>
        <v>theater</v>
      </c>
      <c r="R842" t="str">
        <f t="shared" si="67"/>
        <v>plays</v>
      </c>
      <c r="S842" s="10">
        <f t="shared" si="68"/>
        <v>41836.208333333336</v>
      </c>
      <c r="T842" s="10">
        <f t="shared" si="69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6"/>
        <v>technology</v>
      </c>
      <c r="R843" t="str">
        <f t="shared" si="67"/>
        <v>web</v>
      </c>
      <c r="S843" s="10">
        <f t="shared" si="68"/>
        <v>42419.25</v>
      </c>
      <c r="T843" s="10">
        <f t="shared" si="69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6"/>
        <v>technology</v>
      </c>
      <c r="R844" t="str">
        <f t="shared" si="67"/>
        <v>wearables</v>
      </c>
      <c r="S844" s="10">
        <f t="shared" si="68"/>
        <v>43266.208333333328</v>
      </c>
      <c r="T844" s="10">
        <f t="shared" si="69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6"/>
        <v>photography</v>
      </c>
      <c r="R845" t="str">
        <f t="shared" si="67"/>
        <v>photography books</v>
      </c>
      <c r="S845" s="10">
        <f t="shared" si="68"/>
        <v>43338.208333333328</v>
      </c>
      <c r="T845" s="10">
        <f t="shared" si="69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6"/>
        <v>film &amp; video</v>
      </c>
      <c r="R846" t="str">
        <f t="shared" si="67"/>
        <v>documentary</v>
      </c>
      <c r="S846" s="10">
        <f t="shared" si="68"/>
        <v>40930.25</v>
      </c>
      <c r="T846" s="10">
        <f t="shared" si="69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6"/>
        <v>technology</v>
      </c>
      <c r="R847" t="str">
        <f t="shared" si="67"/>
        <v>web</v>
      </c>
      <c r="S847" s="10">
        <f t="shared" si="68"/>
        <v>43235.208333333328</v>
      </c>
      <c r="T847" s="10">
        <f t="shared" si="69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6"/>
        <v>technology</v>
      </c>
      <c r="R848" t="str">
        <f t="shared" si="67"/>
        <v>web</v>
      </c>
      <c r="S848" s="10">
        <f t="shared" si="68"/>
        <v>43302.208333333328</v>
      </c>
      <c r="T848" s="10">
        <f t="shared" si="69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6"/>
        <v>food</v>
      </c>
      <c r="R849" t="str">
        <f t="shared" si="67"/>
        <v>food trucks</v>
      </c>
      <c r="S849" s="10">
        <f t="shared" si="68"/>
        <v>43107.25</v>
      </c>
      <c r="T849" s="10">
        <f t="shared" si="69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6"/>
        <v>film &amp; video</v>
      </c>
      <c r="R850" t="str">
        <f t="shared" si="67"/>
        <v>drama</v>
      </c>
      <c r="S850" s="10">
        <f t="shared" si="68"/>
        <v>40341.208333333336</v>
      </c>
      <c r="T850" s="10">
        <f t="shared" si="69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6"/>
        <v>music</v>
      </c>
      <c r="R851" t="str">
        <f t="shared" si="67"/>
        <v>indie rock</v>
      </c>
      <c r="S851" s="10">
        <f t="shared" si="68"/>
        <v>40948.25</v>
      </c>
      <c r="T851" s="10">
        <f t="shared" si="69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6"/>
        <v>music</v>
      </c>
      <c r="R852" t="str">
        <f t="shared" si="67"/>
        <v>rock</v>
      </c>
      <c r="S852" s="10">
        <f t="shared" si="68"/>
        <v>40866.25</v>
      </c>
      <c r="T852" s="10">
        <f t="shared" si="69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6"/>
        <v>music</v>
      </c>
      <c r="R853" t="str">
        <f t="shared" si="67"/>
        <v>electric music</v>
      </c>
      <c r="S853" s="10">
        <f t="shared" si="68"/>
        <v>41031.208333333336</v>
      </c>
      <c r="T853" s="10">
        <f t="shared" si="69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6"/>
        <v>games</v>
      </c>
      <c r="R854" t="str">
        <f t="shared" si="67"/>
        <v>video games</v>
      </c>
      <c r="S854" s="10">
        <f t="shared" si="68"/>
        <v>40740.208333333336</v>
      </c>
      <c r="T854" s="10">
        <f t="shared" si="69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6"/>
        <v>music</v>
      </c>
      <c r="R855" t="str">
        <f t="shared" si="67"/>
        <v>indie rock</v>
      </c>
      <c r="S855" s="10">
        <f t="shared" si="68"/>
        <v>40714.208333333336</v>
      </c>
      <c r="T855" s="10">
        <f t="shared" si="69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6"/>
        <v>publishing</v>
      </c>
      <c r="R856" t="str">
        <f t="shared" si="67"/>
        <v>fiction</v>
      </c>
      <c r="S856" s="10">
        <f t="shared" si="68"/>
        <v>43787.25</v>
      </c>
      <c r="T856" s="10">
        <f t="shared" si="69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6"/>
        <v>theater</v>
      </c>
      <c r="R857" t="str">
        <f t="shared" si="67"/>
        <v>plays</v>
      </c>
      <c r="S857" s="10">
        <f t="shared" si="68"/>
        <v>40712.208333333336</v>
      </c>
      <c r="T857" s="10">
        <f t="shared" si="69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6"/>
        <v>food</v>
      </c>
      <c r="R858" t="str">
        <f t="shared" si="67"/>
        <v>food trucks</v>
      </c>
      <c r="S858" s="10">
        <f t="shared" si="68"/>
        <v>41023.208333333336</v>
      </c>
      <c r="T858" s="10">
        <f t="shared" si="69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6"/>
        <v>film &amp; video</v>
      </c>
      <c r="R859" t="str">
        <f t="shared" si="67"/>
        <v>shorts</v>
      </c>
      <c r="S859" s="10">
        <f t="shared" si="68"/>
        <v>40944.25</v>
      </c>
      <c r="T859" s="10">
        <f t="shared" si="69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6"/>
        <v>food</v>
      </c>
      <c r="R860" t="str">
        <f t="shared" si="67"/>
        <v>food trucks</v>
      </c>
      <c r="S860" s="10">
        <f t="shared" si="68"/>
        <v>43211.208333333328</v>
      </c>
      <c r="T860" s="10">
        <f t="shared" si="69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6"/>
        <v>theater</v>
      </c>
      <c r="R861" t="str">
        <f t="shared" si="67"/>
        <v>plays</v>
      </c>
      <c r="S861" s="10">
        <f t="shared" si="68"/>
        <v>41334.25</v>
      </c>
      <c r="T861" s="10">
        <f t="shared" si="69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6"/>
        <v>technology</v>
      </c>
      <c r="R862" t="str">
        <f t="shared" si="67"/>
        <v>wearables</v>
      </c>
      <c r="S862" s="10">
        <f t="shared" si="68"/>
        <v>43515.25</v>
      </c>
      <c r="T862" s="10">
        <f t="shared" si="69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6"/>
        <v>theater</v>
      </c>
      <c r="R863" t="str">
        <f t="shared" si="67"/>
        <v>plays</v>
      </c>
      <c r="S863" s="10">
        <f t="shared" si="68"/>
        <v>40258.208333333336</v>
      </c>
      <c r="T863" s="10">
        <f t="shared" si="69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6"/>
        <v>theater</v>
      </c>
      <c r="R864" t="str">
        <f t="shared" si="67"/>
        <v>plays</v>
      </c>
      <c r="S864" s="10">
        <f t="shared" si="68"/>
        <v>40756.208333333336</v>
      </c>
      <c r="T864" s="10">
        <f t="shared" si="69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6"/>
        <v>film &amp; video</v>
      </c>
      <c r="R865" t="str">
        <f t="shared" si="67"/>
        <v>television</v>
      </c>
      <c r="S865" s="10">
        <f t="shared" si="68"/>
        <v>42172.208333333328</v>
      </c>
      <c r="T865" s="10">
        <f t="shared" si="69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6"/>
        <v>film &amp; video</v>
      </c>
      <c r="R866" t="str">
        <f t="shared" si="67"/>
        <v>shorts</v>
      </c>
      <c r="S866" s="10">
        <f t="shared" si="68"/>
        <v>42601.208333333328</v>
      </c>
      <c r="T866" s="10">
        <f t="shared" si="69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6"/>
        <v>theater</v>
      </c>
      <c r="R867" t="str">
        <f t="shared" si="67"/>
        <v>plays</v>
      </c>
      <c r="S867" s="10">
        <f t="shared" si="68"/>
        <v>41897.208333333336</v>
      </c>
      <c r="T867" s="10">
        <f t="shared" si="69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6"/>
        <v>photography</v>
      </c>
      <c r="R868" t="str">
        <f t="shared" si="67"/>
        <v>photography books</v>
      </c>
      <c r="S868" s="10">
        <f t="shared" si="68"/>
        <v>40671.208333333336</v>
      </c>
      <c r="T868" s="10">
        <f t="shared" si="69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6"/>
        <v>food</v>
      </c>
      <c r="R869" t="str">
        <f t="shared" si="67"/>
        <v>food trucks</v>
      </c>
      <c r="S869" s="10">
        <f t="shared" si="68"/>
        <v>43382.208333333328</v>
      </c>
      <c r="T869" s="10">
        <f t="shared" si="69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6"/>
        <v>theater</v>
      </c>
      <c r="R870" t="str">
        <f t="shared" si="67"/>
        <v>plays</v>
      </c>
      <c r="S870" s="10">
        <f t="shared" si="68"/>
        <v>41559.208333333336</v>
      </c>
      <c r="T870" s="10">
        <f t="shared" si="69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6"/>
        <v>film &amp; video</v>
      </c>
      <c r="R871" t="str">
        <f t="shared" si="67"/>
        <v>drama</v>
      </c>
      <c r="S871" s="10">
        <f t="shared" si="68"/>
        <v>40350.208333333336</v>
      </c>
      <c r="T871" s="10">
        <f t="shared" si="69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6"/>
        <v>theater</v>
      </c>
      <c r="R872" t="str">
        <f t="shared" si="67"/>
        <v>plays</v>
      </c>
      <c r="S872" s="10">
        <f t="shared" si="68"/>
        <v>42240.208333333328</v>
      </c>
      <c r="T872" s="10">
        <f t="shared" si="69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6"/>
        <v>theater</v>
      </c>
      <c r="R873" t="str">
        <f t="shared" si="67"/>
        <v>plays</v>
      </c>
      <c r="S873" s="10">
        <f t="shared" si="68"/>
        <v>43040.208333333328</v>
      </c>
      <c r="T873" s="10">
        <f t="shared" si="69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6"/>
        <v>film &amp; video</v>
      </c>
      <c r="R874" t="str">
        <f t="shared" si="67"/>
        <v>science fiction</v>
      </c>
      <c r="S874" s="10">
        <f t="shared" si="68"/>
        <v>43346.208333333328</v>
      </c>
      <c r="T874" s="10">
        <f t="shared" si="69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6"/>
        <v>photography</v>
      </c>
      <c r="R875" t="str">
        <f t="shared" si="67"/>
        <v>photography books</v>
      </c>
      <c r="S875" s="10">
        <f t="shared" si="68"/>
        <v>41647.25</v>
      </c>
      <c r="T875" s="10">
        <f t="shared" si="69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6"/>
        <v>photography</v>
      </c>
      <c r="R876" t="str">
        <f t="shared" si="67"/>
        <v>photography books</v>
      </c>
      <c r="S876" s="10">
        <f t="shared" si="68"/>
        <v>40291.208333333336</v>
      </c>
      <c r="T876" s="10">
        <f t="shared" si="69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6"/>
        <v>music</v>
      </c>
      <c r="R877" t="str">
        <f t="shared" si="67"/>
        <v>rock</v>
      </c>
      <c r="S877" s="10">
        <f t="shared" si="68"/>
        <v>40556.25</v>
      </c>
      <c r="T877" s="10">
        <f t="shared" si="69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6"/>
        <v>photography</v>
      </c>
      <c r="R878" t="str">
        <f t="shared" si="67"/>
        <v>photography books</v>
      </c>
      <c r="S878" s="10">
        <f t="shared" si="68"/>
        <v>43624.208333333328</v>
      </c>
      <c r="T878" s="10">
        <f t="shared" si="69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6"/>
        <v>food</v>
      </c>
      <c r="R879" t="str">
        <f t="shared" si="67"/>
        <v>food trucks</v>
      </c>
      <c r="S879" s="10">
        <f t="shared" si="68"/>
        <v>42577.208333333328</v>
      </c>
      <c r="T879" s="10">
        <f t="shared" si="69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6"/>
        <v>music</v>
      </c>
      <c r="R880" t="str">
        <f t="shared" si="67"/>
        <v>metal</v>
      </c>
      <c r="S880" s="10">
        <f t="shared" si="68"/>
        <v>43845.25</v>
      </c>
      <c r="T880" s="10">
        <f t="shared" si="69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6"/>
        <v>publishing</v>
      </c>
      <c r="R881" t="str">
        <f t="shared" si="67"/>
        <v>nonfiction</v>
      </c>
      <c r="S881" s="10">
        <f t="shared" si="68"/>
        <v>42788.25</v>
      </c>
      <c r="T881" s="10">
        <f t="shared" si="69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6"/>
        <v>music</v>
      </c>
      <c r="R882" t="str">
        <f t="shared" si="67"/>
        <v>electric music</v>
      </c>
      <c r="S882" s="10">
        <f t="shared" si="68"/>
        <v>43667.208333333328</v>
      </c>
      <c r="T882" s="10">
        <f t="shared" si="69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6"/>
        <v>theater</v>
      </c>
      <c r="R883" t="str">
        <f t="shared" si="67"/>
        <v>plays</v>
      </c>
      <c r="S883" s="10">
        <f t="shared" si="68"/>
        <v>42194.208333333328</v>
      </c>
      <c r="T883" s="10">
        <f t="shared" si="69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6"/>
        <v>theater</v>
      </c>
      <c r="R884" t="str">
        <f t="shared" si="67"/>
        <v>plays</v>
      </c>
      <c r="S884" s="10">
        <f t="shared" si="68"/>
        <v>42025.25</v>
      </c>
      <c r="T884" s="10">
        <f t="shared" si="69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6"/>
        <v>film &amp; video</v>
      </c>
      <c r="R885" t="str">
        <f t="shared" si="67"/>
        <v>shorts</v>
      </c>
      <c r="S885" s="10">
        <f t="shared" si="68"/>
        <v>40323.208333333336</v>
      </c>
      <c r="T885" s="10">
        <f t="shared" si="69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6"/>
        <v>theater</v>
      </c>
      <c r="R886" t="str">
        <f t="shared" si="67"/>
        <v>plays</v>
      </c>
      <c r="S886" s="10">
        <f t="shared" si="68"/>
        <v>41763.208333333336</v>
      </c>
      <c r="T886" s="10">
        <f t="shared" si="69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6"/>
        <v>theater</v>
      </c>
      <c r="R887" t="str">
        <f t="shared" si="67"/>
        <v>plays</v>
      </c>
      <c r="S887" s="10">
        <f t="shared" si="68"/>
        <v>40335.208333333336</v>
      </c>
      <c r="T887" s="10">
        <f t="shared" si="69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6"/>
        <v>music</v>
      </c>
      <c r="R888" t="str">
        <f t="shared" si="67"/>
        <v>indie rock</v>
      </c>
      <c r="S888" s="10">
        <f t="shared" si="68"/>
        <v>40416.208333333336</v>
      </c>
      <c r="T888" s="10">
        <f t="shared" si="69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6"/>
        <v>theater</v>
      </c>
      <c r="R889" t="str">
        <f t="shared" si="67"/>
        <v>plays</v>
      </c>
      <c r="S889" s="10">
        <f t="shared" si="68"/>
        <v>42202.208333333328</v>
      </c>
      <c r="T889" s="10">
        <f t="shared" si="69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6"/>
        <v>theater</v>
      </c>
      <c r="R890" t="str">
        <f t="shared" si="67"/>
        <v>plays</v>
      </c>
      <c r="S890" s="10">
        <f t="shared" si="68"/>
        <v>42836.208333333328</v>
      </c>
      <c r="T890" s="10">
        <f t="shared" si="69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6"/>
        <v>music</v>
      </c>
      <c r="R891" t="str">
        <f t="shared" si="67"/>
        <v>electric music</v>
      </c>
      <c r="S891" s="10">
        <f t="shared" si="68"/>
        <v>41710.208333333336</v>
      </c>
      <c r="T891" s="10">
        <f t="shared" si="69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6"/>
        <v>music</v>
      </c>
      <c r="R892" t="str">
        <f t="shared" si="67"/>
        <v>indie rock</v>
      </c>
      <c r="S892" s="10">
        <f t="shared" si="68"/>
        <v>43640.208333333328</v>
      </c>
      <c r="T892" s="10">
        <f t="shared" si="69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6"/>
        <v>film &amp; video</v>
      </c>
      <c r="R893" t="str">
        <f t="shared" si="67"/>
        <v>documentary</v>
      </c>
      <c r="S893" s="10">
        <f t="shared" si="68"/>
        <v>40880.25</v>
      </c>
      <c r="T893" s="10">
        <f t="shared" si="69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6"/>
        <v>publishing</v>
      </c>
      <c r="R894" t="str">
        <f t="shared" si="67"/>
        <v>translations</v>
      </c>
      <c r="S894" s="10">
        <f t="shared" si="68"/>
        <v>40319.208333333336</v>
      </c>
      <c r="T894" s="10">
        <f t="shared" si="69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6"/>
        <v>film &amp; video</v>
      </c>
      <c r="R895" t="str">
        <f t="shared" si="67"/>
        <v>documentary</v>
      </c>
      <c r="S895" s="10">
        <f t="shared" si="68"/>
        <v>42170.208333333328</v>
      </c>
      <c r="T895" s="10">
        <f t="shared" si="69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6"/>
        <v>film &amp; video</v>
      </c>
      <c r="R896" t="str">
        <f t="shared" si="67"/>
        <v>television</v>
      </c>
      <c r="S896" s="10">
        <f t="shared" si="68"/>
        <v>41466.208333333336</v>
      </c>
      <c r="T896" s="10">
        <f t="shared" si="69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6"/>
        <v>theater</v>
      </c>
      <c r="R897" t="str">
        <f t="shared" si="67"/>
        <v>plays</v>
      </c>
      <c r="S897" s="10">
        <f t="shared" si="68"/>
        <v>43134.25</v>
      </c>
      <c r="T897" s="10">
        <f t="shared" si="69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s="5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6"/>
        <v>food</v>
      </c>
      <c r="R898" t="str">
        <f t="shared" si="67"/>
        <v>food trucks</v>
      </c>
      <c r="S898" s="10">
        <f t="shared" si="68"/>
        <v>40738.208333333336</v>
      </c>
      <c r="T898" s="10">
        <f t="shared" si="69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t="s">
        <v>14</v>
      </c>
      <c r="H899">
        <v>27</v>
      </c>
      <c r="I899" s="5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1">LEFT(P899,FIND("/",P899)-1)</f>
        <v>theater</v>
      </c>
      <c r="R899" t="str">
        <f t="shared" ref="R899:R962" si="72">RIGHT(P899,LEN(P899)-FIND("/",P899))</f>
        <v>plays</v>
      </c>
      <c r="S899" s="10">
        <f t="shared" ref="S899:S962" si="73">(((L899/60)/60)/24)+DATE(1970,1,1)</f>
        <v>43583.208333333328</v>
      </c>
      <c r="T899" s="10">
        <f t="shared" ref="T899:T962" si="74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1"/>
        <v>film &amp; video</v>
      </c>
      <c r="R900" t="str">
        <f t="shared" si="72"/>
        <v>documentary</v>
      </c>
      <c r="S900" s="10">
        <f t="shared" si="73"/>
        <v>43815.25</v>
      </c>
      <c r="T900" s="10">
        <f t="shared" si="7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1"/>
        <v>music</v>
      </c>
      <c r="R901" t="str">
        <f t="shared" si="72"/>
        <v>jazz</v>
      </c>
      <c r="S901" s="10">
        <f t="shared" si="73"/>
        <v>41554.208333333336</v>
      </c>
      <c r="T901" s="10">
        <f t="shared" si="7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1"/>
        <v>technology</v>
      </c>
      <c r="R902" t="str">
        <f t="shared" si="72"/>
        <v>web</v>
      </c>
      <c r="S902" s="10">
        <f t="shared" si="73"/>
        <v>41901.208333333336</v>
      </c>
      <c r="T902" s="10">
        <f t="shared" si="7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1"/>
        <v>music</v>
      </c>
      <c r="R903" t="str">
        <f t="shared" si="72"/>
        <v>rock</v>
      </c>
      <c r="S903" s="10">
        <f t="shared" si="73"/>
        <v>43298.208333333328</v>
      </c>
      <c r="T903" s="10">
        <f t="shared" si="7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1"/>
        <v>technology</v>
      </c>
      <c r="R904" t="str">
        <f t="shared" si="72"/>
        <v>web</v>
      </c>
      <c r="S904" s="10">
        <f t="shared" si="73"/>
        <v>42399.25</v>
      </c>
      <c r="T904" s="10">
        <f t="shared" si="7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1"/>
        <v>publishing</v>
      </c>
      <c r="R905" t="str">
        <f t="shared" si="72"/>
        <v>nonfiction</v>
      </c>
      <c r="S905" s="10">
        <f t="shared" si="73"/>
        <v>41034.208333333336</v>
      </c>
      <c r="T905" s="10">
        <f t="shared" si="7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1"/>
        <v>publishing</v>
      </c>
      <c r="R906" t="str">
        <f t="shared" si="72"/>
        <v>radio &amp; podcasts</v>
      </c>
      <c r="S906" s="10">
        <f t="shared" si="73"/>
        <v>41186.208333333336</v>
      </c>
      <c r="T906" s="10">
        <f t="shared" si="7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1"/>
        <v>theater</v>
      </c>
      <c r="R907" t="str">
        <f t="shared" si="72"/>
        <v>plays</v>
      </c>
      <c r="S907" s="10">
        <f t="shared" si="73"/>
        <v>41536.208333333336</v>
      </c>
      <c r="T907" s="10">
        <f t="shared" si="7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1"/>
        <v>film &amp; video</v>
      </c>
      <c r="R908" t="str">
        <f t="shared" si="72"/>
        <v>documentary</v>
      </c>
      <c r="S908" s="10">
        <f t="shared" si="73"/>
        <v>42868.208333333328</v>
      </c>
      <c r="T908" s="10">
        <f t="shared" si="7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1"/>
        <v>theater</v>
      </c>
      <c r="R909" t="str">
        <f t="shared" si="72"/>
        <v>plays</v>
      </c>
      <c r="S909" s="10">
        <f t="shared" si="73"/>
        <v>40660.208333333336</v>
      </c>
      <c r="T909" s="10">
        <f t="shared" si="7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1"/>
        <v>games</v>
      </c>
      <c r="R910" t="str">
        <f t="shared" si="72"/>
        <v>video games</v>
      </c>
      <c r="S910" s="10">
        <f t="shared" si="73"/>
        <v>41031.208333333336</v>
      </c>
      <c r="T910" s="10">
        <f t="shared" si="7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1"/>
        <v>theater</v>
      </c>
      <c r="R911" t="str">
        <f t="shared" si="72"/>
        <v>plays</v>
      </c>
      <c r="S911" s="10">
        <f t="shared" si="73"/>
        <v>43255.208333333328</v>
      </c>
      <c r="T911" s="10">
        <f t="shared" si="7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1"/>
        <v>theater</v>
      </c>
      <c r="R912" t="str">
        <f t="shared" si="72"/>
        <v>plays</v>
      </c>
      <c r="S912" s="10">
        <f t="shared" si="73"/>
        <v>42026.25</v>
      </c>
      <c r="T912" s="10">
        <f t="shared" si="7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1"/>
        <v>technology</v>
      </c>
      <c r="R913" t="str">
        <f t="shared" si="72"/>
        <v>web</v>
      </c>
      <c r="S913" s="10">
        <f t="shared" si="73"/>
        <v>43717.208333333328</v>
      </c>
      <c r="T913" s="10">
        <f t="shared" si="7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1"/>
        <v>film &amp; video</v>
      </c>
      <c r="R914" t="str">
        <f t="shared" si="72"/>
        <v>drama</v>
      </c>
      <c r="S914" s="10">
        <f t="shared" si="73"/>
        <v>41157.208333333336</v>
      </c>
      <c r="T914" s="10">
        <f t="shared" si="7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1"/>
        <v>film &amp; video</v>
      </c>
      <c r="R915" t="str">
        <f t="shared" si="72"/>
        <v>drama</v>
      </c>
      <c r="S915" s="10">
        <f t="shared" si="73"/>
        <v>43597.208333333328</v>
      </c>
      <c r="T915" s="10">
        <f t="shared" si="7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1"/>
        <v>theater</v>
      </c>
      <c r="R916" t="str">
        <f t="shared" si="72"/>
        <v>plays</v>
      </c>
      <c r="S916" s="10">
        <f t="shared" si="73"/>
        <v>41490.208333333336</v>
      </c>
      <c r="T916" s="10">
        <f t="shared" si="7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1"/>
        <v>film &amp; video</v>
      </c>
      <c r="R917" t="str">
        <f t="shared" si="72"/>
        <v>television</v>
      </c>
      <c r="S917" s="10">
        <f t="shared" si="73"/>
        <v>42976.208333333328</v>
      </c>
      <c r="T917" s="10">
        <f t="shared" si="7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1"/>
        <v>photography</v>
      </c>
      <c r="R918" t="str">
        <f t="shared" si="72"/>
        <v>photography books</v>
      </c>
      <c r="S918" s="10">
        <f t="shared" si="73"/>
        <v>41991.25</v>
      </c>
      <c r="T918" s="10">
        <f t="shared" si="7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1"/>
        <v>film &amp; video</v>
      </c>
      <c r="R919" t="str">
        <f t="shared" si="72"/>
        <v>shorts</v>
      </c>
      <c r="S919" s="10">
        <f t="shared" si="73"/>
        <v>40722.208333333336</v>
      </c>
      <c r="T919" s="10">
        <f t="shared" si="7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1"/>
        <v>publishing</v>
      </c>
      <c r="R920" t="str">
        <f t="shared" si="72"/>
        <v>radio &amp; podcasts</v>
      </c>
      <c r="S920" s="10">
        <f t="shared" si="73"/>
        <v>41117.208333333336</v>
      </c>
      <c r="T920" s="10">
        <f t="shared" si="7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1"/>
        <v>theater</v>
      </c>
      <c r="R921" t="str">
        <f t="shared" si="72"/>
        <v>plays</v>
      </c>
      <c r="S921" s="10">
        <f t="shared" si="73"/>
        <v>43022.208333333328</v>
      </c>
      <c r="T921" s="10">
        <f t="shared" si="7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1"/>
        <v>film &amp; video</v>
      </c>
      <c r="R922" t="str">
        <f t="shared" si="72"/>
        <v>animation</v>
      </c>
      <c r="S922" s="10">
        <f t="shared" si="73"/>
        <v>43503.25</v>
      </c>
      <c r="T922" s="10">
        <f t="shared" si="7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1"/>
        <v>technology</v>
      </c>
      <c r="R923" t="str">
        <f t="shared" si="72"/>
        <v>web</v>
      </c>
      <c r="S923" s="10">
        <f t="shared" si="73"/>
        <v>40951.25</v>
      </c>
      <c r="T923" s="10">
        <f t="shared" si="7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1"/>
        <v>music</v>
      </c>
      <c r="R924" t="str">
        <f t="shared" si="72"/>
        <v>world music</v>
      </c>
      <c r="S924" s="10">
        <f t="shared" si="73"/>
        <v>43443.25</v>
      </c>
      <c r="T924" s="10">
        <f t="shared" si="7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1"/>
        <v>theater</v>
      </c>
      <c r="R925" t="str">
        <f t="shared" si="72"/>
        <v>plays</v>
      </c>
      <c r="S925" s="10">
        <f t="shared" si="73"/>
        <v>40373.208333333336</v>
      </c>
      <c r="T925" s="10">
        <f t="shared" si="7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1"/>
        <v>theater</v>
      </c>
      <c r="R926" t="str">
        <f t="shared" si="72"/>
        <v>plays</v>
      </c>
      <c r="S926" s="10">
        <f t="shared" si="73"/>
        <v>43769.208333333328</v>
      </c>
      <c r="T926" s="10">
        <f t="shared" si="7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1"/>
        <v>theater</v>
      </c>
      <c r="R927" t="str">
        <f t="shared" si="72"/>
        <v>plays</v>
      </c>
      <c r="S927" s="10">
        <f t="shared" si="73"/>
        <v>43000.208333333328</v>
      </c>
      <c r="T927" s="10">
        <f t="shared" si="7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1"/>
        <v>food</v>
      </c>
      <c r="R928" t="str">
        <f t="shared" si="72"/>
        <v>food trucks</v>
      </c>
      <c r="S928" s="10">
        <f t="shared" si="73"/>
        <v>42502.208333333328</v>
      </c>
      <c r="T928" s="10">
        <f t="shared" si="7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1"/>
        <v>theater</v>
      </c>
      <c r="R929" t="str">
        <f t="shared" si="72"/>
        <v>plays</v>
      </c>
      <c r="S929" s="10">
        <f t="shared" si="73"/>
        <v>41102.208333333336</v>
      </c>
      <c r="T929" s="10">
        <f t="shared" si="7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1"/>
        <v>technology</v>
      </c>
      <c r="R930" t="str">
        <f t="shared" si="72"/>
        <v>web</v>
      </c>
      <c r="S930" s="10">
        <f t="shared" si="73"/>
        <v>41637.25</v>
      </c>
      <c r="T930" s="10">
        <f t="shared" si="7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1"/>
        <v>theater</v>
      </c>
      <c r="R931" t="str">
        <f t="shared" si="72"/>
        <v>plays</v>
      </c>
      <c r="S931" s="10">
        <f t="shared" si="73"/>
        <v>42858.208333333328</v>
      </c>
      <c r="T931" s="10">
        <f t="shared" si="7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1"/>
        <v>theater</v>
      </c>
      <c r="R932" t="str">
        <f t="shared" si="72"/>
        <v>plays</v>
      </c>
      <c r="S932" s="10">
        <f t="shared" si="73"/>
        <v>42060.25</v>
      </c>
      <c r="T932" s="10">
        <f t="shared" si="7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1"/>
        <v>theater</v>
      </c>
      <c r="R933" t="str">
        <f t="shared" si="72"/>
        <v>plays</v>
      </c>
      <c r="S933" s="10">
        <f t="shared" si="73"/>
        <v>41818.208333333336</v>
      </c>
      <c r="T933" s="10">
        <f t="shared" si="7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1"/>
        <v>music</v>
      </c>
      <c r="R934" t="str">
        <f t="shared" si="72"/>
        <v>rock</v>
      </c>
      <c r="S934" s="10">
        <f t="shared" si="73"/>
        <v>41709.208333333336</v>
      </c>
      <c r="T934" s="10">
        <f t="shared" si="7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1"/>
        <v>theater</v>
      </c>
      <c r="R935" t="str">
        <f t="shared" si="72"/>
        <v>plays</v>
      </c>
      <c r="S935" s="10">
        <f t="shared" si="73"/>
        <v>41372.208333333336</v>
      </c>
      <c r="T935" s="10">
        <f t="shared" si="7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1"/>
        <v>theater</v>
      </c>
      <c r="R936" t="str">
        <f t="shared" si="72"/>
        <v>plays</v>
      </c>
      <c r="S936" s="10">
        <f t="shared" si="73"/>
        <v>42422.25</v>
      </c>
      <c r="T936" s="10">
        <f t="shared" si="7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1"/>
        <v>theater</v>
      </c>
      <c r="R937" t="str">
        <f t="shared" si="72"/>
        <v>plays</v>
      </c>
      <c r="S937" s="10">
        <f t="shared" si="73"/>
        <v>42209.208333333328</v>
      </c>
      <c r="T937" s="10">
        <f t="shared" si="7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1"/>
        <v>theater</v>
      </c>
      <c r="R938" t="str">
        <f t="shared" si="72"/>
        <v>plays</v>
      </c>
      <c r="S938" s="10">
        <f t="shared" si="73"/>
        <v>43668.208333333328</v>
      </c>
      <c r="T938" s="10">
        <f t="shared" si="7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1"/>
        <v>film &amp; video</v>
      </c>
      <c r="R939" t="str">
        <f t="shared" si="72"/>
        <v>documentary</v>
      </c>
      <c r="S939" s="10">
        <f t="shared" si="73"/>
        <v>42334.25</v>
      </c>
      <c r="T939" s="10">
        <f t="shared" si="7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1"/>
        <v>publishing</v>
      </c>
      <c r="R940" t="str">
        <f t="shared" si="72"/>
        <v>fiction</v>
      </c>
      <c r="S940" s="10">
        <f t="shared" si="73"/>
        <v>43263.208333333328</v>
      </c>
      <c r="T940" s="10">
        <f t="shared" si="7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1"/>
        <v>games</v>
      </c>
      <c r="R941" t="str">
        <f t="shared" si="72"/>
        <v>video games</v>
      </c>
      <c r="S941" s="10">
        <f t="shared" si="73"/>
        <v>40670.208333333336</v>
      </c>
      <c r="T941" s="10">
        <f t="shared" si="7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1"/>
        <v>technology</v>
      </c>
      <c r="R942" t="str">
        <f t="shared" si="72"/>
        <v>web</v>
      </c>
      <c r="S942" s="10">
        <f t="shared" si="73"/>
        <v>41244.25</v>
      </c>
      <c r="T942" s="10">
        <f t="shared" si="7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1"/>
        <v>theater</v>
      </c>
      <c r="R943" t="str">
        <f t="shared" si="72"/>
        <v>plays</v>
      </c>
      <c r="S943" s="10">
        <f t="shared" si="73"/>
        <v>40552.25</v>
      </c>
      <c r="T943" s="10">
        <f t="shared" si="7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1"/>
        <v>theater</v>
      </c>
      <c r="R944" t="str">
        <f t="shared" si="72"/>
        <v>plays</v>
      </c>
      <c r="S944" s="10">
        <f t="shared" si="73"/>
        <v>40568.25</v>
      </c>
      <c r="T944" s="10">
        <f t="shared" si="7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1"/>
        <v>food</v>
      </c>
      <c r="R945" t="str">
        <f t="shared" si="72"/>
        <v>food trucks</v>
      </c>
      <c r="S945" s="10">
        <f t="shared" si="73"/>
        <v>41906.208333333336</v>
      </c>
      <c r="T945" s="10">
        <f t="shared" si="7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1"/>
        <v>photography</v>
      </c>
      <c r="R946" t="str">
        <f t="shared" si="72"/>
        <v>photography books</v>
      </c>
      <c r="S946" s="10">
        <f t="shared" si="73"/>
        <v>42776.25</v>
      </c>
      <c r="T946" s="10">
        <f t="shared" si="7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1"/>
        <v>photography</v>
      </c>
      <c r="R947" t="str">
        <f t="shared" si="72"/>
        <v>photography books</v>
      </c>
      <c r="S947" s="10">
        <f t="shared" si="73"/>
        <v>41004.208333333336</v>
      </c>
      <c r="T947" s="10">
        <f t="shared" si="7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1"/>
        <v>theater</v>
      </c>
      <c r="R948" t="str">
        <f t="shared" si="72"/>
        <v>plays</v>
      </c>
      <c r="S948" s="10">
        <f t="shared" si="73"/>
        <v>40710.208333333336</v>
      </c>
      <c r="T948" s="10">
        <f t="shared" si="7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1"/>
        <v>theater</v>
      </c>
      <c r="R949" t="str">
        <f t="shared" si="72"/>
        <v>plays</v>
      </c>
      <c r="S949" s="10">
        <f t="shared" si="73"/>
        <v>41908.208333333336</v>
      </c>
      <c r="T949" s="10">
        <f t="shared" si="7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1"/>
        <v>film &amp; video</v>
      </c>
      <c r="R950" t="str">
        <f t="shared" si="72"/>
        <v>documentary</v>
      </c>
      <c r="S950" s="10">
        <f t="shared" si="73"/>
        <v>41985.25</v>
      </c>
      <c r="T950" s="10">
        <f t="shared" si="7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1"/>
        <v>technology</v>
      </c>
      <c r="R951" t="str">
        <f t="shared" si="72"/>
        <v>web</v>
      </c>
      <c r="S951" s="10">
        <f t="shared" si="73"/>
        <v>42112.208333333328</v>
      </c>
      <c r="T951" s="10">
        <f t="shared" si="7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1"/>
        <v>theater</v>
      </c>
      <c r="R952" t="str">
        <f t="shared" si="72"/>
        <v>plays</v>
      </c>
      <c r="S952" s="10">
        <f t="shared" si="73"/>
        <v>43571.208333333328</v>
      </c>
      <c r="T952" s="10">
        <f t="shared" si="7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1"/>
        <v>music</v>
      </c>
      <c r="R953" t="str">
        <f t="shared" si="72"/>
        <v>rock</v>
      </c>
      <c r="S953" s="10">
        <f t="shared" si="73"/>
        <v>42730.25</v>
      </c>
      <c r="T953" s="10">
        <f t="shared" si="7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1"/>
        <v>film &amp; video</v>
      </c>
      <c r="R954" t="str">
        <f t="shared" si="72"/>
        <v>documentary</v>
      </c>
      <c r="S954" s="10">
        <f t="shared" si="73"/>
        <v>42591.208333333328</v>
      </c>
      <c r="T954" s="10">
        <f t="shared" si="7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1"/>
        <v>film &amp; video</v>
      </c>
      <c r="R955" t="str">
        <f t="shared" si="72"/>
        <v>science fiction</v>
      </c>
      <c r="S955" s="10">
        <f t="shared" si="73"/>
        <v>42358.25</v>
      </c>
      <c r="T955" s="10">
        <f t="shared" si="7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1"/>
        <v>technology</v>
      </c>
      <c r="R956" t="str">
        <f t="shared" si="72"/>
        <v>web</v>
      </c>
      <c r="S956" s="10">
        <f t="shared" si="73"/>
        <v>41174.208333333336</v>
      </c>
      <c r="T956" s="10">
        <f t="shared" si="7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1"/>
        <v>theater</v>
      </c>
      <c r="R957" t="str">
        <f t="shared" si="72"/>
        <v>plays</v>
      </c>
      <c r="S957" s="10">
        <f t="shared" si="73"/>
        <v>41238.25</v>
      </c>
      <c r="T957" s="10">
        <f t="shared" si="7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1"/>
        <v>film &amp; video</v>
      </c>
      <c r="R958" t="str">
        <f t="shared" si="72"/>
        <v>science fiction</v>
      </c>
      <c r="S958" s="10">
        <f t="shared" si="73"/>
        <v>42360.25</v>
      </c>
      <c r="T958" s="10">
        <f t="shared" si="7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1"/>
        <v>theater</v>
      </c>
      <c r="R959" t="str">
        <f t="shared" si="72"/>
        <v>plays</v>
      </c>
      <c r="S959" s="10">
        <f t="shared" si="73"/>
        <v>40955.25</v>
      </c>
      <c r="T959" s="10">
        <f t="shared" si="7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1"/>
        <v>film &amp; video</v>
      </c>
      <c r="R960" t="str">
        <f t="shared" si="72"/>
        <v>animation</v>
      </c>
      <c r="S960" s="10">
        <f t="shared" si="73"/>
        <v>40350.208333333336</v>
      </c>
      <c r="T960" s="10">
        <f t="shared" si="7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1"/>
        <v>publishing</v>
      </c>
      <c r="R961" t="str">
        <f t="shared" si="72"/>
        <v>translations</v>
      </c>
      <c r="S961" s="10">
        <f t="shared" si="73"/>
        <v>40357.208333333336</v>
      </c>
      <c r="T961" s="10">
        <f t="shared" si="7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s="5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1"/>
        <v>technology</v>
      </c>
      <c r="R962" t="str">
        <f t="shared" si="72"/>
        <v>web</v>
      </c>
      <c r="S962" s="10">
        <f t="shared" si="73"/>
        <v>42408.25</v>
      </c>
      <c r="T962" s="10">
        <f t="shared" si="7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t="s">
        <v>20</v>
      </c>
      <c r="H963">
        <v>155</v>
      </c>
      <c r="I963" s="5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6">LEFT(P963,FIND("/",P963)-1)</f>
        <v>publishing</v>
      </c>
      <c r="R963" t="str">
        <f t="shared" ref="R963:R1001" si="77">RIGHT(P963,LEN(P963)-FIND("/",P963))</f>
        <v>translations</v>
      </c>
      <c r="S963" s="10">
        <f t="shared" ref="S963:S1001" si="78">(((L963/60)/60)/24)+DATE(1970,1,1)</f>
        <v>40591.25</v>
      </c>
      <c r="T963" s="10">
        <f t="shared" ref="T963:T1001" si="79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6"/>
        <v>food</v>
      </c>
      <c r="R964" t="str">
        <f t="shared" si="77"/>
        <v>food trucks</v>
      </c>
      <c r="S964" s="10">
        <f t="shared" si="78"/>
        <v>41592.25</v>
      </c>
      <c r="T964" s="10">
        <f t="shared" si="79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6"/>
        <v>photography</v>
      </c>
      <c r="R965" t="str">
        <f t="shared" si="77"/>
        <v>photography books</v>
      </c>
      <c r="S965" s="10">
        <f t="shared" si="78"/>
        <v>40607.25</v>
      </c>
      <c r="T965" s="10">
        <f t="shared" si="79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6"/>
        <v>theater</v>
      </c>
      <c r="R966" t="str">
        <f t="shared" si="77"/>
        <v>plays</v>
      </c>
      <c r="S966" s="10">
        <f t="shared" si="78"/>
        <v>42135.208333333328</v>
      </c>
      <c r="T966" s="10">
        <f t="shared" si="79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6"/>
        <v>music</v>
      </c>
      <c r="R967" t="str">
        <f t="shared" si="77"/>
        <v>rock</v>
      </c>
      <c r="S967" s="10">
        <f t="shared" si="78"/>
        <v>40203.25</v>
      </c>
      <c r="T967" s="10">
        <f t="shared" si="79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6"/>
        <v>theater</v>
      </c>
      <c r="R968" t="str">
        <f t="shared" si="77"/>
        <v>plays</v>
      </c>
      <c r="S968" s="10">
        <f t="shared" si="78"/>
        <v>42901.208333333328</v>
      </c>
      <c r="T968" s="10">
        <f t="shared" si="79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6"/>
        <v>music</v>
      </c>
      <c r="R969" t="str">
        <f t="shared" si="77"/>
        <v>world music</v>
      </c>
      <c r="S969" s="10">
        <f t="shared" si="78"/>
        <v>41005.208333333336</v>
      </c>
      <c r="T969" s="10">
        <f t="shared" si="79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6"/>
        <v>food</v>
      </c>
      <c r="R970" t="str">
        <f t="shared" si="77"/>
        <v>food trucks</v>
      </c>
      <c r="S970" s="10">
        <f t="shared" si="78"/>
        <v>40544.25</v>
      </c>
      <c r="T970" s="10">
        <f t="shared" si="79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6"/>
        <v>theater</v>
      </c>
      <c r="R971" t="str">
        <f t="shared" si="77"/>
        <v>plays</v>
      </c>
      <c r="S971" s="10">
        <f t="shared" si="78"/>
        <v>43821.25</v>
      </c>
      <c r="T971" s="10">
        <f t="shared" si="79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6"/>
        <v>theater</v>
      </c>
      <c r="R972" t="str">
        <f t="shared" si="77"/>
        <v>plays</v>
      </c>
      <c r="S972" s="10">
        <f t="shared" si="78"/>
        <v>40672.208333333336</v>
      </c>
      <c r="T972" s="10">
        <f t="shared" si="79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6"/>
        <v>film &amp; video</v>
      </c>
      <c r="R973" t="str">
        <f t="shared" si="77"/>
        <v>television</v>
      </c>
      <c r="S973" s="10">
        <f t="shared" si="78"/>
        <v>41555.208333333336</v>
      </c>
      <c r="T973" s="10">
        <f t="shared" si="79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6"/>
        <v>technology</v>
      </c>
      <c r="R974" t="str">
        <f t="shared" si="77"/>
        <v>web</v>
      </c>
      <c r="S974" s="10">
        <f t="shared" si="78"/>
        <v>41792.208333333336</v>
      </c>
      <c r="T974" s="10">
        <f t="shared" si="79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6"/>
        <v>theater</v>
      </c>
      <c r="R975" t="str">
        <f t="shared" si="77"/>
        <v>plays</v>
      </c>
      <c r="S975" s="10">
        <f t="shared" si="78"/>
        <v>40522.25</v>
      </c>
      <c r="T975" s="10">
        <f t="shared" si="79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6"/>
        <v>music</v>
      </c>
      <c r="R976" t="str">
        <f t="shared" si="77"/>
        <v>indie rock</v>
      </c>
      <c r="S976" s="10">
        <f t="shared" si="78"/>
        <v>41412.208333333336</v>
      </c>
      <c r="T976" s="10">
        <f t="shared" si="79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6"/>
        <v>theater</v>
      </c>
      <c r="R977" t="str">
        <f t="shared" si="77"/>
        <v>plays</v>
      </c>
      <c r="S977" s="10">
        <f t="shared" si="78"/>
        <v>42337.25</v>
      </c>
      <c r="T977" s="10">
        <f t="shared" si="79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6"/>
        <v>theater</v>
      </c>
      <c r="R978" t="str">
        <f t="shared" si="77"/>
        <v>plays</v>
      </c>
      <c r="S978" s="10">
        <f t="shared" si="78"/>
        <v>40571.25</v>
      </c>
      <c r="T978" s="10">
        <f t="shared" si="79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6"/>
        <v>food</v>
      </c>
      <c r="R979" t="str">
        <f t="shared" si="77"/>
        <v>food trucks</v>
      </c>
      <c r="S979" s="10">
        <f t="shared" si="78"/>
        <v>43138.25</v>
      </c>
      <c r="T979" s="10">
        <f t="shared" si="79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6"/>
        <v>games</v>
      </c>
      <c r="R980" t="str">
        <f t="shared" si="77"/>
        <v>video games</v>
      </c>
      <c r="S980" s="10">
        <f t="shared" si="78"/>
        <v>42686.25</v>
      </c>
      <c r="T980" s="10">
        <f t="shared" si="79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6"/>
        <v>theater</v>
      </c>
      <c r="R981" t="str">
        <f t="shared" si="77"/>
        <v>plays</v>
      </c>
      <c r="S981" s="10">
        <f t="shared" si="78"/>
        <v>42078.208333333328</v>
      </c>
      <c r="T981" s="10">
        <f t="shared" si="79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6"/>
        <v>publishing</v>
      </c>
      <c r="R982" t="str">
        <f t="shared" si="77"/>
        <v>nonfiction</v>
      </c>
      <c r="S982" s="10">
        <f t="shared" si="78"/>
        <v>42307.208333333328</v>
      </c>
      <c r="T982" s="10">
        <f t="shared" si="79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6"/>
        <v>technology</v>
      </c>
      <c r="R983" t="str">
        <f t="shared" si="77"/>
        <v>web</v>
      </c>
      <c r="S983" s="10">
        <f t="shared" si="78"/>
        <v>43094.25</v>
      </c>
      <c r="T983" s="10">
        <f t="shared" si="79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6"/>
        <v>film &amp; video</v>
      </c>
      <c r="R984" t="str">
        <f t="shared" si="77"/>
        <v>documentary</v>
      </c>
      <c r="S984" s="10">
        <f t="shared" si="78"/>
        <v>40743.208333333336</v>
      </c>
      <c r="T984" s="10">
        <f t="shared" si="79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6"/>
        <v>film &amp; video</v>
      </c>
      <c r="R985" t="str">
        <f t="shared" si="77"/>
        <v>documentary</v>
      </c>
      <c r="S985" s="10">
        <f t="shared" si="78"/>
        <v>43681.208333333328</v>
      </c>
      <c r="T985" s="10">
        <f t="shared" si="79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6"/>
        <v>theater</v>
      </c>
      <c r="R986" t="str">
        <f t="shared" si="77"/>
        <v>plays</v>
      </c>
      <c r="S986" s="10">
        <f t="shared" si="78"/>
        <v>43716.208333333328</v>
      </c>
      <c r="T986" s="10">
        <f t="shared" si="79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6"/>
        <v>music</v>
      </c>
      <c r="R987" t="str">
        <f t="shared" si="77"/>
        <v>rock</v>
      </c>
      <c r="S987" s="10">
        <f t="shared" si="78"/>
        <v>41614.25</v>
      </c>
      <c r="T987" s="10">
        <f t="shared" si="79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6"/>
        <v>music</v>
      </c>
      <c r="R988" t="str">
        <f t="shared" si="77"/>
        <v>rock</v>
      </c>
      <c r="S988" s="10">
        <f t="shared" si="78"/>
        <v>40638.208333333336</v>
      </c>
      <c r="T988" s="10">
        <f t="shared" si="79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6"/>
        <v>film &amp; video</v>
      </c>
      <c r="R989" t="str">
        <f t="shared" si="77"/>
        <v>documentary</v>
      </c>
      <c r="S989" s="10">
        <f t="shared" si="78"/>
        <v>42852.208333333328</v>
      </c>
      <c r="T989" s="10">
        <f t="shared" si="79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6"/>
        <v>publishing</v>
      </c>
      <c r="R990" t="str">
        <f t="shared" si="77"/>
        <v>radio &amp; podcasts</v>
      </c>
      <c r="S990" s="10">
        <f t="shared" si="78"/>
        <v>42686.25</v>
      </c>
      <c r="T990" s="10">
        <f t="shared" si="79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6"/>
        <v>publishing</v>
      </c>
      <c r="R991" t="str">
        <f t="shared" si="77"/>
        <v>translations</v>
      </c>
      <c r="S991" s="10">
        <f t="shared" si="78"/>
        <v>43571.208333333328</v>
      </c>
      <c r="T991" s="10">
        <f t="shared" si="79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6"/>
        <v>film &amp; video</v>
      </c>
      <c r="R992" t="str">
        <f t="shared" si="77"/>
        <v>drama</v>
      </c>
      <c r="S992" s="10">
        <f t="shared" si="78"/>
        <v>42432.25</v>
      </c>
      <c r="T992" s="10">
        <f t="shared" si="79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6"/>
        <v>music</v>
      </c>
      <c r="R993" t="str">
        <f t="shared" si="77"/>
        <v>rock</v>
      </c>
      <c r="S993" s="10">
        <f t="shared" si="78"/>
        <v>41907.208333333336</v>
      </c>
      <c r="T993" s="10">
        <f t="shared" si="79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6"/>
        <v>film &amp; video</v>
      </c>
      <c r="R994" t="str">
        <f t="shared" si="77"/>
        <v>drama</v>
      </c>
      <c r="S994" s="10">
        <f t="shared" si="78"/>
        <v>43227.208333333328</v>
      </c>
      <c r="T994" s="10">
        <f t="shared" si="79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6"/>
        <v>photography</v>
      </c>
      <c r="R995" t="str">
        <f t="shared" si="77"/>
        <v>photography books</v>
      </c>
      <c r="S995" s="10">
        <f t="shared" si="78"/>
        <v>42362.25</v>
      </c>
      <c r="T995" s="10">
        <f t="shared" si="79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6"/>
        <v>publishing</v>
      </c>
      <c r="R996" t="str">
        <f t="shared" si="77"/>
        <v>translations</v>
      </c>
      <c r="S996" s="10">
        <f t="shared" si="78"/>
        <v>41929.208333333336</v>
      </c>
      <c r="T996" s="10">
        <f t="shared" si="79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6"/>
        <v>food</v>
      </c>
      <c r="R997" t="str">
        <f t="shared" si="77"/>
        <v>food trucks</v>
      </c>
      <c r="S997" s="10">
        <f t="shared" si="78"/>
        <v>43408.208333333328</v>
      </c>
      <c r="T997" s="10">
        <f t="shared" si="79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6"/>
        <v>theater</v>
      </c>
      <c r="R998" t="str">
        <f t="shared" si="77"/>
        <v>plays</v>
      </c>
      <c r="S998" s="10">
        <f t="shared" si="78"/>
        <v>41276.25</v>
      </c>
      <c r="T998" s="10">
        <f t="shared" si="79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6"/>
        <v>theater</v>
      </c>
      <c r="R999" t="str">
        <f t="shared" si="77"/>
        <v>plays</v>
      </c>
      <c r="S999" s="10">
        <f t="shared" si="78"/>
        <v>41659.25</v>
      </c>
      <c r="T999" s="10">
        <f t="shared" si="79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6"/>
        <v>music</v>
      </c>
      <c r="R1000" t="str">
        <f t="shared" si="77"/>
        <v>indie rock</v>
      </c>
      <c r="S1000" s="10">
        <f t="shared" si="78"/>
        <v>40220.25</v>
      </c>
      <c r="T1000" s="10">
        <f t="shared" si="79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6"/>
        <v>food</v>
      </c>
      <c r="R1001" t="str">
        <f t="shared" si="77"/>
        <v>food trucks</v>
      </c>
      <c r="S1001" s="10">
        <f t="shared" si="78"/>
        <v>42550.208333333328</v>
      </c>
      <c r="T1001" s="10">
        <f t="shared" si="79"/>
        <v>42557.208333333328</v>
      </c>
    </row>
  </sheetData>
  <conditionalFormatting sqref="G1:I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</vt:lpstr>
      <vt:lpstr>Sub-Category Pivot</vt:lpstr>
      <vt:lpstr>Launch Date Pivot</vt:lpstr>
      <vt:lpstr>Analysis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Jonah Kopp</cp:lastModifiedBy>
  <dcterms:created xsi:type="dcterms:W3CDTF">2021-09-29T18:52:28Z</dcterms:created>
  <dcterms:modified xsi:type="dcterms:W3CDTF">2023-10-02T04:03:20Z</dcterms:modified>
</cp:coreProperties>
</file>