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ein\Documents\GitHub\EFI\Portfolio\"/>
    </mc:Choice>
  </mc:AlternateContent>
  <xr:revisionPtr revIDLastSave="0" documentId="13_ncr:1_{59B303BA-36C8-4116-8C1B-7D06D7EA872B}" xr6:coauthVersionLast="46" xr6:coauthVersionMax="46" xr10:uidLastSave="{00000000-0000-0000-0000-000000000000}"/>
  <bookViews>
    <workbookView xWindow="-110" yWindow="-110" windowWidth="19420" windowHeight="10420" xr2:uid="{362BBB06-4FA3-40E8-AF72-36A04FA32F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O9" i="1"/>
  <c r="E8" i="1"/>
  <c r="E9" i="1"/>
  <c r="E10" i="1"/>
  <c r="E11" i="1"/>
  <c r="E12" i="1"/>
  <c r="E13" i="1"/>
  <c r="E14" i="1"/>
  <c r="E15" i="1"/>
  <c r="E7" i="1"/>
  <c r="U8" i="1"/>
  <c r="U9" i="1"/>
  <c r="U10" i="1"/>
  <c r="U11" i="1"/>
  <c r="U12" i="1"/>
  <c r="U13" i="1"/>
  <c r="U14" i="1"/>
  <c r="N8" i="1"/>
  <c r="N9" i="1"/>
  <c r="N10" i="1"/>
  <c r="N11" i="1"/>
  <c r="N12" i="1"/>
  <c r="N13" i="1"/>
  <c r="N14" i="1"/>
  <c r="N15" i="1"/>
  <c r="N7" i="1"/>
  <c r="G8" i="1"/>
  <c r="G9" i="1"/>
  <c r="G10" i="1"/>
  <c r="G11" i="1"/>
  <c r="G12" i="1"/>
  <c r="G13" i="1"/>
  <c r="G15" i="1"/>
  <c r="G7" i="1"/>
  <c r="W14" i="1"/>
  <c r="W13" i="1"/>
  <c r="W12" i="1"/>
  <c r="W11" i="1"/>
  <c r="W10" i="1"/>
  <c r="W9" i="1"/>
  <c r="W8" i="1"/>
  <c r="W7" i="1"/>
  <c r="P7" i="1"/>
  <c r="P8" i="1"/>
  <c r="P9" i="1"/>
  <c r="P10" i="1"/>
  <c r="P11" i="1"/>
  <c r="P12" i="1"/>
  <c r="P13" i="1"/>
  <c r="P14" i="1"/>
  <c r="P15" i="1"/>
  <c r="I7" i="1"/>
  <c r="V8" i="1"/>
  <c r="V9" i="1"/>
  <c r="V10" i="1"/>
  <c r="V11" i="1"/>
  <c r="V12" i="1"/>
  <c r="V13" i="1"/>
  <c r="V14" i="1"/>
  <c r="V7" i="1"/>
  <c r="O8" i="1"/>
  <c r="O10" i="1"/>
  <c r="O11" i="1"/>
  <c r="O12" i="1"/>
  <c r="O13" i="1"/>
  <c r="O14" i="1"/>
  <c r="O15" i="1"/>
  <c r="O7" i="1"/>
  <c r="H8" i="1"/>
  <c r="H9" i="1"/>
  <c r="H10" i="1"/>
  <c r="H7" i="1"/>
  <c r="F14" i="1"/>
  <c r="H14" i="1" s="1"/>
  <c r="G14" i="1"/>
  <c r="F11" i="1"/>
  <c r="F12" i="1" s="1"/>
  <c r="F13" i="1" s="1"/>
  <c r="H13" i="1" s="1"/>
  <c r="I10" i="1"/>
  <c r="I9" i="1"/>
  <c r="I8" i="1"/>
  <c r="I11" i="1" l="1"/>
  <c r="I13" i="1"/>
  <c r="I12" i="1"/>
  <c r="I14" i="1"/>
  <c r="H11" i="1"/>
  <c r="H12" i="1"/>
  <c r="F15" i="1"/>
  <c r="H15" i="1" s="1"/>
  <c r="I15" i="1" l="1"/>
</calcChain>
</file>

<file path=xl/sharedStrings.xml><?xml version="1.0" encoding="utf-8"?>
<sst xmlns="http://schemas.openxmlformats.org/spreadsheetml/2006/main" count="27" uniqueCount="19">
  <si>
    <t>Schneeflocke</t>
  </si>
  <si>
    <t>Pfeilspitze</t>
  </si>
  <si>
    <t>Drachenkurve</t>
  </si>
  <si>
    <t>Stufe</t>
  </si>
  <si>
    <t>Laufzeit (ms)</t>
  </si>
  <si>
    <t>s</t>
  </si>
  <si>
    <t>s = Move count</t>
  </si>
  <si>
    <t>log4(s)</t>
  </si>
  <si>
    <t>Laufzeit/s</t>
  </si>
  <si>
    <t>log4(Laufzeit)</t>
  </si>
  <si>
    <t>Plot:</t>
  </si>
  <si>
    <t>Stufe:log(Laufzeit)</t>
  </si>
  <si>
    <t>Laufzeit ungeteilt</t>
  </si>
  <si>
    <t>Laufzeit/movecount</t>
  </si>
  <si>
    <t>table</t>
  </si>
  <si>
    <t>log3(Laufzeit)</t>
  </si>
  <si>
    <t>log3(s)</t>
  </si>
  <si>
    <t>log2(Laufzeit)</t>
  </si>
  <si>
    <t>log2(s)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</si>
</sst>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2" fontId="0" fillId="0" borderId="0" xfId="0" applyNumberFormat="1"/>
    <xf numFmtId="171" fontId="0" fillId="0" borderId="0" xfId="0" applyNumberFormat="1"/>
    <xf numFmtId="0" fontId="2" fillId="0" borderId="0" xfId="0" applyFont="1" applyFill="1"/>
    <xf numFmtId="0" fontId="0" fillId="0" borderId="0" xfId="0" applyFill="1"/>
    <xf numFmtId="1" fontId="0" fillId="0" borderId="0" xfId="0" applyNumberFormat="1" applyFill="1"/>
    <xf numFmtId="171" fontId="0" fillId="0" borderId="0" xfId="0" applyNumberFormat="1" applyFill="1"/>
    <xf numFmtId="2" fontId="0" fillId="0" borderId="0" xfId="0" applyNumberFormat="1" applyFill="1"/>
    <xf numFmtId="0" fontId="3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</cellXfs>
  <cellStyles count="1">
    <cellStyle name="Standard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171" formatCode="0.0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171" formatCode="0.0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71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Schneeflocke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Tabelle1!$G$6</c:f>
              <c:strCache>
                <c:ptCount val="1"/>
                <c:pt idx="0">
                  <c:v>log4(Laufzeit)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Tabelle1!$D$7:$D$15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Tabelle1!$G$7:$G$15</c:f>
              <c:numCache>
                <c:formatCode>0.0</c:formatCode>
                <c:ptCount val="9"/>
                <c:pt idx="0">
                  <c:v>2.2924812503605785</c:v>
                </c:pt>
                <c:pt idx="1">
                  <c:v>2.6427011094311244</c:v>
                </c:pt>
                <c:pt idx="2">
                  <c:v>3.6047266828144746</c:v>
                </c:pt>
                <c:pt idx="3">
                  <c:v>4.5710535286512757</c:v>
                </c:pt>
                <c:pt idx="4">
                  <c:v>5.6077664998728283</c:v>
                </c:pt>
                <c:pt idx="5">
                  <c:v>6.6077664998728283</c:v>
                </c:pt>
                <c:pt idx="6">
                  <c:v>7.6533690751138241</c:v>
                </c:pt>
                <c:pt idx="7">
                  <c:v>8.7051718443109927</c:v>
                </c:pt>
                <c:pt idx="8">
                  <c:v>9.6322476445778769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A-424D-ADA0-77E94AC1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89744"/>
        <c:axId val="418191664"/>
      </c:scatterChart>
      <c:valAx>
        <c:axId val="4181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91664"/>
        <c:crosses val="autoZero"/>
        <c:crossBetween val="midCat"/>
      </c:valAx>
      <c:valAx>
        <c:axId val="4181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log4(Laufzeit)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8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Schneeflocke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Tabelle1!$F$6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Tabelle1!$E$7:$E$15</c:f>
              <c:numCache>
                <c:formatCode>0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49.333333333333336</c:v>
                </c:pt>
                <c:pt idx="3">
                  <c:v>188.33333333333334</c:v>
                </c:pt>
                <c:pt idx="4">
                  <c:v>792.66666666666663</c:v>
                </c:pt>
                <c:pt idx="5">
                  <c:v>3170.6666666666665</c:v>
                </c:pt>
                <c:pt idx="6">
                  <c:v>13510.333333333334</c:v>
                </c:pt>
                <c:pt idx="7">
                  <c:v>58065</c:v>
                </c:pt>
                <c:pt idx="8">
                  <c:v>209927.66666666666</c:v>
                </c:pt>
              </c:numCache>
            </c:numRef>
          </c:xVal>
          <c:yVal>
            <c:numRef>
              <c:f>Tabelle1!$F$7:$F$15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E-4800-A67F-E34CF7C6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13840"/>
        <c:axId val="578778616"/>
      </c:scatterChart>
      <c:valAx>
        <c:axId val="34811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8616"/>
        <c:crosses val="autoZero"/>
        <c:crossBetween val="midCat"/>
      </c:valAx>
      <c:valAx>
        <c:axId val="578778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1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Pfeilspitze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Tabelle1!$N$6</c:f>
              <c:strCache>
                <c:ptCount val="1"/>
                <c:pt idx="0">
                  <c:v>log3(Laufzeit)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Tabelle1!$K$7:$K$15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Tabelle1!$N$7:$N$15</c:f>
              <c:numCache>
                <c:formatCode>0.0</c:formatCode>
                <c:ptCount val="9"/>
                <c:pt idx="0">
                  <c:v>1.6309297535714573</c:v>
                </c:pt>
                <c:pt idx="1">
                  <c:v>2.4649735207179271</c:v>
                </c:pt>
                <c:pt idx="2">
                  <c:v>3.2618595071429146</c:v>
                </c:pt>
                <c:pt idx="3">
                  <c:v>4.200863730039238</c:v>
                </c:pt>
                <c:pt idx="4">
                  <c:v>5.0891356652209181</c:v>
                </c:pt>
                <c:pt idx="5">
                  <c:v>6.0462520489555054</c:v>
                </c:pt>
                <c:pt idx="6">
                  <c:v>7.1602502576984746</c:v>
                </c:pt>
                <c:pt idx="7">
                  <c:v>8.1105189412438996</c:v>
                </c:pt>
                <c:pt idx="8">
                  <c:v>9.0880867848916491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D-4340-BE33-037B834F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21744"/>
        <c:axId val="567922064"/>
      </c:scatterChart>
      <c:valAx>
        <c:axId val="5679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22064"/>
        <c:crosses val="autoZero"/>
        <c:crossBetween val="midCat"/>
      </c:valAx>
      <c:valAx>
        <c:axId val="5679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log3(Laufzeit)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Pfeilspitze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Tabelle1!$M$6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Tabelle1!$L$7:$L$15</c:f>
              <c:numCache>
                <c:formatCode>General</c:formatCode>
                <c:ptCount val="9"/>
                <c:pt idx="0">
                  <c:v>6</c:v>
                </c:pt>
                <c:pt idx="1">
                  <c:v>15</c:v>
                </c:pt>
                <c:pt idx="2">
                  <c:v>36</c:v>
                </c:pt>
                <c:pt idx="3">
                  <c:v>101</c:v>
                </c:pt>
                <c:pt idx="4">
                  <c:v>268</c:v>
                </c:pt>
                <c:pt idx="5">
                  <c:v>767</c:v>
                </c:pt>
                <c:pt idx="6">
                  <c:v>2608</c:v>
                </c:pt>
                <c:pt idx="7">
                  <c:v>7408</c:v>
                </c:pt>
                <c:pt idx="8">
                  <c:v>21683</c:v>
                </c:pt>
              </c:numCache>
            </c:numRef>
          </c:xVal>
          <c:yVal>
            <c:numRef>
              <c:f>Tabelle1!$M$7:$M$15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27</c:v>
                </c:pt>
                <c:pt idx="4">
                  <c:v>81</c:v>
                </c:pt>
                <c:pt idx="5">
                  <c:v>243</c:v>
                </c:pt>
                <c:pt idx="6">
                  <c:v>729</c:v>
                </c:pt>
                <c:pt idx="7">
                  <c:v>2187</c:v>
                </c:pt>
                <c:pt idx="8">
                  <c:v>6561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2-4757-877D-667AD30C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13840"/>
        <c:axId val="578778616"/>
      </c:scatterChart>
      <c:valAx>
        <c:axId val="34811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8616"/>
        <c:crosses val="autoZero"/>
        <c:crossBetween val="midCat"/>
      </c:valAx>
      <c:valAx>
        <c:axId val="578778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1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Drachenkurve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Tabelle1!$U$6</c:f>
              <c:strCache>
                <c:ptCount val="1"/>
                <c:pt idx="0">
                  <c:v>log2(Laufzeit)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Tabelle1!$R$7:$R$15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Tabelle1!$U$7:$U$14</c:f>
              <c:numCache>
                <c:formatCode>0.0</c:formatCode>
                <c:ptCount val="8"/>
                <c:pt idx="0">
                  <c:v>2.5849625007211561</c:v>
                </c:pt>
                <c:pt idx="1">
                  <c:v>4</c:v>
                </c:pt>
                <c:pt idx="2">
                  <c:v>5.4918530963296748</c:v>
                </c:pt>
                <c:pt idx="3">
                  <c:v>7.4676055500829976</c:v>
                </c:pt>
                <c:pt idx="4">
                  <c:v>9.612868497291041</c:v>
                </c:pt>
                <c:pt idx="5">
                  <c:v>11.635718120331049</c:v>
                </c:pt>
                <c:pt idx="6">
                  <c:v>13.655307101510479</c:v>
                </c:pt>
                <c:pt idx="7">
                  <c:v>15.630523101042346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6A-40A3-8462-5EE61F87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21744"/>
        <c:axId val="567922064"/>
      </c:scatterChart>
      <c:valAx>
        <c:axId val="5679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22064"/>
        <c:crosses val="autoZero"/>
        <c:crossBetween val="midCat"/>
      </c:valAx>
      <c:valAx>
        <c:axId val="5679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log2(Laufzeit)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Drachenkurve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Tabelle1!$T$6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Tabelle1!$S$7:$S$14</c:f>
              <c:numCache>
                <c:formatCode>General</c:formatCode>
                <c:ptCount val="8"/>
                <c:pt idx="0">
                  <c:v>6</c:v>
                </c:pt>
                <c:pt idx="1">
                  <c:v>16</c:v>
                </c:pt>
                <c:pt idx="2">
                  <c:v>45</c:v>
                </c:pt>
                <c:pt idx="3">
                  <c:v>177</c:v>
                </c:pt>
                <c:pt idx="4">
                  <c:v>783</c:v>
                </c:pt>
                <c:pt idx="5">
                  <c:v>3182</c:v>
                </c:pt>
                <c:pt idx="6">
                  <c:v>12902</c:v>
                </c:pt>
                <c:pt idx="7">
                  <c:v>50729</c:v>
                </c:pt>
              </c:numCache>
            </c:numRef>
          </c:xVal>
          <c:yVal>
            <c:numRef>
              <c:f>Tabelle1!$T$7:$T$14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0-4F91-8CB8-1B90E005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13840"/>
        <c:axId val="578778616"/>
      </c:scatterChart>
      <c:valAx>
        <c:axId val="34811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8616"/>
        <c:crosses val="autoZero"/>
        <c:crossBetween val="midCat"/>
      </c:valAx>
      <c:valAx>
        <c:axId val="578778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1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267445</xdr:colOff>
      <xdr:row>18</xdr:row>
      <xdr:rowOff>57699</xdr:rowOff>
    </xdr:from>
    <xdr:to>
      <xdr:col>6</xdr:col>
      <xdr:colOff>528592</xdr:colOff>
      <xdr:row>32</xdr:row>
      <xdr:rowOff>168124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4C0A4AB-3C42-4EE3-B898-18529854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289277</xdr:colOff>
      <xdr:row>34</xdr:row>
      <xdr:rowOff>110066</xdr:rowOff>
    </xdr:from>
    <xdr:to>
      <xdr:col>6</xdr:col>
      <xdr:colOff>619124</xdr:colOff>
      <xdr:row>49</xdr:row>
      <xdr:rowOff>75141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DEFAF07-C378-467B-87DE-4B7C91C4F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306917</xdr:colOff>
      <xdr:row>16</xdr:row>
      <xdr:rowOff>154163</xdr:rowOff>
    </xdr:from>
    <xdr:to>
      <xdr:col>15</xdr:col>
      <xdr:colOff>151694</xdr:colOff>
      <xdr:row>31</xdr:row>
      <xdr:rowOff>119238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39E0441-E62C-4ABB-8103-A5FF507E0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149930</xdr:colOff>
      <xdr:row>33</xdr:row>
      <xdr:rowOff>79376</xdr:rowOff>
    </xdr:from>
    <xdr:to>
      <xdr:col>15</xdr:col>
      <xdr:colOff>74082</xdr:colOff>
      <xdr:row>48</xdr:row>
      <xdr:rowOff>44451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370573B-B543-4B17-9FF3-1C62A7BD3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307259</xdr:colOff>
      <xdr:row>16</xdr:row>
      <xdr:rowOff>81936</xdr:rowOff>
    </xdr:from>
    <xdr:to>
      <xdr:col>22</xdr:col>
      <xdr:colOff>326148</xdr:colOff>
      <xdr:row>31</xdr:row>
      <xdr:rowOff>47011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4766045-74E7-4910-A628-BBF8E7F1F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24</xdr:col>
      <xdr:colOff>98265</xdr:colOff>
      <xdr:row>48</xdr:row>
      <xdr:rowOff>149430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0926553-FBCF-4203-8A1E-03A1DC6C2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B9CC4-C717-4D29-A481-E487A438D56C}" name="Tabelle1" displayName="Tabelle1" ref="D6:I15" totalsRowShown="0" headerRowDxfId="8" dataDxfId="9">
  <autoFilter ref="D6:I15" xr:uid="{275AC1F7-5BAE-4DA9-AAEE-127CCEDF4441}"/>
  <tableColumns count="6">
    <tableColumn id="1" xr3:uid="{5CA0C140-2207-4F75-8A22-73EBEB4EC328}" name="Stufe" dataDxfId="15"/>
    <tableColumn id="2" xr3:uid="{E4B6A9E5-F1F8-4B9D-9728-E5AAC10B3DE9}" name="Laufzeit (ms)" dataDxfId="14">
      <calculatedColumnFormula>B7/3</calculatedColumnFormula>
    </tableColumn>
    <tableColumn id="3" xr3:uid="{0BCE7942-06EB-4612-982B-4F8459B77CA3}" name="s" dataDxfId="13"/>
    <tableColumn id="4" xr3:uid="{D417C1ED-649B-4CB6-942A-DE5B0BE7A5BB}" name="log4(Laufzeit)" dataDxfId="12">
      <calculatedColumnFormula>LOG(B7,4)</calculatedColumnFormula>
    </tableColumn>
    <tableColumn id="5" xr3:uid="{ECDA52CB-8802-49DA-AAB6-207F9F3A65A7}" name="log4(s)" dataDxfId="11">
      <calculatedColumnFormula>LOG(F7,4)</calculatedColumnFormula>
    </tableColumn>
    <tableColumn id="6" xr3:uid="{C2852E43-C94B-4B97-85B6-62E8E577E79D}" name="Laufzeit/s" dataDxfId="10">
      <calculatedColumnFormula>B7/F7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AC0E2-8597-499B-9528-8499C49D84C1}" name="Tabelle2" displayName="Tabelle2" ref="K6:P15" totalsRowShown="0" headerRowDxfId="4" tableBorderDxfId="7">
  <autoFilter ref="K6:P15" xr:uid="{0AC84C4A-9B1A-4A4D-BD11-7978D1F2D895}"/>
  <tableColumns count="6">
    <tableColumn id="1" xr3:uid="{1B5CE252-AD37-42F7-B2CB-E1B6318ACF7A}" name="Stufe"/>
    <tableColumn id="2" xr3:uid="{BDF4F920-D7AA-4078-8580-26EBF6D811C7}" name="Laufzeit (ms)"/>
    <tableColumn id="3" xr3:uid="{2A07CD50-D572-43C7-B67D-C51920815034}" name="s"/>
    <tableColumn id="4" xr3:uid="{9B98A36C-7332-481D-B798-665B142D1A29}" name="log3(Laufzeit)" dataDxfId="6">
      <calculatedColumnFormula>LOG(L7,3)</calculatedColumnFormula>
    </tableColumn>
    <tableColumn id="5" xr3:uid="{09A4C56E-B3F4-451A-BE30-A6192FE9D9C0}" name="log3(s)">
      <calculatedColumnFormula>LOG(M7,3)</calculatedColumnFormula>
    </tableColumn>
    <tableColumn id="6" xr3:uid="{03981346-7ACF-47B7-A30D-94FBC1934D76}" name="Laufzeit/s" dataDxfId="5">
      <calculatedColumnFormula>L7/M7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4FD83C-EBFB-4B38-B4D5-7CB2FF10F2BA}" name="Tabelle3" displayName="Tabelle3" ref="R6:W14" totalsRowShown="0" headerRowDxfId="0" tableBorderDxfId="3">
  <autoFilter ref="R6:W14" xr:uid="{DB83292E-D261-4B8A-91C1-A2539C5C9007}"/>
  <tableColumns count="6">
    <tableColumn id="1" xr3:uid="{5F32427B-FC50-4910-AC35-9AD2B07190BB}" name="Stufe"/>
    <tableColumn id="2" xr3:uid="{E194D58E-9CDD-4117-830D-0C9D78A7E4EE}" name="Laufzeit (ms)"/>
    <tableColumn id="3" xr3:uid="{67C0BFC0-7438-4ECB-9867-DDF1E790526C}" name="s"/>
    <tableColumn id="4" xr3:uid="{C92AAD73-96A8-460F-A92D-CF45F77B9C5E}" name="log2(Laufzeit)" dataDxfId="2">
      <calculatedColumnFormula>LOG(S7,2)</calculatedColumnFormula>
    </tableColumn>
    <tableColumn id="5" xr3:uid="{C349308C-3ABE-4BA5-87D0-3D2C4F8FF90D}" name="log2(s)">
      <calculatedColumnFormula>LOG(T7,2)</calculatedColumnFormula>
    </tableColumn>
    <tableColumn id="6" xr3:uid="{CA89E256-DAEB-4E6F-A4F4-CA0CE00DD539}" name="Laufzeit/s" dataDxfId="1">
      <calculatedColumnFormula>S7/T7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E31-6E04-4DE6-B48E-EE2396E24816}">
  <dimension ref="A2:W15"/>
  <sheetViews>
    <sheetView tabSelected="1" topLeftCell="K16" zoomScale="81" workbookViewId="0">
      <selection activeCell="P34" sqref="P34"/>
    </sheetView>
  </sheetViews>
  <sheetFormatPr baseColWidth="10" defaultRowHeight="14.5" x14ac:dyDescent="0.35"/>
  <cols>
    <col min="4" max="4" width="15.54296875" customWidth="1"/>
    <col min="5" max="5" width="13.7265625" customWidth="1"/>
    <col min="7" max="7" width="14.81640625" customWidth="1"/>
    <col min="8" max="8" width="12.7265625" customWidth="1"/>
    <col min="9" max="9" width="11.26953125" customWidth="1"/>
    <col min="12" max="12" width="13.7265625" customWidth="1"/>
    <col min="14" max="14" width="14.1796875" customWidth="1"/>
    <col min="16" max="16" width="11.08984375" customWidth="1"/>
    <col min="19" max="19" width="13.7265625" customWidth="1"/>
    <col min="21" max="21" width="14.1796875" customWidth="1"/>
    <col min="23" max="23" width="11.08984375" customWidth="1"/>
  </cols>
  <sheetData>
    <row r="2" spans="1:23" x14ac:dyDescent="0.35">
      <c r="F2" t="s">
        <v>6</v>
      </c>
    </row>
    <row r="4" spans="1:23" s="9" customFormat="1" ht="23.5" x14ac:dyDescent="0.55000000000000004">
      <c r="D4" s="9" t="s">
        <v>0</v>
      </c>
      <c r="K4" s="9" t="s">
        <v>1</v>
      </c>
      <c r="R4" s="9" t="s">
        <v>2</v>
      </c>
    </row>
    <row r="6" spans="1:23" x14ac:dyDescent="0.35">
      <c r="B6" s="4" t="s">
        <v>12</v>
      </c>
      <c r="D6" s="4" t="s">
        <v>3</v>
      </c>
      <c r="E6" s="4" t="s">
        <v>4</v>
      </c>
      <c r="F6" s="4" t="s">
        <v>5</v>
      </c>
      <c r="G6" s="4" t="s">
        <v>9</v>
      </c>
      <c r="H6" s="4" t="s">
        <v>7</v>
      </c>
      <c r="I6" s="4" t="s">
        <v>8</v>
      </c>
      <c r="J6" s="5"/>
      <c r="K6" s="10" t="s">
        <v>3</v>
      </c>
      <c r="L6" s="11" t="s">
        <v>4</v>
      </c>
      <c r="M6" s="11" t="s">
        <v>5</v>
      </c>
      <c r="N6" s="11" t="s">
        <v>15</v>
      </c>
      <c r="O6" s="11" t="s">
        <v>16</v>
      </c>
      <c r="P6" s="12" t="s">
        <v>8</v>
      </c>
      <c r="Q6" s="1"/>
      <c r="R6" s="10" t="s">
        <v>3</v>
      </c>
      <c r="S6" s="11" t="s">
        <v>4</v>
      </c>
      <c r="T6" s="11" t="s">
        <v>5</v>
      </c>
      <c r="U6" s="11" t="s">
        <v>17</v>
      </c>
      <c r="V6" s="11" t="s">
        <v>18</v>
      </c>
      <c r="W6" s="12" t="s">
        <v>8</v>
      </c>
    </row>
    <row r="7" spans="1:23" x14ac:dyDescent="0.35">
      <c r="A7" t="s">
        <v>14</v>
      </c>
      <c r="B7" s="5">
        <v>24</v>
      </c>
      <c r="D7" s="5">
        <v>0</v>
      </c>
      <c r="E7" s="6">
        <f>B7/3</f>
        <v>8</v>
      </c>
      <c r="F7" s="5">
        <v>1</v>
      </c>
      <c r="G7" s="7">
        <f>LOG(B7,4)</f>
        <v>2.2924812503605785</v>
      </c>
      <c r="H7" s="5">
        <f>LOG(F7,4)</f>
        <v>0</v>
      </c>
      <c r="I7" s="8">
        <f>B7/F7</f>
        <v>24</v>
      </c>
      <c r="J7" s="5"/>
      <c r="K7">
        <v>0</v>
      </c>
      <c r="L7">
        <v>6</v>
      </c>
      <c r="M7">
        <v>1</v>
      </c>
      <c r="N7" s="3">
        <f>LOG(L7,3)</f>
        <v>1.6309297535714573</v>
      </c>
      <c r="O7">
        <f>LOG(M7,3)</f>
        <v>0</v>
      </c>
      <c r="P7" s="2">
        <f>L7/M7</f>
        <v>6</v>
      </c>
      <c r="R7">
        <v>0</v>
      </c>
      <c r="S7">
        <v>6</v>
      </c>
      <c r="T7">
        <v>1</v>
      </c>
      <c r="U7" s="3">
        <f>LOG(S7,2)</f>
        <v>2.5849625007211561</v>
      </c>
      <c r="V7">
        <f>LOG(T7,2)</f>
        <v>0</v>
      </c>
      <c r="W7" s="2">
        <f>S7/T7</f>
        <v>6</v>
      </c>
    </row>
    <row r="8" spans="1:23" x14ac:dyDescent="0.35">
      <c r="B8" s="5">
        <v>39</v>
      </c>
      <c r="D8" s="5">
        <v>1</v>
      </c>
      <c r="E8" s="6">
        <f>B8/3</f>
        <v>13</v>
      </c>
      <c r="F8" s="5">
        <v>4</v>
      </c>
      <c r="G8" s="7">
        <f>LOG(B8,4)</f>
        <v>2.6427011094311244</v>
      </c>
      <c r="H8" s="5">
        <f>LOG(F8,4)</f>
        <v>1</v>
      </c>
      <c r="I8" s="8">
        <f>B8/F8</f>
        <v>9.75</v>
      </c>
      <c r="J8" s="5"/>
      <c r="K8">
        <v>1</v>
      </c>
      <c r="L8">
        <v>15</v>
      </c>
      <c r="M8">
        <v>3</v>
      </c>
      <c r="N8" s="3">
        <f>LOG(L8,3)</f>
        <v>2.4649735207179271</v>
      </c>
      <c r="O8">
        <f>LOG(M8,3)</f>
        <v>1</v>
      </c>
      <c r="P8" s="2">
        <f t="shared" ref="P7:P15" si="0">L8/M8</f>
        <v>5</v>
      </c>
      <c r="R8">
        <v>2</v>
      </c>
      <c r="S8">
        <v>16</v>
      </c>
      <c r="T8">
        <v>4</v>
      </c>
      <c r="U8" s="3">
        <f>LOG(S8,2)</f>
        <v>4</v>
      </c>
      <c r="V8">
        <f>LOG(T8,2)</f>
        <v>2</v>
      </c>
      <c r="W8" s="2">
        <f t="shared" ref="W8:W14" si="1">S8/T8</f>
        <v>4</v>
      </c>
    </row>
    <row r="9" spans="1:23" x14ac:dyDescent="0.35">
      <c r="A9" t="s">
        <v>10</v>
      </c>
      <c r="B9" s="5">
        <v>148</v>
      </c>
      <c r="D9" s="5">
        <v>2</v>
      </c>
      <c r="E9" s="6">
        <f>B9/3</f>
        <v>49.333333333333336</v>
      </c>
      <c r="F9" s="5">
        <v>16</v>
      </c>
      <c r="G9" s="7">
        <f>LOG(B9,4)</f>
        <v>3.6047266828144746</v>
      </c>
      <c r="H9" s="5">
        <f>LOG(F9,4)</f>
        <v>2</v>
      </c>
      <c r="I9" s="8">
        <f>B9/F9</f>
        <v>9.25</v>
      </c>
      <c r="J9" s="5"/>
      <c r="K9">
        <v>2</v>
      </c>
      <c r="L9">
        <v>36</v>
      </c>
      <c r="M9">
        <v>9</v>
      </c>
      <c r="N9" s="3">
        <f>LOG(L9,3)</f>
        <v>3.2618595071429146</v>
      </c>
      <c r="O9">
        <f>LOG(M9,3)</f>
        <v>2</v>
      </c>
      <c r="P9" s="2">
        <f t="shared" si="0"/>
        <v>4</v>
      </c>
      <c r="R9">
        <v>4</v>
      </c>
      <c r="S9">
        <v>45</v>
      </c>
      <c r="T9">
        <v>16</v>
      </c>
      <c r="U9" s="3">
        <f>LOG(S9,2)</f>
        <v>5.4918530963296748</v>
      </c>
      <c r="V9">
        <f>LOG(T9,2)</f>
        <v>4</v>
      </c>
      <c r="W9" s="2">
        <f t="shared" si="1"/>
        <v>2.8125</v>
      </c>
    </row>
    <row r="10" spans="1:23" x14ac:dyDescent="0.35">
      <c r="A10" t="s">
        <v>11</v>
      </c>
      <c r="B10" s="5">
        <v>565</v>
      </c>
      <c r="D10" s="5">
        <v>3</v>
      </c>
      <c r="E10" s="6">
        <f>B10/3</f>
        <v>188.33333333333334</v>
      </c>
      <c r="F10" s="5">
        <v>64</v>
      </c>
      <c r="G10" s="7">
        <f>LOG(B10,4)</f>
        <v>4.5710535286512757</v>
      </c>
      <c r="H10" s="5">
        <f>LOG(F10,4)</f>
        <v>3</v>
      </c>
      <c r="I10" s="8">
        <f>B10/F10</f>
        <v>8.828125</v>
      </c>
      <c r="J10" s="5"/>
      <c r="K10">
        <v>3</v>
      </c>
      <c r="L10">
        <v>101</v>
      </c>
      <c r="M10">
        <v>27</v>
      </c>
      <c r="N10" s="3">
        <f>LOG(L10,3)</f>
        <v>4.200863730039238</v>
      </c>
      <c r="O10">
        <f>LOG(M10,3)</f>
        <v>3</v>
      </c>
      <c r="P10" s="2">
        <f t="shared" si="0"/>
        <v>3.7407407407407409</v>
      </c>
      <c r="R10">
        <v>6</v>
      </c>
      <c r="S10">
        <v>177</v>
      </c>
      <c r="T10">
        <v>64</v>
      </c>
      <c r="U10" s="3">
        <f>LOG(S10,2)</f>
        <v>7.4676055500829976</v>
      </c>
      <c r="V10">
        <f>LOG(T10,2)</f>
        <v>6</v>
      </c>
      <c r="W10" s="2">
        <f t="shared" si="1"/>
        <v>2.765625</v>
      </c>
    </row>
    <row r="11" spans="1:23" x14ac:dyDescent="0.35">
      <c r="A11" t="s">
        <v>13</v>
      </c>
      <c r="B11" s="6">
        <v>2378</v>
      </c>
      <c r="D11" s="5">
        <v>4</v>
      </c>
      <c r="E11" s="6">
        <f>B11/3</f>
        <v>792.66666666666663</v>
      </c>
      <c r="F11" s="5">
        <f>768/3</f>
        <v>256</v>
      </c>
      <c r="G11" s="7">
        <f>LOG(B11,4)</f>
        <v>5.6077664998728283</v>
      </c>
      <c r="H11" s="5">
        <f>LOG(F11,4)</f>
        <v>4</v>
      </c>
      <c r="I11" s="8">
        <f>B11/F11</f>
        <v>9.2890625</v>
      </c>
      <c r="J11" s="5"/>
      <c r="K11">
        <v>4</v>
      </c>
      <c r="L11">
        <v>268</v>
      </c>
      <c r="M11">
        <v>81</v>
      </c>
      <c r="N11" s="3">
        <f>LOG(L11,3)</f>
        <v>5.0891356652209181</v>
      </c>
      <c r="O11">
        <f>LOG(M11,3)</f>
        <v>4</v>
      </c>
      <c r="P11" s="2">
        <f t="shared" si="0"/>
        <v>3.308641975308642</v>
      </c>
      <c r="R11">
        <v>8</v>
      </c>
      <c r="S11">
        <v>783</v>
      </c>
      <c r="T11">
        <v>256</v>
      </c>
      <c r="U11" s="3">
        <f>LOG(S11,2)</f>
        <v>9.612868497291041</v>
      </c>
      <c r="V11">
        <f>LOG(T11,2)</f>
        <v>8</v>
      </c>
      <c r="W11" s="2">
        <f t="shared" si="1"/>
        <v>3.05859375</v>
      </c>
    </row>
    <row r="12" spans="1:23" x14ac:dyDescent="0.35">
      <c r="B12" s="6">
        <v>9512</v>
      </c>
      <c r="D12" s="5">
        <v>5</v>
      </c>
      <c r="E12" s="6">
        <f>B12/3</f>
        <v>3170.6666666666665</v>
      </c>
      <c r="F12" s="5">
        <f>F11*4</f>
        <v>1024</v>
      </c>
      <c r="G12" s="7">
        <f>LOG(B12,4)</f>
        <v>6.6077664998728283</v>
      </c>
      <c r="H12" s="5">
        <f>LOG(F12,4)</f>
        <v>5</v>
      </c>
      <c r="I12" s="8">
        <f>B12/F12</f>
        <v>9.2890625</v>
      </c>
      <c r="J12" s="5"/>
      <c r="K12">
        <v>5</v>
      </c>
      <c r="L12">
        <v>767</v>
      </c>
      <c r="M12">
        <v>243</v>
      </c>
      <c r="N12" s="3">
        <f>LOG(L12,3)</f>
        <v>6.0462520489555054</v>
      </c>
      <c r="O12">
        <f>LOG(M12,3)</f>
        <v>4.9999999999999991</v>
      </c>
      <c r="P12" s="2">
        <f t="shared" si="0"/>
        <v>3.1563786008230452</v>
      </c>
      <c r="R12">
        <v>10</v>
      </c>
      <c r="S12">
        <v>3182</v>
      </c>
      <c r="T12">
        <v>1024</v>
      </c>
      <c r="U12" s="3">
        <f>LOG(S12,2)</f>
        <v>11.635718120331049</v>
      </c>
      <c r="V12">
        <f>LOG(T12,2)</f>
        <v>10</v>
      </c>
      <c r="W12" s="2">
        <f t="shared" si="1"/>
        <v>3.107421875</v>
      </c>
    </row>
    <row r="13" spans="1:23" x14ac:dyDescent="0.35">
      <c r="B13" s="6">
        <v>40531</v>
      </c>
      <c r="D13" s="5">
        <v>6</v>
      </c>
      <c r="E13" s="6">
        <f>B13/3</f>
        <v>13510.333333333334</v>
      </c>
      <c r="F13" s="5">
        <f t="shared" ref="F13:F15" si="2">F12*4</f>
        <v>4096</v>
      </c>
      <c r="G13" s="7">
        <f>LOG(B13,4)</f>
        <v>7.6533690751138241</v>
      </c>
      <c r="H13" s="5">
        <f>LOG(F13,4)</f>
        <v>6</v>
      </c>
      <c r="I13" s="8">
        <f>B13/F13</f>
        <v>9.895263671875</v>
      </c>
      <c r="J13" s="5"/>
      <c r="K13">
        <v>6</v>
      </c>
      <c r="L13">
        <v>2608</v>
      </c>
      <c r="M13">
        <v>729</v>
      </c>
      <c r="N13" s="3">
        <f>LOG(L13,3)</f>
        <v>7.1602502576984746</v>
      </c>
      <c r="O13">
        <f>LOG(M13,3)</f>
        <v>6</v>
      </c>
      <c r="P13" s="2">
        <f t="shared" si="0"/>
        <v>3.5775034293552812</v>
      </c>
      <c r="R13">
        <v>12</v>
      </c>
      <c r="S13">
        <v>12902</v>
      </c>
      <c r="T13">
        <v>4096</v>
      </c>
      <c r="U13" s="3">
        <f>LOG(S13,2)</f>
        <v>13.655307101510479</v>
      </c>
      <c r="V13">
        <f>LOG(T13,2)</f>
        <v>12</v>
      </c>
      <c r="W13" s="2">
        <f t="shared" si="1"/>
        <v>3.14990234375</v>
      </c>
    </row>
    <row r="14" spans="1:23" x14ac:dyDescent="0.35">
      <c r="B14" s="5">
        <v>174195</v>
      </c>
      <c r="D14" s="5">
        <v>7</v>
      </c>
      <c r="E14" s="6">
        <f>B14/3</f>
        <v>58065</v>
      </c>
      <c r="F14" s="5">
        <f>49152/3</f>
        <v>16384</v>
      </c>
      <c r="G14" s="7">
        <f>LOG(B14,4)</f>
        <v>8.7051718443109927</v>
      </c>
      <c r="H14" s="5">
        <f>LOG(F14,4)</f>
        <v>7</v>
      </c>
      <c r="I14" s="8">
        <f>B14/F14</f>
        <v>10.63201904296875</v>
      </c>
      <c r="J14" s="5"/>
      <c r="K14">
        <v>7</v>
      </c>
      <c r="L14">
        <v>7408</v>
      </c>
      <c r="M14">
        <v>2187</v>
      </c>
      <c r="N14" s="3">
        <f>LOG(L14,3)</f>
        <v>8.1105189412438996</v>
      </c>
      <c r="O14">
        <f>LOG(M14,3)</f>
        <v>7</v>
      </c>
      <c r="P14" s="2">
        <f t="shared" si="0"/>
        <v>3.3872885230909922</v>
      </c>
      <c r="R14">
        <v>14</v>
      </c>
      <c r="S14">
        <v>50729</v>
      </c>
      <c r="T14">
        <v>16384</v>
      </c>
      <c r="U14" s="3">
        <f>LOG(S14,2)</f>
        <v>15.630523101042346</v>
      </c>
      <c r="V14">
        <f>LOG(T14,2)</f>
        <v>14</v>
      </c>
      <c r="W14" s="2">
        <f t="shared" si="1"/>
        <v>3.09625244140625</v>
      </c>
    </row>
    <row r="15" spans="1:23" x14ac:dyDescent="0.35">
      <c r="B15" s="5">
        <v>629783</v>
      </c>
      <c r="D15" s="5">
        <v>8</v>
      </c>
      <c r="E15" s="6">
        <f>B15/3</f>
        <v>209927.66666666666</v>
      </c>
      <c r="F15" s="5">
        <f t="shared" si="2"/>
        <v>65536</v>
      </c>
      <c r="G15" s="7">
        <f>LOG(B15,4)</f>
        <v>9.6322476445778769</v>
      </c>
      <c r="H15" s="5">
        <f>LOG(F15,4)</f>
        <v>8</v>
      </c>
      <c r="I15" s="8">
        <f>B15/F15</f>
        <v>9.6097259521484375</v>
      </c>
      <c r="J15" s="5"/>
      <c r="K15">
        <v>8</v>
      </c>
      <c r="L15">
        <v>21683</v>
      </c>
      <c r="M15">
        <v>6561</v>
      </c>
      <c r="N15" s="3">
        <f>LOG(L15,3)</f>
        <v>9.0880867848916491</v>
      </c>
      <c r="O15">
        <f>LOG(M15,3)</f>
        <v>8</v>
      </c>
      <c r="P15" s="2">
        <f t="shared" si="0"/>
        <v>3.304831580551745</v>
      </c>
      <c r="V15" s="3"/>
    </row>
  </sheetData>
  <pageMargins left="0.7" right="0.7" top="0.78740157499999996" bottom="0.78740157499999996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iwein 7302</dc:creator>
  <cp:lastModifiedBy>iwein 7302</cp:lastModifiedBy>
  <dcterms:created xsi:type="dcterms:W3CDTF">2021-05-14T17:27:45Z</dcterms:created>
  <dcterms:modified xsi:type="dcterms:W3CDTF">2021-05-16T14:00:07Z</dcterms:modified>
</cp:coreProperties>
</file>