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05\"/>
    </mc:Choice>
  </mc:AlternateContent>
  <xr:revisionPtr revIDLastSave="0" documentId="13_ncr:1_{738CFAD4-18DA-4BFA-B7E0-909FFDEF16A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3" r:id="rId1"/>
    <sheet name="Data" sheetId="1" r:id="rId2"/>
    <sheet name="Formula Error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L4" i="2"/>
  <c r="K8" i="2"/>
  <c r="L3" i="2"/>
  <c r="L5" i="2"/>
  <c r="L6" i="2"/>
  <c r="L7" i="2"/>
  <c r="I6" i="2"/>
  <c r="I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I9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E10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B9" i="3"/>
</calcChain>
</file>

<file path=xl/sharedStrings.xml><?xml version="1.0" encoding="utf-8"?>
<sst xmlns="http://schemas.openxmlformats.org/spreadsheetml/2006/main" count="111" uniqueCount="48">
  <si>
    <t>Employee</t>
  </si>
  <si>
    <t>Alice</t>
  </si>
  <si>
    <t>Bill</t>
  </si>
  <si>
    <t>Carl</t>
  </si>
  <si>
    <t>Denise</t>
  </si>
  <si>
    <t>Edward</t>
  </si>
  <si>
    <t>Frank</t>
  </si>
  <si>
    <t>Gary</t>
  </si>
  <si>
    <t>Hallie</t>
  </si>
  <si>
    <t>Position</t>
  </si>
  <si>
    <t>Administrative Assistant</t>
  </si>
  <si>
    <t>Plant Manager</t>
  </si>
  <si>
    <t>Marketing Manager</t>
  </si>
  <si>
    <t>Finance Manager</t>
  </si>
  <si>
    <t>Operations Manager</t>
  </si>
  <si>
    <t>HR Manager</t>
  </si>
  <si>
    <t>Age</t>
  </si>
  <si>
    <t>Isaac</t>
  </si>
  <si>
    <t>Jacqueline</t>
  </si>
  <si>
    <t>Kent</t>
  </si>
  <si>
    <t>Leah</t>
  </si>
  <si>
    <t>Matt</t>
  </si>
  <si>
    <t>Owen</t>
  </si>
  <si>
    <t>Production Operator</t>
  </si>
  <si>
    <t>Maintenance Supervisor</t>
  </si>
  <si>
    <t>Natalie</t>
  </si>
  <si>
    <t>Supply Chain Manager</t>
  </si>
  <si>
    <t>Quality Analyst</t>
  </si>
  <si>
    <t>Buyer</t>
  </si>
  <si>
    <t>College GPA</t>
  </si>
  <si>
    <t>Salary</t>
  </si>
  <si>
    <t>Gender</t>
  </si>
  <si>
    <t>Male</t>
  </si>
  <si>
    <t>Female</t>
  </si>
  <si>
    <t>Average Salary</t>
  </si>
  <si>
    <t>Gender Specific Salary</t>
  </si>
  <si>
    <t># of Employees</t>
  </si>
  <si>
    <t>Under 40</t>
  </si>
  <si>
    <t xml:space="preserve">Retirement Age  </t>
  </si>
  <si>
    <t>Years Window</t>
  </si>
  <si>
    <t>Retiring</t>
  </si>
  <si>
    <t>GPA</t>
  </si>
  <si>
    <t>Bonus</t>
  </si>
  <si>
    <t>% Bonus</t>
  </si>
  <si>
    <t>New Salary</t>
  </si>
  <si>
    <t>% Raise (Over)</t>
  </si>
  <si>
    <t>% Raise (Under)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</si>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</sst>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&quot;$&quot;#,##0"/>
    <numFmt numFmtId="171" formatCode="_-[$$-409]* #,##0.00_ ;_-[$$-409]* \-#,##0.00\ ;_-[$$-409]* &quot;-&quot;??_ ;_-@_ "/>
    <numFmt numFmtId="176" formatCode="[$$-409]#,##0_ ;\-[$$-409]#,##0\ "/>
    <numFmt numFmtId="177" formatCode="[$$-409]#,##0.00"/>
    <numFmt numFmtId="179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9" fontId="0" fillId="2" borderId="0" xfId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B4E3-2F18-4986-B955-11D5F9C7706E}">
  <dimension ref="B2:R10"/>
  <sheetViews>
    <sheetView showGridLines="0" topLeftCell="K1" workbookViewId="0">
      <selection activeCell="O9" sqref="O9"/>
    </sheetView>
  </sheetViews>
  <sheetFormatPr defaultRowHeight="15" x14ac:dyDescent="0.25"/>
  <cols>
    <col min="2" max="2" width="14.140625" customWidth="1"/>
    <col min="5" max="5" width="13" customWidth="1"/>
    <col min="8" max="8" width="21.140625" customWidth="1"/>
    <col min="9" max="9" width="16.140625" customWidth="1"/>
    <col min="10" max="10" width="15.140625" customWidth="1"/>
  </cols>
  <sheetData>
    <row r="2" spans="2:18" x14ac:dyDescent="0.25">
      <c r="B2" s="2" t="s">
        <v>31</v>
      </c>
    </row>
    <row r="3" spans="2:18" x14ac:dyDescent="0.25">
      <c r="B3" s="6" t="s">
        <v>33</v>
      </c>
      <c r="E3" s="2" t="s">
        <v>16</v>
      </c>
      <c r="G3" s="2"/>
      <c r="H3" s="2" t="s">
        <v>38</v>
      </c>
      <c r="J3" s="2" t="s">
        <v>39</v>
      </c>
      <c r="L3" s="2" t="s">
        <v>41</v>
      </c>
      <c r="N3" s="2" t="s">
        <v>43</v>
      </c>
      <c r="P3" s="2" t="s">
        <v>41</v>
      </c>
      <c r="R3" s="2" t="s">
        <v>45</v>
      </c>
    </row>
    <row r="4" spans="2:18" x14ac:dyDescent="0.25">
      <c r="B4" s="2"/>
      <c r="E4" s="6">
        <v>40</v>
      </c>
      <c r="G4" s="2"/>
      <c r="H4" s="6">
        <v>65</v>
      </c>
      <c r="J4" s="6">
        <v>35</v>
      </c>
      <c r="L4" s="6">
        <v>3.5</v>
      </c>
      <c r="N4" s="9">
        <v>0.1</v>
      </c>
      <c r="P4" s="6">
        <v>3.5</v>
      </c>
      <c r="R4" s="9">
        <v>0.08</v>
      </c>
    </row>
    <row r="5" spans="2:18" x14ac:dyDescent="0.25">
      <c r="B5" s="2"/>
      <c r="E5" s="2"/>
    </row>
    <row r="6" spans="2:18" x14ac:dyDescent="0.25">
      <c r="B6" s="2"/>
      <c r="E6" s="2"/>
    </row>
    <row r="7" spans="2:18" x14ac:dyDescent="0.25">
      <c r="B7" s="2"/>
      <c r="E7" s="2"/>
      <c r="R7" s="2" t="s">
        <v>46</v>
      </c>
    </row>
    <row r="8" spans="2:18" x14ac:dyDescent="0.25">
      <c r="B8" s="2" t="s">
        <v>34</v>
      </c>
      <c r="E8" s="2"/>
      <c r="I8" s="2" t="s">
        <v>36</v>
      </c>
      <c r="R8" s="9">
        <v>0.03</v>
      </c>
    </row>
    <row r="9" spans="2:18" x14ac:dyDescent="0.25">
      <c r="B9" s="8">
        <f>AVERAGE(Data!I3:I17)</f>
        <v>40166.666666666664</v>
      </c>
      <c r="E9" s="2" t="s">
        <v>36</v>
      </c>
      <c r="I9" s="7">
        <f>SUM(Data!L3:L17)</f>
        <v>11</v>
      </c>
    </row>
    <row r="10" spans="2:18" x14ac:dyDescent="0.25">
      <c r="E10" s="2">
        <f>SUM(Data!K3:K17)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opLeftCell="I1" zoomScale="130" zoomScaleNormal="130" workbookViewId="0">
      <selection activeCell="O2" sqref="O2"/>
    </sheetView>
  </sheetViews>
  <sheetFormatPr defaultRowHeight="15" x14ac:dyDescent="0.25"/>
  <cols>
    <col min="1" max="1" width="3" customWidth="1"/>
    <col min="2" max="3" width="10.85546875" customWidth="1"/>
    <col min="4" max="4" width="23.42578125" customWidth="1"/>
    <col min="5" max="5" width="7.140625" customWidth="1"/>
    <col min="6" max="6" width="12.42578125" customWidth="1"/>
    <col min="7" max="7" width="8.7109375" customWidth="1"/>
    <col min="8" max="13" width="8.5703125" customWidth="1"/>
    <col min="14" max="14" width="11.140625" customWidth="1"/>
    <col min="15" max="15" width="8.42578125" customWidth="1"/>
  </cols>
  <sheetData>
    <row r="1" spans="2:20" x14ac:dyDescent="0.25">
      <c r="I1" s="3"/>
    </row>
    <row r="2" spans="2:20" ht="30" x14ac:dyDescent="0.25">
      <c r="B2" s="1" t="s">
        <v>0</v>
      </c>
      <c r="C2" s="1" t="s">
        <v>31</v>
      </c>
      <c r="D2" s="1" t="s">
        <v>9</v>
      </c>
      <c r="E2" s="1" t="s">
        <v>16</v>
      </c>
      <c r="F2" s="1" t="s">
        <v>29</v>
      </c>
      <c r="G2" s="1" t="s">
        <v>30</v>
      </c>
      <c r="H2" s="1"/>
      <c r="I2" s="1" t="s">
        <v>35</v>
      </c>
      <c r="J2" s="1"/>
      <c r="K2" s="1" t="s">
        <v>37</v>
      </c>
      <c r="L2" s="1" t="s">
        <v>40</v>
      </c>
      <c r="M2" s="1" t="s">
        <v>42</v>
      </c>
      <c r="N2" s="10" t="s">
        <v>44</v>
      </c>
      <c r="O2" s="1"/>
      <c r="P2" s="1"/>
      <c r="Q2" s="1"/>
      <c r="R2" s="1"/>
      <c r="S2" s="1"/>
      <c r="T2" s="1"/>
    </row>
    <row r="3" spans="2:20" x14ac:dyDescent="0.25">
      <c r="B3" t="s">
        <v>1</v>
      </c>
      <c r="C3" t="s">
        <v>33</v>
      </c>
      <c r="D3" t="s">
        <v>10</v>
      </c>
      <c r="E3" s="2">
        <v>49</v>
      </c>
      <c r="F3" s="4">
        <v>3.919</v>
      </c>
      <c r="G3" s="5">
        <v>36000</v>
      </c>
      <c r="H3" s="1"/>
      <c r="I3" s="1">
        <f>IF(C3=Summary!$B$3,Data!G3,"")</f>
        <v>36000</v>
      </c>
      <c r="J3" s="1"/>
      <c r="K3" s="1" t="str">
        <f>IF(E3&lt;Summary!$E$4,1,"")</f>
        <v/>
      </c>
      <c r="L3" s="1">
        <f>IF(E3&gt;Summary!$H$4-Summary!$J$4,1,"")</f>
        <v>1</v>
      </c>
      <c r="M3" s="1">
        <f>IF(F3&gt;=Summary!$L$4,Data!I3*Summary!$N$4,"No Bonus")</f>
        <v>3600</v>
      </c>
      <c r="N3" s="12">
        <f>G3*IF(F3&gt;=Summary!$P$4,Summary!$R$4,Summary!$R$8)</f>
        <v>2880</v>
      </c>
      <c r="O3" s="1"/>
      <c r="P3" s="1"/>
      <c r="Q3" s="1"/>
      <c r="R3" s="1"/>
      <c r="S3" s="1"/>
      <c r="T3" s="1"/>
    </row>
    <row r="4" spans="2:20" x14ac:dyDescent="0.25">
      <c r="B4" t="s">
        <v>2</v>
      </c>
      <c r="C4" t="s">
        <v>32</v>
      </c>
      <c r="D4" t="s">
        <v>12</v>
      </c>
      <c r="E4" s="2">
        <v>25</v>
      </c>
      <c r="F4" s="4">
        <v>2.5529999999999999</v>
      </c>
      <c r="G4" s="5">
        <v>52000</v>
      </c>
      <c r="H4" s="1"/>
      <c r="I4" s="1" t="str">
        <f>IF(C4=Summary!$B$3,Data!G4,"")</f>
        <v/>
      </c>
      <c r="J4" s="1"/>
      <c r="K4" s="1">
        <f>IF(E4&lt;Summary!$E$4,1,"")</f>
        <v>1</v>
      </c>
      <c r="L4" s="1" t="str">
        <f>IF(E4&gt;Summary!$H$4-Summary!$J$4,1,"")</f>
        <v/>
      </c>
      <c r="M4" s="1" t="str">
        <f>IF(F4&gt;=Summary!$L$4,Data!I4*Summary!$N$4,"No Bonus")</f>
        <v>No Bonus</v>
      </c>
      <c r="N4" s="12">
        <f>G4*IF(F4&gt;=Summary!$P$4,Summary!$R$4,Summary!$R$8)</f>
        <v>1560</v>
      </c>
      <c r="O4" s="1"/>
      <c r="P4" s="1"/>
      <c r="Q4" s="1"/>
      <c r="R4" s="1"/>
      <c r="S4" s="1"/>
      <c r="T4" s="1"/>
    </row>
    <row r="5" spans="2:20" x14ac:dyDescent="0.25">
      <c r="B5" t="s">
        <v>3</v>
      </c>
      <c r="C5" t="s">
        <v>32</v>
      </c>
      <c r="D5" t="s">
        <v>11</v>
      </c>
      <c r="E5" s="2">
        <v>50</v>
      </c>
      <c r="F5" s="4">
        <v>3.5680000000000001</v>
      </c>
      <c r="G5" s="5">
        <v>74000</v>
      </c>
      <c r="H5" s="1"/>
      <c r="I5" s="1" t="str">
        <f>IF(C5=Summary!$B$3,Data!G5,"")</f>
        <v/>
      </c>
      <c r="J5" s="1"/>
      <c r="K5" s="1" t="str">
        <f>IF(E5&lt;Summary!$E$4,1,"")</f>
        <v/>
      </c>
      <c r="L5" s="1">
        <f>IF(E5&gt;Summary!$H$4-Summary!$J$4,1,"")</f>
        <v>1</v>
      </c>
      <c r="M5" s="1" t="e">
        <f>IF(F5&gt;=Summary!$L$4,Data!I5*Summary!$N$4,"No Bonus")</f>
        <v>#VALUE!</v>
      </c>
      <c r="N5" s="12">
        <f>G5*IF(F5&gt;=Summary!$P$4,Summary!$R$4,Summary!$R$8)</f>
        <v>5920</v>
      </c>
      <c r="O5" s="1"/>
      <c r="P5" s="1"/>
      <c r="Q5" s="1"/>
      <c r="R5" s="1"/>
      <c r="S5" s="1"/>
      <c r="T5" s="1"/>
    </row>
    <row r="6" spans="2:20" x14ac:dyDescent="0.25">
      <c r="B6" t="s">
        <v>4</v>
      </c>
      <c r="C6" t="s">
        <v>33</v>
      </c>
      <c r="E6" s="2">
        <v>36</v>
      </c>
      <c r="F6" s="4">
        <v>2.64</v>
      </c>
      <c r="G6" s="5">
        <v>48000</v>
      </c>
      <c r="H6" s="1"/>
      <c r="I6" s="1">
        <f>IF(C6=Summary!$B$3,Data!G6,"")</f>
        <v>48000</v>
      </c>
      <c r="J6" s="1"/>
      <c r="K6" s="1">
        <f>IF(E6&lt;Summary!$E$4,1,"")</f>
        <v>1</v>
      </c>
      <c r="L6" s="1">
        <f>IF(E6&gt;Summary!$H$4-Summary!$J$4,1,"")</f>
        <v>1</v>
      </c>
      <c r="M6" s="1" t="str">
        <f>IF(F6&gt;=Summary!$L$4,Data!I6*Summary!$N$4,"No Bonus")</f>
        <v>No Bonus</v>
      </c>
      <c r="N6" s="12">
        <f>G6*IF(F6&gt;=Summary!$P$4,Summary!$R$4,Summary!$R$8)</f>
        <v>1440</v>
      </c>
      <c r="O6" s="1"/>
      <c r="P6" s="1"/>
      <c r="Q6" s="1"/>
      <c r="R6" s="1"/>
      <c r="S6" s="1"/>
      <c r="T6" s="1"/>
    </row>
    <row r="7" spans="2:20" x14ac:dyDescent="0.25">
      <c r="B7" t="s">
        <v>5</v>
      </c>
      <c r="C7" t="s">
        <v>32</v>
      </c>
      <c r="D7" t="s">
        <v>13</v>
      </c>
      <c r="E7" s="2">
        <v>44</v>
      </c>
      <c r="F7" s="4">
        <v>3.621</v>
      </c>
      <c r="G7" s="5">
        <v>62000</v>
      </c>
      <c r="H7" s="1"/>
      <c r="I7" s="1" t="str">
        <f>IF(C7=Summary!$B$3,Data!G7,"")</f>
        <v/>
      </c>
      <c r="J7" s="1"/>
      <c r="K7" s="1" t="str">
        <f>IF(E7&lt;Summary!$E$4,1,"")</f>
        <v/>
      </c>
      <c r="L7" s="1">
        <f>IF(E7&gt;Summary!$H$4-Summary!$J$4,1,"")</f>
        <v>1</v>
      </c>
      <c r="M7" s="1" t="e">
        <f>IF(F7&gt;=Summary!$L$4,Data!I7*Summary!$N$4,"No Bonus")</f>
        <v>#VALUE!</v>
      </c>
      <c r="N7" s="12">
        <f>G7*IF(F7&gt;=Summary!$P$4,Summary!$R$4,Summary!$R$8)</f>
        <v>4960</v>
      </c>
      <c r="O7" s="1"/>
      <c r="P7" s="1"/>
      <c r="Q7" s="1"/>
      <c r="R7" s="1"/>
      <c r="S7" s="1"/>
      <c r="T7" s="1"/>
    </row>
    <row r="8" spans="2:20" x14ac:dyDescent="0.25">
      <c r="B8" t="s">
        <v>6</v>
      </c>
      <c r="C8" t="s">
        <v>32</v>
      </c>
      <c r="E8" s="2">
        <v>52</v>
      </c>
      <c r="F8" s="4">
        <v>3.3810000000000002</v>
      </c>
      <c r="G8" s="5">
        <v>59000</v>
      </c>
      <c r="H8" s="1"/>
      <c r="I8" s="1" t="str">
        <f>IF(C8=Summary!$B$3,Data!G8,"")</f>
        <v/>
      </c>
      <c r="J8" s="1"/>
      <c r="K8" s="1" t="str">
        <f>IF(E8&lt;Summary!$E$4,1,"")</f>
        <v/>
      </c>
      <c r="L8" s="1">
        <f>IF(E8&gt;Summary!$H$4-Summary!$J$4,1,"")</f>
        <v>1</v>
      </c>
      <c r="M8" s="1" t="str">
        <f>IF(F8&gt;=Summary!$L$4,Data!I8*Summary!$N$4,"No Bonus")</f>
        <v>No Bonus</v>
      </c>
      <c r="N8" s="12">
        <f>G8*IF(F8&gt;=Summary!$P$4,Summary!$R$4,Summary!$R$8)</f>
        <v>1770</v>
      </c>
      <c r="O8" s="1"/>
      <c r="P8" s="1"/>
      <c r="Q8" s="1"/>
      <c r="R8" s="1"/>
      <c r="S8" s="1"/>
      <c r="T8" s="1"/>
    </row>
    <row r="9" spans="2:20" x14ac:dyDescent="0.25">
      <c r="B9" t="s">
        <v>7</v>
      </c>
      <c r="C9" t="s">
        <v>32</v>
      </c>
      <c r="D9" t="s">
        <v>15</v>
      </c>
      <c r="E9" s="2">
        <v>24</v>
      </c>
      <c r="F9" s="4">
        <v>3.468</v>
      </c>
      <c r="G9" s="5">
        <v>48000</v>
      </c>
      <c r="H9" s="1"/>
      <c r="I9" s="1" t="str">
        <f>IF(C9=Summary!$B$3,Data!G9,"")</f>
        <v/>
      </c>
      <c r="J9" s="1"/>
      <c r="K9" s="1">
        <f>IF(E9&lt;Summary!$E$4,1,"")</f>
        <v>1</v>
      </c>
      <c r="L9" s="1" t="str">
        <f>IF(E9&gt;Summary!$H$4-Summary!$J$4,1,"")</f>
        <v/>
      </c>
      <c r="M9" s="1" t="str">
        <f>IF(F9&gt;=Summary!$L$4,Data!I9*Summary!$N$4,"No Bonus")</f>
        <v>No Bonus</v>
      </c>
      <c r="N9" s="12">
        <f>G9*IF(F9&gt;=Summary!$P$4,Summary!$R$4,Summary!$R$8)</f>
        <v>1440</v>
      </c>
      <c r="O9" s="1"/>
      <c r="P9" s="1"/>
      <c r="Q9" s="1"/>
      <c r="R9" s="1"/>
      <c r="S9" s="1"/>
      <c r="T9" s="1"/>
    </row>
    <row r="10" spans="2:20" x14ac:dyDescent="0.25">
      <c r="B10" t="s">
        <v>8</v>
      </c>
      <c r="C10" t="s">
        <v>33</v>
      </c>
      <c r="D10" t="s">
        <v>14</v>
      </c>
      <c r="E10" s="2">
        <v>31</v>
      </c>
      <c r="F10" s="4">
        <v>2.8759999999999999</v>
      </c>
      <c r="G10" s="5">
        <v>51000</v>
      </c>
      <c r="H10" s="1"/>
      <c r="I10" s="1">
        <f>IF(C10=Summary!$B$3,Data!G10,"")</f>
        <v>51000</v>
      </c>
      <c r="J10" s="1"/>
      <c r="K10" s="1">
        <f>IF(E10&lt;Summary!$E$4,1,"")</f>
        <v>1</v>
      </c>
      <c r="L10" s="1">
        <f>IF(E10&gt;Summary!$H$4-Summary!$J$4,1,"")</f>
        <v>1</v>
      </c>
      <c r="M10" s="1" t="str">
        <f>IF(F10&gt;=Summary!$L$4,Data!I10*Summary!$N$4,"No Bonus")</f>
        <v>No Bonus</v>
      </c>
      <c r="N10" s="12">
        <f>G10*IF(F10&gt;=Summary!$P$4,Summary!$R$4,Summary!$R$8)</f>
        <v>1530</v>
      </c>
      <c r="O10" s="1"/>
      <c r="P10" s="1"/>
      <c r="Q10" s="1"/>
      <c r="R10" s="1"/>
      <c r="S10" s="1"/>
      <c r="T10" s="1"/>
    </row>
    <row r="11" spans="2:20" x14ac:dyDescent="0.25">
      <c r="B11" t="s">
        <v>17</v>
      </c>
      <c r="C11" t="s">
        <v>32</v>
      </c>
      <c r="E11" s="2">
        <v>45</v>
      </c>
      <c r="F11" s="4">
        <v>2.8780000000000001</v>
      </c>
      <c r="G11" s="5">
        <v>58000</v>
      </c>
      <c r="H11" s="1"/>
      <c r="I11" s="1" t="str">
        <f>IF(C11=Summary!$B$3,Data!G11,"")</f>
        <v/>
      </c>
      <c r="J11" s="1"/>
      <c r="K11" s="1" t="str">
        <f>IF(E11&lt;Summary!$E$4,1,"")</f>
        <v/>
      </c>
      <c r="L11" s="1">
        <f>IF(E11&gt;Summary!$H$4-Summary!$J$4,1,"")</f>
        <v>1</v>
      </c>
      <c r="M11" s="1" t="str">
        <f>IF(F11&gt;=Summary!$L$4,Data!I11*Summary!$N$4,"No Bonus")</f>
        <v>No Bonus</v>
      </c>
      <c r="N11" s="12">
        <f>G11*IF(F11&gt;=Summary!$P$4,Summary!$R$4,Summary!$R$8)</f>
        <v>1740</v>
      </c>
      <c r="O11" s="1"/>
      <c r="P11" s="1"/>
      <c r="Q11" s="1"/>
      <c r="R11" s="1"/>
      <c r="S11" s="1"/>
      <c r="T11" s="1"/>
    </row>
    <row r="12" spans="2:20" x14ac:dyDescent="0.25">
      <c r="B12" t="s">
        <v>18</v>
      </c>
      <c r="C12" t="s">
        <v>33</v>
      </c>
      <c r="D12" t="s">
        <v>23</v>
      </c>
      <c r="E12" s="2">
        <v>30</v>
      </c>
      <c r="F12" s="4">
        <v>3.9319999999999999</v>
      </c>
      <c r="G12" s="5">
        <v>38000</v>
      </c>
      <c r="H12" s="1"/>
      <c r="I12" s="1">
        <f>IF(C12=Summary!$B$3,Data!G12,"")</f>
        <v>38000</v>
      </c>
      <c r="J12" s="1"/>
      <c r="K12" s="1">
        <f>IF(E12&lt;Summary!$E$4,1,"")</f>
        <v>1</v>
      </c>
      <c r="L12" s="1" t="str">
        <f>IF(E12&gt;Summary!$H$4-Summary!$J$4,1,"")</f>
        <v/>
      </c>
      <c r="M12" s="1">
        <f>IF(F12&gt;=Summary!$L$4,Data!I12*Summary!$N$4,"No Bonus")</f>
        <v>3800</v>
      </c>
      <c r="N12" s="12">
        <f>G12*IF(F12&gt;=Summary!$P$4,Summary!$R$4,Summary!$R$8)</f>
        <v>3040</v>
      </c>
      <c r="O12" s="1"/>
      <c r="P12" s="1"/>
      <c r="Q12" s="1"/>
      <c r="R12" s="1"/>
      <c r="S12" s="1"/>
      <c r="T12" s="1"/>
    </row>
    <row r="13" spans="2:20" x14ac:dyDescent="0.25">
      <c r="B13" t="s">
        <v>19</v>
      </c>
      <c r="C13" t="s">
        <v>32</v>
      </c>
      <c r="D13" t="s">
        <v>24</v>
      </c>
      <c r="E13" s="2">
        <v>37</v>
      </c>
      <c r="F13" s="4">
        <v>2.306</v>
      </c>
      <c r="G13" s="5">
        <v>55000</v>
      </c>
      <c r="H13" s="1"/>
      <c r="I13" s="1" t="str">
        <f>IF(C13=Summary!$B$3,Data!G13,"")</f>
        <v/>
      </c>
      <c r="J13" s="1"/>
      <c r="K13" s="1">
        <f>IF(E13&lt;Summary!$E$4,1,"")</f>
        <v>1</v>
      </c>
      <c r="L13" s="1">
        <f>IF(E13&gt;Summary!$H$4-Summary!$J$4,1,"")</f>
        <v>1</v>
      </c>
      <c r="M13" s="1" t="str">
        <f>IF(F13&gt;=Summary!$L$4,Data!I13*Summary!$N$4,"No Bonus")</f>
        <v>No Bonus</v>
      </c>
      <c r="N13" s="12">
        <f>G13*IF(F13&gt;=Summary!$P$4,Summary!$R$4,Summary!$R$8)</f>
        <v>1650</v>
      </c>
      <c r="O13" s="1"/>
      <c r="P13" s="1"/>
      <c r="Q13" s="1"/>
      <c r="R13" s="1"/>
      <c r="S13" s="1"/>
      <c r="T13" s="1"/>
    </row>
    <row r="14" spans="2:20" x14ac:dyDescent="0.25">
      <c r="B14" t="s">
        <v>20</v>
      </c>
      <c r="C14" t="s">
        <v>33</v>
      </c>
      <c r="E14" s="2">
        <v>24</v>
      </c>
      <c r="F14" s="4">
        <v>3.6640000000000001</v>
      </c>
      <c r="G14" s="5">
        <v>22000</v>
      </c>
      <c r="H14" s="1"/>
      <c r="I14" s="1">
        <f>IF(C14=Summary!$B$3,Data!G14,"")</f>
        <v>22000</v>
      </c>
      <c r="J14" s="1"/>
      <c r="K14" s="1">
        <f>IF(E14&lt;Summary!$E$4,1,"")</f>
        <v>1</v>
      </c>
      <c r="L14" s="1" t="str">
        <f>IF(E14&gt;Summary!$H$4-Summary!$J$4,1,"")</f>
        <v/>
      </c>
      <c r="M14" s="1">
        <f>IF(F14&gt;=Summary!$L$4,Data!I14*Summary!$N$4,"No Bonus")</f>
        <v>2200</v>
      </c>
      <c r="N14" s="12">
        <f>G14*IF(F14&gt;=Summary!$P$4,Summary!$R$4,Summary!$R$8)</f>
        <v>1760</v>
      </c>
      <c r="O14" s="1"/>
      <c r="P14" s="1"/>
      <c r="Q14" s="1"/>
      <c r="R14" s="1"/>
      <c r="S14" s="1"/>
      <c r="T14" s="1"/>
    </row>
    <row r="15" spans="2:20" x14ac:dyDescent="0.25">
      <c r="B15" t="s">
        <v>21</v>
      </c>
      <c r="C15" t="s">
        <v>32</v>
      </c>
      <c r="D15" t="s">
        <v>26</v>
      </c>
      <c r="E15" s="2">
        <v>31</v>
      </c>
      <c r="F15" s="4">
        <v>3.649</v>
      </c>
      <c r="G15" s="5">
        <v>60000</v>
      </c>
      <c r="H15" s="1"/>
      <c r="I15" s="1" t="str">
        <f>IF(C15=Summary!$B$3,Data!G15,"")</f>
        <v/>
      </c>
      <c r="J15" s="1"/>
      <c r="K15" s="1">
        <f>IF(E15&lt;Summary!$E$4,1,"")</f>
        <v>1</v>
      </c>
      <c r="L15" s="1">
        <f>IF(E15&gt;Summary!$H$4-Summary!$J$4,1,"")</f>
        <v>1</v>
      </c>
      <c r="M15" s="1" t="e">
        <f>IF(F15&gt;=Summary!$L$4,Data!I15*Summary!$N$4,"No Bonus")</f>
        <v>#VALUE!</v>
      </c>
      <c r="N15" s="12">
        <f>G15*IF(F15&gt;=Summary!$P$4,Summary!$R$4,Summary!$R$8)</f>
        <v>4800</v>
      </c>
      <c r="O15" s="1"/>
      <c r="P15" s="1"/>
      <c r="Q15" s="1"/>
      <c r="R15" s="1"/>
      <c r="S15" s="1"/>
      <c r="T15" s="1"/>
    </row>
    <row r="16" spans="2:20" x14ac:dyDescent="0.25">
      <c r="B16" t="s">
        <v>25</v>
      </c>
      <c r="C16" t="s">
        <v>33</v>
      </c>
      <c r="D16" t="s">
        <v>27</v>
      </c>
      <c r="E16" s="2">
        <v>40</v>
      </c>
      <c r="F16" s="4">
        <v>2.335</v>
      </c>
      <c r="G16" s="5">
        <v>46000</v>
      </c>
      <c r="H16" s="1"/>
      <c r="I16" s="1">
        <f>IF(C16=Summary!$B$3,Data!G16,"")</f>
        <v>46000</v>
      </c>
      <c r="J16" s="1"/>
      <c r="K16" s="1" t="str">
        <f>IF(E16&lt;Summary!$E$4,1,"")</f>
        <v/>
      </c>
      <c r="L16" s="1">
        <f>IF(E16&gt;Summary!$H$4-Summary!$J$4,1,"")</f>
        <v>1</v>
      </c>
      <c r="M16" s="1" t="str">
        <f>IF(F16&gt;=Summary!$L$4,Data!I16*Summary!$N$4,"No Bonus")</f>
        <v>No Bonus</v>
      </c>
      <c r="N16" s="12">
        <f>G16*IF(F16&gt;=Summary!$P$4,Summary!$R$4,Summary!$R$8)</f>
        <v>1380</v>
      </c>
      <c r="O16" s="1"/>
      <c r="P16" s="1"/>
      <c r="Q16" s="1"/>
      <c r="R16" s="1"/>
      <c r="S16" s="1"/>
      <c r="T16" s="1"/>
    </row>
    <row r="17" spans="2:20" x14ac:dyDescent="0.25">
      <c r="B17" t="s">
        <v>22</v>
      </c>
      <c r="C17" t="s">
        <v>32</v>
      </c>
      <c r="D17" t="s">
        <v>28</v>
      </c>
      <c r="E17" s="2">
        <v>48</v>
      </c>
      <c r="F17" s="4">
        <v>3.3319999999999999</v>
      </c>
      <c r="G17" s="5">
        <v>40000</v>
      </c>
      <c r="H17" s="1"/>
      <c r="I17" s="1" t="str">
        <f>IF(C17=Summary!$B$3,Data!G17,"")</f>
        <v/>
      </c>
      <c r="J17" s="1"/>
      <c r="K17" s="1" t="str">
        <f>IF(E17&lt;Summary!$E$4,1,"")</f>
        <v/>
      </c>
      <c r="L17" s="1">
        <f>IF(E17&gt;Summary!$H$4-Summary!$J$4,1,"")</f>
        <v>1</v>
      </c>
      <c r="M17" s="1" t="str">
        <f>IF(F17&gt;=Summary!$L$4,Data!I17*Summary!$N$4,"No Bonus")</f>
        <v>No Bonus</v>
      </c>
      <c r="N17" s="12">
        <f>G17*IF(F17&gt;=Summary!$P$4,Summary!$R$4,Summary!$R$8)</f>
        <v>1200</v>
      </c>
      <c r="O17" s="1"/>
      <c r="P17" s="1"/>
      <c r="Q17" s="1"/>
      <c r="R17" s="1"/>
      <c r="S17" s="1"/>
      <c r="T17" s="1"/>
    </row>
    <row r="18" spans="2:20" x14ac:dyDescent="0.25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9"/>
  <sheetViews>
    <sheetView tabSelected="1" topLeftCell="B1" zoomScale="130" zoomScaleNormal="130" workbookViewId="0">
      <selection activeCell="I6" sqref="I6"/>
    </sheetView>
  </sheetViews>
  <sheetFormatPr defaultRowHeight="15" x14ac:dyDescent="0.25"/>
  <cols>
    <col min="1" max="1" width="3" customWidth="1"/>
    <col min="2" max="3" width="10.85546875" customWidth="1"/>
    <col min="4" max="4" width="23.42578125" customWidth="1"/>
    <col min="5" max="5" width="7.140625" customWidth="1"/>
    <col min="6" max="6" width="12.42578125" customWidth="1"/>
    <col min="7" max="7" width="8.7109375" customWidth="1"/>
    <col min="8" max="8" width="8.5703125" customWidth="1"/>
    <col min="9" max="9" width="14.140625" customWidth="1"/>
    <col min="10" max="10" width="3.85546875" customWidth="1"/>
    <col min="11" max="11" width="16.42578125" customWidth="1"/>
    <col min="12" max="14" width="8.5703125" customWidth="1"/>
    <col min="15" max="15" width="8.42578125" customWidth="1"/>
  </cols>
  <sheetData>
    <row r="1" spans="2:20" x14ac:dyDescent="0.25">
      <c r="I1" s="3"/>
    </row>
    <row r="2" spans="2:20" x14ac:dyDescent="0.25">
      <c r="B2" s="1" t="s">
        <v>0</v>
      </c>
      <c r="C2" s="1" t="s">
        <v>31</v>
      </c>
      <c r="D2" s="1" t="s">
        <v>9</v>
      </c>
      <c r="E2" s="1" t="s">
        <v>16</v>
      </c>
      <c r="F2" s="1" t="s">
        <v>29</v>
      </c>
      <c r="G2" s="1" t="s">
        <v>30</v>
      </c>
      <c r="H2" s="1"/>
      <c r="I2" s="14">
        <f>STDEV(G3:G16)</f>
        <v>12874.713268971927</v>
      </c>
      <c r="J2" s="1"/>
      <c r="K2" s="1" t="s">
        <v>47</v>
      </c>
      <c r="L2" s="1"/>
      <c r="M2" s="1"/>
      <c r="N2" s="1"/>
      <c r="O2" s="1"/>
      <c r="P2" s="1"/>
      <c r="Q2" s="1"/>
      <c r="R2" s="1"/>
      <c r="S2" s="1"/>
      <c r="T2" s="1"/>
    </row>
    <row r="3" spans="2:20" x14ac:dyDescent="0.25">
      <c r="B3" t="s">
        <v>1</v>
      </c>
      <c r="C3" t="s">
        <v>33</v>
      </c>
      <c r="D3" t="s">
        <v>10</v>
      </c>
      <c r="E3" s="2">
        <v>49</v>
      </c>
      <c r="F3" s="4">
        <v>3.919</v>
      </c>
      <c r="G3" s="5">
        <v>36000</v>
      </c>
      <c r="H3" s="1"/>
      <c r="I3" s="1"/>
      <c r="J3" s="11"/>
      <c r="K3" s="1">
        <v>0</v>
      </c>
      <c r="L3" s="16" t="e">
        <f t="shared" ref="L3:L6" si="0">(K3-K2)/K2</f>
        <v>#VALUE!</v>
      </c>
      <c r="M3" s="1"/>
      <c r="N3" s="1"/>
      <c r="O3" s="1"/>
      <c r="P3" s="1"/>
      <c r="Q3" s="1"/>
      <c r="R3" s="1"/>
      <c r="S3" s="1"/>
      <c r="T3" s="1"/>
    </row>
    <row r="4" spans="2:20" x14ac:dyDescent="0.25">
      <c r="B4" t="s">
        <v>2</v>
      </c>
      <c r="C4" t="s">
        <v>32</v>
      </c>
      <c r="D4" t="s">
        <v>12</v>
      </c>
      <c r="E4" s="2">
        <v>25</v>
      </c>
      <c r="F4" s="4">
        <v>2.5529999999999999</v>
      </c>
      <c r="G4" s="5">
        <v>52000</v>
      </c>
      <c r="H4" s="1"/>
      <c r="I4" s="15">
        <f>F5+E5</f>
        <v>53.567999999999998</v>
      </c>
      <c r="J4" s="1"/>
      <c r="K4" s="1">
        <v>2</v>
      </c>
      <c r="L4" s="16" t="str">
        <f>IFERROR((K4-M5)/K3,"Infinity")</f>
        <v>Infinity</v>
      </c>
      <c r="M4" s="1"/>
      <c r="N4" s="1"/>
      <c r="O4" s="1"/>
      <c r="P4" s="1"/>
      <c r="Q4" s="1"/>
      <c r="R4" s="1"/>
      <c r="S4" s="1"/>
      <c r="T4" s="1"/>
    </row>
    <row r="5" spans="2:20" x14ac:dyDescent="0.25">
      <c r="B5" t="s">
        <v>3</v>
      </c>
      <c r="C5" t="s">
        <v>32</v>
      </c>
      <c r="D5" t="s">
        <v>11</v>
      </c>
      <c r="E5" s="2">
        <v>50</v>
      </c>
      <c r="F5" s="4">
        <v>3.5680000000000001</v>
      </c>
      <c r="G5" s="5">
        <v>74000</v>
      </c>
      <c r="H5" s="1"/>
      <c r="I5" s="15" t="e">
        <f>F5+E5+D5</f>
        <v>#VALUE!</v>
      </c>
      <c r="J5" s="1"/>
      <c r="K5" s="1">
        <v>5</v>
      </c>
      <c r="L5" s="16">
        <f t="shared" si="0"/>
        <v>1.5</v>
      </c>
      <c r="M5" s="1"/>
      <c r="N5" s="1"/>
      <c r="O5" s="1"/>
      <c r="P5" s="1"/>
      <c r="Q5" s="1"/>
      <c r="R5" s="1"/>
      <c r="S5" s="1"/>
      <c r="T5" s="1"/>
    </row>
    <row r="6" spans="2:20" x14ac:dyDescent="0.25">
      <c r="B6" t="s">
        <v>4</v>
      </c>
      <c r="C6" t="s">
        <v>33</v>
      </c>
      <c r="E6" s="2">
        <v>36</v>
      </c>
      <c r="F6" s="4">
        <v>2.64</v>
      </c>
      <c r="G6" s="5">
        <v>48000</v>
      </c>
      <c r="H6" s="1"/>
      <c r="I6" s="1" t="e">
        <f>G3/0</f>
        <v>#DIV/0!</v>
      </c>
      <c r="J6" s="1"/>
      <c r="K6" s="1">
        <v>10</v>
      </c>
      <c r="L6" s="16">
        <f t="shared" si="0"/>
        <v>1</v>
      </c>
      <c r="M6" s="1"/>
      <c r="N6" s="1"/>
      <c r="O6" s="1"/>
      <c r="P6" s="1"/>
      <c r="Q6" s="1"/>
      <c r="R6" s="1"/>
      <c r="S6" s="1"/>
      <c r="T6" s="1"/>
    </row>
    <row r="7" spans="2:20" x14ac:dyDescent="0.25">
      <c r="B7" t="s">
        <v>5</v>
      </c>
      <c r="C7" t="s">
        <v>32</v>
      </c>
      <c r="D7" t="s">
        <v>13</v>
      </c>
      <c r="E7" s="2">
        <v>44</v>
      </c>
      <c r="F7" s="4">
        <v>3.621</v>
      </c>
      <c r="G7" s="5">
        <v>62000</v>
      </c>
      <c r="H7" s="1"/>
      <c r="I7" s="1"/>
      <c r="J7" s="1"/>
      <c r="K7" s="1">
        <v>12</v>
      </c>
      <c r="L7" s="16">
        <f>(K7-K6)/K6</f>
        <v>0.2</v>
      </c>
      <c r="M7" s="1"/>
      <c r="N7" s="1"/>
      <c r="O7" s="1"/>
      <c r="P7" s="1"/>
      <c r="Q7" s="1"/>
      <c r="R7" s="1"/>
      <c r="S7" s="1"/>
      <c r="T7" s="1"/>
    </row>
    <row r="8" spans="2:20" x14ac:dyDescent="0.25">
      <c r="B8" t="s">
        <v>7</v>
      </c>
      <c r="C8" t="s">
        <v>32</v>
      </c>
      <c r="D8" t="s">
        <v>15</v>
      </c>
      <c r="E8" s="2">
        <v>24</v>
      </c>
      <c r="F8" s="4">
        <v>3.468</v>
      </c>
      <c r="G8" s="5">
        <v>48000</v>
      </c>
      <c r="H8" s="1"/>
      <c r="I8" s="1"/>
      <c r="J8" s="1"/>
      <c r="K8" s="13" t="e">
        <f>#REF!+#REF!+#REF!</f>
        <v>#REF!</v>
      </c>
      <c r="L8" s="1"/>
      <c r="M8" s="1"/>
      <c r="N8" s="1"/>
      <c r="O8" s="1"/>
      <c r="P8" s="1"/>
      <c r="Q8" s="1"/>
      <c r="R8" s="1"/>
      <c r="S8" s="1"/>
      <c r="T8" s="1"/>
    </row>
    <row r="9" spans="2:20" x14ac:dyDescent="0.25">
      <c r="B9" t="s">
        <v>8</v>
      </c>
      <c r="C9" t="s">
        <v>33</v>
      </c>
      <c r="D9" t="s">
        <v>14</v>
      </c>
      <c r="E9" s="2">
        <v>31</v>
      </c>
      <c r="F9" s="4">
        <v>2.8759999999999999</v>
      </c>
      <c r="G9" s="5">
        <v>51000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25">
      <c r="B10" t="s">
        <v>17</v>
      </c>
      <c r="C10" t="s">
        <v>32</v>
      </c>
      <c r="E10" s="2">
        <v>45</v>
      </c>
      <c r="F10" s="4">
        <v>2.8780000000000001</v>
      </c>
      <c r="G10" s="5">
        <v>58000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t="s">
        <v>18</v>
      </c>
      <c r="C11" t="s">
        <v>33</v>
      </c>
      <c r="D11" t="s">
        <v>23</v>
      </c>
      <c r="E11" s="2">
        <v>30</v>
      </c>
      <c r="F11" s="4">
        <v>3.9319999999999999</v>
      </c>
      <c r="G11" s="5">
        <v>38000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t="s">
        <v>19</v>
      </c>
      <c r="C12" t="s">
        <v>32</v>
      </c>
      <c r="D12" t="s">
        <v>24</v>
      </c>
      <c r="E12" s="2">
        <v>37</v>
      </c>
      <c r="F12" s="4">
        <v>2.306</v>
      </c>
      <c r="G12" s="5">
        <v>55000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t="s">
        <v>20</v>
      </c>
      <c r="C13" t="s">
        <v>33</v>
      </c>
      <c r="E13" s="2">
        <v>24</v>
      </c>
      <c r="F13" s="4">
        <v>3.6640000000000001</v>
      </c>
      <c r="G13" s="5">
        <v>22000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t="s">
        <v>21</v>
      </c>
      <c r="C14" t="s">
        <v>32</v>
      </c>
      <c r="D14" t="s">
        <v>26</v>
      </c>
      <c r="E14" s="2">
        <v>31</v>
      </c>
      <c r="F14" s="4">
        <v>3.649</v>
      </c>
      <c r="G14" s="5">
        <v>60000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t="s">
        <v>25</v>
      </c>
      <c r="C15" t="s">
        <v>33</v>
      </c>
      <c r="D15" t="s">
        <v>27</v>
      </c>
      <c r="E15" s="2">
        <v>40</v>
      </c>
      <c r="F15" s="4">
        <v>2.335</v>
      </c>
      <c r="G15" s="5">
        <v>46000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t="s">
        <v>22</v>
      </c>
      <c r="C16" t="s">
        <v>32</v>
      </c>
      <c r="D16" t="s">
        <v>28</v>
      </c>
      <c r="E16" s="2">
        <v>48</v>
      </c>
      <c r="F16" s="4">
        <v>3.3319999999999999</v>
      </c>
      <c r="G16" s="5">
        <v>40000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8:20" x14ac:dyDescent="0.25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8:20" x14ac:dyDescent="0.25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8:20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Formula Errors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2015-07-06T17:02:08Z</dcterms:created>
  <dcterms:modified xsi:type="dcterms:W3CDTF">2021-10-11T21:22:02Z</dcterms:modified>
</cp:coreProperties>
</file>