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ong Jonah\Documents\BUS115\Week 10\"/>
    </mc:Choice>
  </mc:AlternateContent>
  <xr:revisionPtr revIDLastSave="0" documentId="8_{FE065307-81C8-4835-9D78-249BFFAB2F06}" xr6:coauthVersionLast="47" xr6:coauthVersionMax="47" xr10:uidLastSave="{00000000-0000-0000-0000-000000000000}"/>
  <bookViews>
    <workbookView xWindow="10440" yWindow="555" windowWidth="9630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 a="1"/>
  <c r="P3" i="1"/>
  <c r="O3" i="1" a="1"/>
  <c r="O3" i="1" s="1"/>
  <c r="N3" i="1" a="1"/>
  <c r="N3" i="1" s="1"/>
  <c r="M3" i="1"/>
  <c r="K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3" i="1"/>
  <c r="I7" i="1"/>
  <c r="I8" i="1"/>
  <c r="L5" i="1"/>
  <c r="L4" i="1"/>
  <c r="L3" i="1"/>
  <c r="K3" i="1"/>
  <c r="J3" i="1"/>
  <c r="I19" i="1"/>
  <c r="I3" i="1"/>
  <c r="H1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<sst xmlns="http://schemas.openxmlformats.org/spreadsheetml/2006/main" count="55" uniqueCount="40">
  <si>
    <t>Employee</t>
  </si>
  <si>
    <t>Alice</t>
  </si>
  <si>
    <t>Bill</t>
  </si>
  <si>
    <t>Position</t>
  </si>
  <si>
    <t>Administrative Assistant</t>
  </si>
  <si>
    <t>Plant Manager</t>
  </si>
  <si>
    <t>Marketing Manager</t>
  </si>
  <si>
    <t>Finance Manager</t>
  </si>
  <si>
    <t>Operations Manager</t>
  </si>
  <si>
    <t>HR Manager</t>
  </si>
  <si>
    <t>Production Operator</t>
  </si>
  <si>
    <t>Maintenance Supervisor</t>
  </si>
  <si>
    <t>Supply Chain Manager</t>
  </si>
  <si>
    <t>Quality Analyst</t>
  </si>
  <si>
    <t>Buyer</t>
  </si>
  <si>
    <t>College GPA</t>
  </si>
  <si>
    <t>Salary</t>
  </si>
  <si>
    <t>Gender</t>
  </si>
  <si>
    <t>Male</t>
  </si>
  <si>
    <t>Female</t>
  </si>
  <si>
    <t>Tenure</t>
  </si>
  <si>
    <t>Bob</t>
  </si>
  <si>
    <t>Andrew</t>
  </si>
  <si>
    <t>Beth</t>
  </si>
  <si>
    <t>Bernard</t>
  </si>
  <si>
    <t>Anne</t>
  </si>
  <si>
    <t>Ben</t>
  </si>
  <si>
    <t>Aaron</t>
  </si>
  <si>
    <t>Betty</t>
  </si>
  <si>
    <t>Barbara</t>
  </si>
  <si>
    <t>Alan</t>
  </si>
  <si>
    <t>Art</t>
  </si>
  <si>
    <t>Bert</t>
  </si>
  <si>
    <t>Alyssa</t>
  </si>
  <si>
    <t>Sum</t>
  </si>
  <si>
    <t>Average</t>
  </si>
  <si>
    <t>A</t>
  </si>
  <si>
    <t>Std Dev.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</si>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</sst>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M1" zoomScale="130" zoomScaleNormal="130" workbookViewId="0">
      <selection activeCell="P3" sqref="P3"/>
    </sheetView>
  </sheetViews>
  <sheetFormatPr defaultRowHeight="15" x14ac:dyDescent="0.25"/>
  <cols>
    <col min="1" max="1" width="3" customWidth="1"/>
    <col min="2" max="3" width="10.85546875" customWidth="1"/>
    <col min="4" max="4" width="23.42578125" customWidth="1"/>
    <col min="5" max="5" width="6.85546875" bestFit="1" customWidth="1"/>
    <col min="6" max="6" width="12.42578125" customWidth="1"/>
    <col min="7" max="7" width="8.7109375" customWidth="1"/>
    <col min="8" max="13" width="8.5703125" style="7" customWidth="1"/>
    <col min="14" max="14" width="8.5703125" customWidth="1"/>
    <col min="15" max="15" width="8.42578125" customWidth="1"/>
  </cols>
  <sheetData>
    <row r="1" spans="1:20" x14ac:dyDescent="0.25">
      <c r="H1"/>
      <c r="I1" s="3"/>
      <c r="J1"/>
      <c r="K1"/>
      <c r="L1"/>
      <c r="M1"/>
    </row>
    <row r="2" spans="1:20" x14ac:dyDescent="0.25">
      <c r="B2" s="1" t="s">
        <v>0</v>
      </c>
      <c r="C2" s="1" t="s">
        <v>17</v>
      </c>
      <c r="D2" s="1" t="s">
        <v>3</v>
      </c>
      <c r="E2" s="1" t="s">
        <v>20</v>
      </c>
      <c r="F2" s="1" t="s">
        <v>15</v>
      </c>
      <c r="G2" s="1" t="s">
        <v>16</v>
      </c>
      <c r="H2" s="1"/>
      <c r="I2" s="1" t="s">
        <v>19</v>
      </c>
      <c r="J2" s="1" t="s">
        <v>34</v>
      </c>
      <c r="K2" s="1" t="s">
        <v>35</v>
      </c>
      <c r="L2" s="8">
        <v>20</v>
      </c>
      <c r="M2" s="1" t="s">
        <v>37</v>
      </c>
      <c r="N2" s="1" t="s">
        <v>37</v>
      </c>
      <c r="O2" s="1" t="s">
        <v>38</v>
      </c>
      <c r="P2" s="1" t="s">
        <v>39</v>
      </c>
      <c r="Q2" s="1"/>
      <c r="R2" s="1"/>
      <c r="S2" s="1"/>
      <c r="T2" s="1"/>
    </row>
    <row r="3" spans="1:20" x14ac:dyDescent="0.25">
      <c r="A3" t="str">
        <f>LEFT(B5,1)</f>
        <v>B</v>
      </c>
      <c r="B3" t="s">
        <v>1</v>
      </c>
      <c r="C3" t="s">
        <v>19</v>
      </c>
      <c r="D3" t="s">
        <v>4</v>
      </c>
      <c r="E3" s="2">
        <v>28</v>
      </c>
      <c r="F3" s="4">
        <v>3.919</v>
      </c>
      <c r="G3" s="5">
        <v>36000</v>
      </c>
      <c r="H3" s="6">
        <f>IF(C3="Female",G3,"")</f>
        <v>36000</v>
      </c>
      <c r="I3" s="6">
        <f>COUNTIF($C$3:$C$17,$I$2)</f>
        <v>6</v>
      </c>
      <c r="J3" s="6">
        <f>SUMIF($C$3:$C$17,$I$2,$G$3:$G$17)</f>
        <v>241000</v>
      </c>
      <c r="K3" s="6">
        <f>AVERAGEIF($C$3:$C$17,$I$2,$F$3:$F$17)</f>
        <v>3.2276666666666673</v>
      </c>
      <c r="L3" s="6">
        <f>AVERAGEIF($E$3:$E$17,"&gt;15",$G$3:$G$17)</f>
        <v>48857.142857142855</v>
      </c>
      <c r="M3" s="6">
        <f>_xlfn.STDEV.S(F3:F17)</f>
        <v>0.56008250242603363</v>
      </c>
      <c r="N3" s="1" cm="1">
        <f t="array" ref="N3">_xlfn.STDEV.S(IF($C$3:$C$17=$I$2,$F$3:$F$17))</f>
        <v>0.69717850416278693</v>
      </c>
      <c r="O3" s="1">
        <f t="array" ref="O3">MAX(IF($C$3:$C$17=$I$2,$F$3:$F$17))</f>
        <v>3.9319999999999999</v>
      </c>
      <c r="P3" s="1">
        <f t="array" ref="P3">MIN(IF($C$3:$C$17=$I$2,$F$3:$F$17))</f>
        <v>2.335</v>
      </c>
      <c r="Q3" s="1"/>
      <c r="R3" s="1"/>
      <c r="S3" s="1"/>
      <c r="T3" s="1"/>
    </row>
    <row r="4" spans="1:20" x14ac:dyDescent="0.25">
      <c r="A4" t="str">
        <f t="shared" ref="A4:A17" si="0">LEFT(B6,1)</f>
        <v>B</v>
      </c>
      <c r="B4" t="s">
        <v>2</v>
      </c>
      <c r="C4" t="s">
        <v>18</v>
      </c>
      <c r="D4" t="s">
        <v>6</v>
      </c>
      <c r="E4" s="2">
        <v>20</v>
      </c>
      <c r="F4" s="4">
        <v>2.5529999999999999</v>
      </c>
      <c r="G4" s="5">
        <v>52000</v>
      </c>
      <c r="H4" s="6" t="str">
        <f t="shared" ref="H4:H17" si="1">IF(C4="Female",G4,"")</f>
        <v/>
      </c>
      <c r="I4" s="6"/>
      <c r="J4" s="6"/>
      <c r="K4" s="6"/>
      <c r="L4" s="6">
        <f>AVERAGEIF($E$3:$E$17,"&gt;"&amp;L2,$G$3:$G$17)</f>
        <v>44000</v>
      </c>
      <c r="M4" s="6"/>
      <c r="N4" s="1"/>
      <c r="O4" s="1"/>
      <c r="P4" s="1"/>
      <c r="Q4" s="1"/>
      <c r="R4" s="1"/>
      <c r="S4" s="1"/>
      <c r="T4" s="1"/>
    </row>
    <row r="5" spans="1:20" x14ac:dyDescent="0.25">
      <c r="A5" t="str">
        <f t="shared" si="0"/>
        <v>A</v>
      </c>
      <c r="B5" t="s">
        <v>21</v>
      </c>
      <c r="C5" t="s">
        <v>18</v>
      </c>
      <c r="D5" t="s">
        <v>5</v>
      </c>
      <c r="E5" s="2">
        <v>5</v>
      </c>
      <c r="F5" s="4">
        <v>3.5680000000000001</v>
      </c>
      <c r="G5" s="5">
        <v>74000</v>
      </c>
      <c r="H5" s="6" t="str">
        <f t="shared" si="1"/>
        <v/>
      </c>
      <c r="J5" s="6"/>
      <c r="K5" s="6"/>
      <c r="L5" s="6" t="str">
        <f>"&gt;"&amp;L2</f>
        <v>&gt;20</v>
      </c>
      <c r="M5" s="6"/>
      <c r="N5" s="1"/>
      <c r="O5" s="1"/>
      <c r="P5" s="1"/>
      <c r="Q5" s="1"/>
      <c r="R5" s="1"/>
      <c r="S5" s="1"/>
      <c r="T5" s="1"/>
    </row>
    <row r="6" spans="1:20" x14ac:dyDescent="0.25">
      <c r="A6" t="str">
        <f t="shared" si="0"/>
        <v>B</v>
      </c>
      <c r="B6" t="s">
        <v>23</v>
      </c>
      <c r="C6" t="s">
        <v>19</v>
      </c>
      <c r="E6" s="2">
        <v>28</v>
      </c>
      <c r="F6" s="4">
        <v>2.64</v>
      </c>
      <c r="G6" s="5">
        <v>48000</v>
      </c>
      <c r="H6" s="6">
        <f t="shared" si="1"/>
        <v>48000</v>
      </c>
      <c r="I6" s="9">
        <v>40000</v>
      </c>
      <c r="J6" s="6"/>
      <c r="K6" s="6"/>
      <c r="L6" s="6"/>
      <c r="M6" s="6"/>
      <c r="N6" s="1"/>
      <c r="O6" s="1"/>
      <c r="P6" s="1"/>
      <c r="Q6" s="1"/>
      <c r="R6" s="1"/>
      <c r="S6" s="1"/>
      <c r="T6" s="1"/>
    </row>
    <row r="7" spans="1:20" x14ac:dyDescent="0.25">
      <c r="A7" t="str">
        <f t="shared" si="0"/>
        <v>B</v>
      </c>
      <c r="B7" t="s">
        <v>22</v>
      </c>
      <c r="C7" t="s">
        <v>18</v>
      </c>
      <c r="D7" t="s">
        <v>7</v>
      </c>
      <c r="E7" s="2">
        <v>7</v>
      </c>
      <c r="F7" s="4">
        <v>3.621</v>
      </c>
      <c r="G7" s="5">
        <v>62000</v>
      </c>
      <c r="H7" s="6" t="str">
        <f t="shared" si="1"/>
        <v/>
      </c>
      <c r="I7" s="6">
        <f>COUNTIFS($C$3:$C$17,$I$2,$G$3:$G$17,"&lt;50000")</f>
        <v>5</v>
      </c>
      <c r="J7" s="9" t="s">
        <v>36</v>
      </c>
      <c r="K7" s="9">
        <v>15</v>
      </c>
      <c r="L7" s="6"/>
      <c r="M7" s="6"/>
      <c r="N7" s="1"/>
      <c r="O7" s="1"/>
      <c r="P7" s="1"/>
      <c r="Q7" s="1"/>
      <c r="R7" s="1"/>
      <c r="S7" s="1"/>
      <c r="T7" s="1"/>
    </row>
    <row r="8" spans="1:20" x14ac:dyDescent="0.25">
      <c r="A8" t="str">
        <f t="shared" si="0"/>
        <v>A</v>
      </c>
      <c r="B8" t="s">
        <v>24</v>
      </c>
      <c r="C8" t="s">
        <v>18</v>
      </c>
      <c r="E8" s="2">
        <v>15</v>
      </c>
      <c r="F8" s="4">
        <v>3.3810000000000002</v>
      </c>
      <c r="G8" s="5">
        <v>59000</v>
      </c>
      <c r="H8" s="6" t="str">
        <f t="shared" si="1"/>
        <v/>
      </c>
      <c r="I8" s="6">
        <f>COUNTIFS($C$3:$C$17,$I$2,$G$3:$G$17,"&gt;="&amp;I6)</f>
        <v>3</v>
      </c>
      <c r="J8" s="6"/>
      <c r="K8" s="6">
        <f>AVERAGEIFS($F$3:$F$17,$A$3:$A$17,$J$7,$E$3:$E$17,"&lt;"&amp;$K$7)</f>
        <v>3.2686666666666668</v>
      </c>
      <c r="L8" s="6"/>
      <c r="M8" s="6"/>
      <c r="N8" s="1"/>
      <c r="O8" s="1"/>
      <c r="P8" s="1"/>
      <c r="Q8" s="1"/>
      <c r="R8" s="1"/>
      <c r="S8" s="1"/>
      <c r="T8" s="1"/>
    </row>
    <row r="9" spans="1:20" x14ac:dyDescent="0.25">
      <c r="A9" t="str">
        <f t="shared" si="0"/>
        <v>A</v>
      </c>
      <c r="B9" t="s">
        <v>26</v>
      </c>
      <c r="C9" t="s">
        <v>18</v>
      </c>
      <c r="D9" t="s">
        <v>9</v>
      </c>
      <c r="E9" s="2">
        <v>25</v>
      </c>
      <c r="F9" s="4">
        <v>3.468</v>
      </c>
      <c r="G9" s="5">
        <v>48000</v>
      </c>
      <c r="H9" s="6" t="str">
        <f t="shared" si="1"/>
        <v/>
      </c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</row>
    <row r="10" spans="1:20" x14ac:dyDescent="0.25">
      <c r="A10" t="str">
        <f t="shared" si="0"/>
        <v>B</v>
      </c>
      <c r="B10" t="s">
        <v>25</v>
      </c>
      <c r="C10" t="s">
        <v>19</v>
      </c>
      <c r="D10" t="s">
        <v>8</v>
      </c>
      <c r="E10" s="2">
        <v>7</v>
      </c>
      <c r="F10" s="4">
        <v>2.8759999999999999</v>
      </c>
      <c r="G10" s="5">
        <v>51000</v>
      </c>
      <c r="H10" s="6">
        <f t="shared" si="1"/>
        <v>51000</v>
      </c>
      <c r="I10" s="6"/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</row>
    <row r="11" spans="1:20" x14ac:dyDescent="0.25">
      <c r="A11" t="str">
        <f t="shared" si="0"/>
        <v>A</v>
      </c>
      <c r="B11" t="s">
        <v>27</v>
      </c>
      <c r="C11" t="s">
        <v>18</v>
      </c>
      <c r="E11" s="2">
        <v>20</v>
      </c>
      <c r="F11" s="4">
        <v>2.8780000000000001</v>
      </c>
      <c r="G11" s="5">
        <v>58000</v>
      </c>
      <c r="H11" s="6" t="str">
        <f t="shared" si="1"/>
        <v/>
      </c>
      <c r="I11" s="6"/>
      <c r="J11" s="6"/>
      <c r="K11" s="6"/>
      <c r="L11" s="6"/>
      <c r="M11" s="6"/>
      <c r="N11" s="1"/>
      <c r="O11" s="1"/>
      <c r="P11" s="1"/>
      <c r="Q11" s="1"/>
      <c r="R11" s="1"/>
      <c r="S11" s="1"/>
      <c r="T11" s="1"/>
    </row>
    <row r="12" spans="1:20" x14ac:dyDescent="0.25">
      <c r="A12" t="str">
        <f t="shared" si="0"/>
        <v>A</v>
      </c>
      <c r="B12" t="s">
        <v>28</v>
      </c>
      <c r="C12" t="s">
        <v>19</v>
      </c>
      <c r="D12" t="s">
        <v>10</v>
      </c>
      <c r="E12" s="2">
        <v>9</v>
      </c>
      <c r="F12" s="4">
        <v>3.9319999999999999</v>
      </c>
      <c r="G12" s="5">
        <v>38000</v>
      </c>
      <c r="H12" s="6">
        <f t="shared" si="1"/>
        <v>38000</v>
      </c>
      <c r="I12" s="6"/>
      <c r="J12" s="6"/>
      <c r="K12" s="6"/>
      <c r="L12" s="6"/>
      <c r="M12" s="6"/>
      <c r="N12" s="1"/>
      <c r="O12" s="1"/>
      <c r="P12" s="1"/>
      <c r="Q12" s="1"/>
      <c r="R12" s="1"/>
      <c r="S12" s="1"/>
      <c r="T12" s="1"/>
    </row>
    <row r="13" spans="1:20" x14ac:dyDescent="0.25">
      <c r="A13" t="str">
        <f t="shared" si="0"/>
        <v>A</v>
      </c>
      <c r="B13" t="s">
        <v>30</v>
      </c>
      <c r="C13" t="s">
        <v>18</v>
      </c>
      <c r="D13" t="s">
        <v>11</v>
      </c>
      <c r="E13" s="2">
        <v>3</v>
      </c>
      <c r="F13" s="4">
        <v>2.306</v>
      </c>
      <c r="G13" s="5">
        <v>55000</v>
      </c>
      <c r="H13" s="6" t="str">
        <f t="shared" si="1"/>
        <v/>
      </c>
      <c r="I13" s="6"/>
      <c r="J13" s="6"/>
      <c r="K13" s="6"/>
      <c r="L13" s="6"/>
      <c r="M13" s="6"/>
      <c r="N13" s="1"/>
      <c r="O13" s="1"/>
      <c r="P13" s="1"/>
      <c r="Q13" s="1"/>
      <c r="R13" s="1"/>
      <c r="S13" s="1"/>
      <c r="T13" s="1"/>
    </row>
    <row r="14" spans="1:20" x14ac:dyDescent="0.25">
      <c r="A14" t="str">
        <f t="shared" si="0"/>
        <v>B</v>
      </c>
      <c r="B14" t="s">
        <v>33</v>
      </c>
      <c r="C14" t="s">
        <v>19</v>
      </c>
      <c r="E14" s="2">
        <v>6</v>
      </c>
      <c r="F14" s="4">
        <v>3.6640000000000001</v>
      </c>
      <c r="G14" s="5">
        <v>22000</v>
      </c>
      <c r="H14" s="6">
        <f t="shared" si="1"/>
        <v>22000</v>
      </c>
      <c r="I14" s="6"/>
      <c r="J14" s="6"/>
      <c r="K14" s="6"/>
      <c r="L14" s="6"/>
      <c r="M14" s="6"/>
      <c r="N14" s="1"/>
      <c r="O14" s="1"/>
      <c r="P14" s="1"/>
      <c r="Q14" s="1"/>
      <c r="R14" s="1"/>
      <c r="S14" s="1"/>
      <c r="T14" s="1"/>
    </row>
    <row r="15" spans="1:20" x14ac:dyDescent="0.25">
      <c r="A15" t="str">
        <f t="shared" si="0"/>
        <v>B</v>
      </c>
      <c r="B15" t="s">
        <v>31</v>
      </c>
      <c r="C15" t="s">
        <v>18</v>
      </c>
      <c r="D15" t="s">
        <v>12</v>
      </c>
      <c r="E15" s="2">
        <v>18</v>
      </c>
      <c r="F15" s="4">
        <v>3.649</v>
      </c>
      <c r="G15" s="5">
        <v>60000</v>
      </c>
      <c r="H15" s="6" t="str">
        <f t="shared" si="1"/>
        <v/>
      </c>
      <c r="I15" s="6"/>
      <c r="J15" s="6"/>
      <c r="K15" s="6"/>
      <c r="L15" s="6"/>
      <c r="M15" s="6"/>
      <c r="N15" s="1"/>
      <c r="O15" s="1"/>
      <c r="P15" s="1"/>
      <c r="Q15" s="1"/>
      <c r="R15" s="1"/>
      <c r="S15" s="1"/>
      <c r="T15" s="1"/>
    </row>
    <row r="16" spans="1:20" x14ac:dyDescent="0.25">
      <c r="A16" t="str">
        <f t="shared" si="0"/>
        <v/>
      </c>
      <c r="B16" t="s">
        <v>29</v>
      </c>
      <c r="C16" t="s">
        <v>19</v>
      </c>
      <c r="D16" t="s">
        <v>13</v>
      </c>
      <c r="E16" s="2">
        <v>11</v>
      </c>
      <c r="F16" s="4">
        <v>2.335</v>
      </c>
      <c r="G16" s="5">
        <v>46000</v>
      </c>
      <c r="H16" s="6">
        <f t="shared" si="1"/>
        <v>46000</v>
      </c>
      <c r="I16" s="6"/>
      <c r="J16" s="6"/>
      <c r="K16" s="6"/>
      <c r="L16" s="6"/>
      <c r="M16" s="6"/>
      <c r="N16" s="1"/>
      <c r="O16" s="1"/>
      <c r="P16" s="1"/>
      <c r="Q16" s="1"/>
      <c r="R16" s="1"/>
      <c r="S16" s="1"/>
      <c r="T16" s="1"/>
    </row>
    <row r="17" spans="1:20" x14ac:dyDescent="0.25">
      <c r="A17" t="str">
        <f t="shared" si="0"/>
        <v/>
      </c>
      <c r="B17" t="s">
        <v>32</v>
      </c>
      <c r="C17" t="s">
        <v>18</v>
      </c>
      <c r="D17" t="s">
        <v>14</v>
      </c>
      <c r="E17" s="2">
        <v>16</v>
      </c>
      <c r="F17" s="4">
        <v>3.3319999999999999</v>
      </c>
      <c r="G17" s="5">
        <v>40000</v>
      </c>
      <c r="H17" s="6" t="str">
        <f t="shared" si="1"/>
        <v/>
      </c>
      <c r="I17" s="6"/>
      <c r="J17" s="6"/>
      <c r="K17" s="6"/>
      <c r="L17" s="6"/>
      <c r="M17" s="6"/>
      <c r="N17" s="1"/>
      <c r="O17" s="1"/>
      <c r="P17" s="1"/>
      <c r="Q17" s="1"/>
      <c r="R17" s="1"/>
      <c r="S17" s="1"/>
      <c r="T17" s="1"/>
    </row>
    <row r="18" spans="1:20" x14ac:dyDescent="0.25">
      <c r="H18" s="6"/>
      <c r="I18" s="6"/>
      <c r="J18" s="6"/>
      <c r="K18" s="6"/>
      <c r="L18" s="6"/>
      <c r="M18" s="6"/>
      <c r="N18" s="1"/>
      <c r="O18" s="1"/>
      <c r="P18" s="1"/>
      <c r="Q18" s="1"/>
      <c r="R18" s="1"/>
      <c r="S18" s="1"/>
      <c r="T18" s="1"/>
    </row>
    <row r="19" spans="1:20" x14ac:dyDescent="0.25">
      <c r="H19" s="6">
        <f>AVERAGE(H3:H17)</f>
        <v>40166.666666666664</v>
      </c>
      <c r="I19" s="6">
        <f>SUM(H3:H17)</f>
        <v>241000</v>
      </c>
      <c r="J19" s="6"/>
      <c r="K19" s="6"/>
      <c r="L19" s="6"/>
      <c r="M19" s="6"/>
      <c r="N19" s="1"/>
      <c r="O19" s="1"/>
      <c r="P19" s="1"/>
      <c r="Q19" s="1"/>
      <c r="R19" s="1"/>
      <c r="S19" s="1"/>
      <c r="T19" s="1"/>
    </row>
    <row r="20" spans="1:20" x14ac:dyDescent="0.25">
      <c r="H20" s="6"/>
      <c r="I20" s="6"/>
      <c r="J20" s="6"/>
      <c r="K20" s="6"/>
      <c r="L20" s="6"/>
      <c r="M20" s="6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2015-07-06T17:02:08Z</dcterms:created>
  <dcterms:modified xsi:type="dcterms:W3CDTF">2021-11-17T10:19:15Z</dcterms:modified>
</cp:coreProperties>
</file>