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ong Jonah\Documents\BUS115\Week 14\"/>
    </mc:Choice>
  </mc:AlternateContent>
  <xr:revisionPtr revIDLastSave="0" documentId="13_ncr:1_{B9BF1B64-648B-46BE-9AB7-07E98EC0ADFA}" xr6:coauthVersionLast="47" xr6:coauthVersionMax="47" xr10:uidLastSave="{00000000-0000-0000-0000-000000000000}"/>
  <bookViews>
    <workbookView xWindow="-120" yWindow="-120" windowWidth="20730" windowHeight="11160" activeTab="2" xr2:uid="{CC07B7FB-2F56-4263-8620-12B2508C54D1}"/>
  </bookViews>
  <sheets>
    <sheet name="Dashboard" sheetId="2" r:id="rId1"/>
    <sheet name="Dashboard 2" sheetId="5" r:id="rId2"/>
    <sheet name="Data" sheetId="1" r:id="rId3"/>
    <sheet name="IU-Calculation" sheetId="4" r:id="rId4"/>
  </sheets>
  <definedNames>
    <definedName name="suppliers">Data!$B$3:$B$14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  <c r="C11" i="2" l="1"/>
  <c r="E5" i="2"/>
  <c r="H4" i="1"/>
  <c r="I4" i="1" s="1"/>
  <c r="E11" i="2" s="1"/>
  <c r="H10" i="1"/>
  <c r="I10" i="1" s="1"/>
  <c r="H7" i="1"/>
  <c r="I7" i="1" s="1"/>
  <c r="H9" i="1"/>
  <c r="I9" i="1"/>
  <c r="I14" i="1"/>
  <c r="H14" i="1"/>
  <c r="H6" i="1"/>
  <c r="I6" i="1"/>
  <c r="H13" i="1"/>
  <c r="I13" i="1" s="1"/>
  <c r="H5" i="1"/>
  <c r="I5" i="1"/>
  <c r="H8" i="1"/>
  <c r="I8" i="1" s="1"/>
  <c r="C8" i="2"/>
  <c r="I12" i="1"/>
  <c r="H12" i="1"/>
  <c r="H11" i="1"/>
  <c r="I11" i="1" s="1"/>
  <c r="H3" i="1"/>
  <c r="I3" i="1" s="1"/>
  <c r="E8" i="2" l="1"/>
</calcChain>
</file>

<file path=xl/sharedStrings.xml><?xml version="1.0" encoding="utf-8"?>
<sst xmlns="http://schemas.openxmlformats.org/spreadsheetml/2006/main" count="108" uniqueCount="44">
  <si>
    <t>Date</t>
  </si>
  <si>
    <t>Registration No</t>
  </si>
  <si>
    <t>Suppliers</t>
  </si>
  <si>
    <t>Model Number</t>
  </si>
  <si>
    <t>Price of Commodities</t>
  </si>
  <si>
    <t>Tax %</t>
  </si>
  <si>
    <t>Tax Amount</t>
  </si>
  <si>
    <t>Total</t>
  </si>
  <si>
    <t>Akan</t>
  </si>
  <si>
    <t>Effiong</t>
  </si>
  <si>
    <t>Jonah</t>
  </si>
  <si>
    <t>Bassey</t>
  </si>
  <si>
    <t>Salem</t>
  </si>
  <si>
    <t>Victor</t>
  </si>
  <si>
    <t>Matthew</t>
  </si>
  <si>
    <t>Grace</t>
  </si>
  <si>
    <t>Glory</t>
  </si>
  <si>
    <t>Helen</t>
  </si>
  <si>
    <t>Sinen</t>
  </si>
  <si>
    <t>Peace</t>
  </si>
  <si>
    <t>Brand of Car</t>
  </si>
  <si>
    <t>Honda</t>
  </si>
  <si>
    <t>Civic</t>
  </si>
  <si>
    <t>Toyota</t>
  </si>
  <si>
    <t>Jonah's and Son Car Assembly</t>
  </si>
  <si>
    <t>Ford</t>
  </si>
  <si>
    <t>BMW</t>
  </si>
  <si>
    <t>Mercedes-Benz</t>
  </si>
  <si>
    <t>Audi</t>
  </si>
  <si>
    <t>Lexus</t>
  </si>
  <si>
    <t>Nisan</t>
  </si>
  <si>
    <t>Kia</t>
  </si>
  <si>
    <t>Mazda</t>
  </si>
  <si>
    <t>Land Rover</t>
  </si>
  <si>
    <t>Names of Suppliers</t>
  </si>
  <si>
    <t>Row Labels</t>
  </si>
  <si>
    <t>Grand Total</t>
  </si>
  <si>
    <t>Sum of Price of Commodities</t>
  </si>
  <si>
    <t>Sum of Total</t>
  </si>
  <si>
    <t>Sum of Tax %</t>
  </si>
  <si>
    <t>Model No.</t>
  </si>
  <si>
    <t>IU-Number</t>
  </si>
  <si>
    <t>Commodities Price</t>
  </si>
  <si>
    <t>Sum of Tax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</si>
</sst>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0" borderId="0" xfId="1" applyFont="1"/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0" xfId="0" applyFill="1"/>
    <xf numFmtId="0" fontId="0" fillId="0" borderId="1" xfId="0" applyBorder="1"/>
    <xf numFmtId="0" fontId="3" fillId="0" borderId="1" xfId="0" applyFont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0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0" xfId="0" applyFill="1" applyBorder="1" applyAlignment="1">
      <alignment horizontal="center"/>
    </xf>
    <xf numFmtId="9" fontId="0" fillId="6" borderId="2" xfId="1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164" fontId="0" fillId="0" borderId="1" xfId="0" applyNumberFormat="1" applyBorder="1"/>
    <xf numFmtId="9" fontId="0" fillId="0" borderId="1" xfId="0" applyNumberFormat="1" applyBorder="1"/>
    <xf numFmtId="0" fontId="0" fillId="0" borderId="11" xfId="0" applyBorder="1"/>
    <xf numFmtId="0" fontId="0" fillId="0" borderId="12" xfId="0" applyBorder="1"/>
    <xf numFmtId="164" fontId="0" fillId="0" borderId="12" xfId="0" applyNumberFormat="1" applyBorder="1"/>
    <xf numFmtId="9" fontId="0" fillId="0" borderId="12" xfId="1" applyFont="1" applyBorder="1"/>
    <xf numFmtId="164" fontId="0" fillId="0" borderId="13" xfId="0" applyNumberFormat="1" applyBorder="1"/>
    <xf numFmtId="0" fontId="0" fillId="0" borderId="14" xfId="0" applyBorder="1"/>
    <xf numFmtId="14" fontId="0" fillId="0" borderId="1" xfId="0" applyNumberFormat="1" applyBorder="1"/>
    <xf numFmtId="9" fontId="0" fillId="0" borderId="1" xfId="1" applyFont="1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164" fontId="0" fillId="0" borderId="17" xfId="0" applyNumberFormat="1" applyBorder="1"/>
    <xf numFmtId="9" fontId="0" fillId="0" borderId="17" xfId="1" applyFont="1" applyBorder="1"/>
    <xf numFmtId="164" fontId="0" fillId="0" borderId="18" xfId="0" applyNumberFormat="1" applyBorder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7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409]#,##0.00"/>
    </dxf>
    <dxf>
      <numFmt numFmtId="13" formatCode="0%"/>
    </dxf>
    <dxf>
      <numFmt numFmtId="164" formatCode="[$$-409]#,##0.00"/>
    </dxf>
    <dxf>
      <numFmt numFmtId="164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409]#,##0.00"/>
    </dxf>
    <dxf>
      <numFmt numFmtId="13" formatCode="0%"/>
    </dxf>
    <dxf>
      <numFmt numFmtId="164" formatCode="[$$-409]#,##0.00"/>
    </dxf>
    <dxf>
      <numFmt numFmtId="164" formatCode="[$$-409]#,##0.00"/>
    </dxf>
    <dxf>
      <numFmt numFmtId="164" formatCode="[$$-409]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$-409]#,##0.00"/>
    </dxf>
    <dxf>
      <numFmt numFmtId="164" formatCode="[$$-409]#,##0.00"/>
    </dxf>
    <dxf>
      <numFmt numFmtId="13" formatCode="0%"/>
    </dxf>
    <dxf>
      <numFmt numFmtId="164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ong Jonah" refreshedDate="44542.507535416669" createdVersion="7" refreshedVersion="7" minRefreshableVersion="3" recordCount="12" xr:uid="{2953FA1B-256B-407A-8BFA-128438FD2B25}">
  <cacheSource type="worksheet">
    <worksheetSource ref="A2:I14" sheet="Data"/>
  </cacheSource>
  <cacheFields count="9">
    <cacheField name="Brand of Car" numFmtId="0">
      <sharedItems count="12">
        <s v="Honda"/>
        <s v="Civic"/>
        <s v="Toyota"/>
        <s v="Ford"/>
        <s v="BMW"/>
        <s v="Mercedes-Benz"/>
        <s v="Audi"/>
        <s v="Lexus"/>
        <s v="Nisan"/>
        <s v="Kia"/>
        <s v="Mazda"/>
        <s v="Land Rover"/>
      </sharedItems>
    </cacheField>
    <cacheField name="Suppliers" numFmtId="0">
      <sharedItems count="12">
        <s v="Akan"/>
        <s v="Effiong"/>
        <s v="Jonah"/>
        <s v="Bassey"/>
        <s v="Salem"/>
        <s v="Victor"/>
        <s v="Matthew"/>
        <s v="Grace"/>
        <s v="Glory"/>
        <s v="Helen"/>
        <s v="Sinen"/>
        <s v="Peace"/>
      </sharedItems>
    </cacheField>
    <cacheField name="Registration No" numFmtId="0">
      <sharedItems containsSemiMixedTypes="0" containsString="0" containsNumber="1" containsInteger="1" minValue="203214" maxValue="203225"/>
    </cacheField>
    <cacheField name="Model Number" numFmtId="0">
      <sharedItems containsSemiMixedTypes="0" containsString="0" containsNumber="1" containsInteger="1" minValue="12" maxValue="45"/>
    </cacheField>
    <cacheField name="Date" numFmtId="14">
      <sharedItems containsSemiMixedTypes="0" containsNonDate="0" containsDate="1" containsString="0" minDate="2021-11-12T00:00:00" maxDate="2022-01-29T00:00:00"/>
    </cacheField>
    <cacheField name="Price of Commodities" numFmtId="164">
      <sharedItems containsSemiMixedTypes="0" containsString="0" containsNumber="1" containsInteger="1" minValue="584698" maxValue="10254875"/>
    </cacheField>
    <cacheField name="Tax %" numFmtId="9">
      <sharedItems containsSemiMixedTypes="0" containsString="0" containsNumber="1" minValue="7.0000000000000007E-2" maxValue="7.0000000000000007E-2"/>
    </cacheField>
    <cacheField name="Tax Amount" numFmtId="164">
      <sharedItems containsSemiMixedTypes="0" containsString="0" containsNumber="1" minValue="40928.86" maxValue="717841.25000000012"/>
    </cacheField>
    <cacheField name="Total" numFmtId="164">
      <sharedItems containsSemiMixedTypes="0" containsString="0" containsNumber="1" minValue="625626.86" maxValue="10972716.25"/>
    </cacheField>
  </cacheFields>
  <extLst>
    <ext xmlns:x14="http://schemas.microsoft.com/office/spreadsheetml/2009/9/main" uri="{725AE2AE-9491-48be-B2B4-4EB974FC3084}">
      <x14:pivotCacheDefinition pivotCacheId="184466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03214"/>
    <n v="12"/>
    <d v="2021-11-12T00:00:00"/>
    <n v="2021548"/>
    <n v="7.0000000000000007E-2"/>
    <n v="141508.36000000002"/>
    <n v="2163056.36"/>
  </r>
  <r>
    <x v="1"/>
    <x v="1"/>
    <n v="203215"/>
    <n v="15"/>
    <d v="2021-11-19T00:00:00"/>
    <n v="1985774"/>
    <n v="7.0000000000000007E-2"/>
    <n v="139004.18000000002"/>
    <n v="2124778.1800000002"/>
  </r>
  <r>
    <x v="2"/>
    <x v="2"/>
    <n v="203216"/>
    <n v="18"/>
    <d v="2021-11-26T00:00:00"/>
    <n v="2501514"/>
    <n v="7.0000000000000007E-2"/>
    <n v="175105.98"/>
    <n v="2676619.98"/>
  </r>
  <r>
    <x v="3"/>
    <x v="3"/>
    <n v="203217"/>
    <n v="21"/>
    <d v="2021-12-03T00:00:00"/>
    <n v="1245687"/>
    <n v="7.0000000000000007E-2"/>
    <n v="87198.090000000011"/>
    <n v="1332885.0900000001"/>
  </r>
  <r>
    <x v="4"/>
    <x v="4"/>
    <n v="203218"/>
    <n v="24"/>
    <d v="2021-12-10T00:00:00"/>
    <n v="3524157"/>
    <n v="7.0000000000000007E-2"/>
    <n v="246690.99000000002"/>
    <n v="3770847.99"/>
  </r>
  <r>
    <x v="5"/>
    <x v="5"/>
    <n v="203219"/>
    <n v="27"/>
    <d v="2021-12-17T00:00:00"/>
    <n v="4879548"/>
    <n v="7.0000000000000007E-2"/>
    <n v="341568.36000000004"/>
    <n v="5221116.3600000003"/>
  </r>
  <r>
    <x v="6"/>
    <x v="6"/>
    <n v="203220"/>
    <n v="30"/>
    <d v="2021-12-24T00:00:00"/>
    <n v="985421"/>
    <n v="7.0000000000000007E-2"/>
    <n v="68979.47"/>
    <n v="1054400.47"/>
  </r>
  <r>
    <x v="7"/>
    <x v="7"/>
    <n v="203221"/>
    <n v="33"/>
    <d v="2021-12-31T00:00:00"/>
    <n v="3254687"/>
    <n v="7.0000000000000007E-2"/>
    <n v="227828.09000000003"/>
    <n v="3482515.09"/>
  </r>
  <r>
    <x v="8"/>
    <x v="8"/>
    <n v="203222"/>
    <n v="36"/>
    <d v="2022-01-07T00:00:00"/>
    <n v="7845921"/>
    <n v="7.0000000000000007E-2"/>
    <n v="549214.47000000009"/>
    <n v="8395135.4700000007"/>
  </r>
  <r>
    <x v="9"/>
    <x v="9"/>
    <n v="203223"/>
    <n v="39"/>
    <d v="2022-01-14T00:00:00"/>
    <n v="658422"/>
    <n v="7.0000000000000007E-2"/>
    <n v="46089.54"/>
    <n v="704511.54"/>
  </r>
  <r>
    <x v="10"/>
    <x v="10"/>
    <n v="203224"/>
    <n v="42"/>
    <d v="2022-01-21T00:00:00"/>
    <n v="584698"/>
    <n v="7.0000000000000007E-2"/>
    <n v="40928.86"/>
    <n v="625626.86"/>
  </r>
  <r>
    <x v="11"/>
    <x v="11"/>
    <n v="203225"/>
    <n v="45"/>
    <d v="2022-01-28T00:00:00"/>
    <n v="10254875"/>
    <n v="7.0000000000000007E-2"/>
    <n v="717841.25000000012"/>
    <n v="1097271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48C48-619E-4861-87C2-91B1FF41991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7:H42" firstHeaderRow="0" firstDataRow="1" firstDataCol="1"/>
  <pivotFields count="9">
    <pivotField axis="axisRow" showAll="0">
      <items count="13">
        <item x="6"/>
        <item x="4"/>
        <item x="1"/>
        <item x="3"/>
        <item x="0"/>
        <item x="9"/>
        <item x="11"/>
        <item x="7"/>
        <item x="10"/>
        <item x="5"/>
        <item x="8"/>
        <item x="2"/>
        <item t="default"/>
      </items>
    </pivotField>
    <pivotField axis="axisRow" showAll="0">
      <items count="13">
        <item x="0"/>
        <item x="3"/>
        <item x="1"/>
        <item x="8"/>
        <item x="7"/>
        <item x="9"/>
        <item x="2"/>
        <item x="6"/>
        <item x="11"/>
        <item x="4"/>
        <item x="10"/>
        <item x="5"/>
        <item t="default"/>
      </items>
    </pivotField>
    <pivotField showAll="0"/>
    <pivotField showAll="0"/>
    <pivotField numFmtId="14" showAll="0"/>
    <pivotField dataField="1" numFmtId="164" showAll="0"/>
    <pivotField dataField="1" numFmtId="9" showAll="0"/>
    <pivotField dataField="1" numFmtId="164" showAll="0"/>
    <pivotField dataField="1" numFmtId="164" showAll="0"/>
  </pivotFields>
  <rowFields count="2">
    <field x="1"/>
    <field x="0"/>
  </rowFields>
  <rowItems count="25">
    <i>
      <x/>
    </i>
    <i r="1">
      <x v="4"/>
    </i>
    <i>
      <x v="1"/>
    </i>
    <i r="1">
      <x v="3"/>
    </i>
    <i>
      <x v="2"/>
    </i>
    <i r="1">
      <x v="2"/>
    </i>
    <i>
      <x v="3"/>
    </i>
    <i r="1">
      <x v="10"/>
    </i>
    <i>
      <x v="4"/>
    </i>
    <i r="1">
      <x v="7"/>
    </i>
    <i>
      <x v="5"/>
    </i>
    <i r="1">
      <x v="5"/>
    </i>
    <i>
      <x v="6"/>
    </i>
    <i r="1">
      <x v="11"/>
    </i>
    <i>
      <x v="7"/>
    </i>
    <i r="1">
      <x/>
    </i>
    <i>
      <x v="8"/>
    </i>
    <i r="1">
      <x v="6"/>
    </i>
    <i>
      <x v="9"/>
    </i>
    <i r="1">
      <x v="1"/>
    </i>
    <i>
      <x v="10"/>
    </i>
    <i r="1">
      <x v="8"/>
    </i>
    <i>
      <x v="11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ice of Commodities" fld="5" baseField="0" baseItem="0"/>
    <dataField name="Sum of Tax %" fld="6" baseField="0" baseItem="0"/>
    <dataField name="Sum of Tax Amount" fld="7" baseField="0" baseItem="0"/>
    <dataField name="Sum of Total" fld="8" baseField="1" baseItem="0"/>
  </dataFields>
  <formats count="22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1" type="button" dataOnly="0" labelOnly="1" outline="0" axis="axisRow" fieldPosition="0"/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2">
          <reference field="0" count="1">
            <x v="4"/>
          </reference>
          <reference field="1" count="1" selected="0">
            <x v="0"/>
          </reference>
        </references>
      </pivotArea>
    </format>
    <format dxfId="72">
      <pivotArea dataOnly="0" labelOnly="1" fieldPosition="0">
        <references count="2">
          <reference field="0" count="1">
            <x v="3"/>
          </reference>
          <reference field="1" count="1" selected="0">
            <x v="1"/>
          </reference>
        </references>
      </pivotArea>
    </format>
    <format dxfId="71">
      <pivotArea dataOnly="0" labelOnly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70">
      <pivotArea dataOnly="0" labelOnly="1" fieldPosition="0">
        <references count="2">
          <reference field="0" count="1">
            <x v="10"/>
          </reference>
          <reference field="1" count="1" selected="0">
            <x v="3"/>
          </reference>
        </references>
      </pivotArea>
    </format>
    <format dxfId="69">
      <pivotArea dataOnly="0" labelOnly="1" fieldPosition="0">
        <references count="2">
          <reference field="0" count="1">
            <x v="7"/>
          </reference>
          <reference field="1" count="1" selected="0">
            <x v="4"/>
          </reference>
        </references>
      </pivotArea>
    </format>
    <format dxfId="68">
      <pivotArea dataOnly="0" labelOnly="1" fieldPosition="0">
        <references count="2">
          <reference field="0" count="1">
            <x v="5"/>
          </reference>
          <reference field="1" count="1" selected="0">
            <x v="5"/>
          </reference>
        </references>
      </pivotArea>
    </format>
    <format dxfId="67">
      <pivotArea dataOnly="0" labelOnly="1" fieldPosition="0">
        <references count="2">
          <reference field="0" count="1">
            <x v="11"/>
          </reference>
          <reference field="1" count="1" selected="0">
            <x v="6"/>
          </reference>
        </references>
      </pivotArea>
    </format>
    <format dxfId="66">
      <pivotArea dataOnly="0" labelOnly="1" fieldPosition="0">
        <references count="2">
          <reference field="0" count="1">
            <x v="0"/>
          </reference>
          <reference field="1" count="1" selected="0">
            <x v="7"/>
          </reference>
        </references>
      </pivotArea>
    </format>
    <format dxfId="65">
      <pivotArea dataOnly="0" labelOnly="1" fieldPosition="0">
        <references count="2">
          <reference field="0" count="1">
            <x v="6"/>
          </reference>
          <reference field="1" count="1" selected="0">
            <x v="8"/>
          </reference>
        </references>
      </pivotArea>
    </format>
    <format dxfId="64">
      <pivotArea dataOnly="0" labelOnly="1" fieldPosition="0">
        <references count="2">
          <reference field="0" count="1">
            <x v="1"/>
          </reference>
          <reference field="1" count="1" selected="0">
            <x v="9"/>
          </reference>
        </references>
      </pivotArea>
    </format>
    <format dxfId="63">
      <pivotArea dataOnly="0" labelOnly="1" fieldPosition="0">
        <references count="2">
          <reference field="0" count="1">
            <x v="8"/>
          </reference>
          <reference field="1" count="1" selected="0">
            <x v="10"/>
          </reference>
        </references>
      </pivotArea>
    </format>
    <format dxfId="62">
      <pivotArea dataOnly="0" labelOnly="1" fieldPosition="0">
        <references count="2">
          <reference field="0" count="1">
            <x v="9"/>
          </reference>
          <reference field="1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0">
      <pivotArea dataOnly="0" outline="0" fieldPosition="0">
        <references count="1">
          <reference field="4294967294" count="1">
            <x v="0"/>
          </reference>
        </references>
      </pivotArea>
    </format>
    <format dxfId="59">
      <pivotArea dataOnly="0" outline="0" fieldPosition="0">
        <references count="1">
          <reference field="4294967294" count="1">
            <x v="1"/>
          </reference>
        </references>
      </pivotArea>
    </format>
    <format dxfId="58">
      <pivotArea dataOnly="0" outline="0" fieldPosition="0">
        <references count="1">
          <reference field="4294967294" count="1">
            <x v="2"/>
          </reference>
        </references>
      </pivotArea>
    </format>
    <format dxfId="57">
      <pivotArea dataOnly="0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083D76-9B03-467A-B058-AFCCCB20C57D}" name="Table2" displayName="Table2" ref="A1:I13" totalsRowShown="0" headerRowDxfId="56" headerRowBorderDxfId="55" tableBorderDxfId="54" totalsRowBorderDxfId="53">
  <autoFilter ref="A1:I13" xr:uid="{2B083D76-9B03-467A-B058-AFCCCB20C57D}"/>
  <tableColumns count="9">
    <tableColumn id="1" xr3:uid="{8460FF7B-BC18-45D3-8717-80CE3BC819C3}" name="Brand of Car" dataDxfId="52"/>
    <tableColumn id="2" xr3:uid="{A71B4B6F-AC7F-41A7-850E-2098516F191D}" name="Suppliers" dataDxfId="51"/>
    <tableColumn id="3" xr3:uid="{4477545B-36B0-4F84-822D-C1372F2E37EE}" name="Registration No" dataDxfId="50"/>
    <tableColumn id="4" xr3:uid="{5E762029-ACE7-4014-899D-0F86FE13E5C3}" name="Model Number" dataDxfId="49"/>
    <tableColumn id="5" xr3:uid="{2F3AF594-E625-400B-9663-4DB77F81676E}" name="Date" dataDxfId="48"/>
    <tableColumn id="6" xr3:uid="{0D9A2CB7-1833-4076-8E20-757BE097D7E0}" name="Price of Commodities" dataDxfId="47"/>
    <tableColumn id="7" xr3:uid="{6179AD43-7838-492A-B6F0-3D84AC51A33C}" name="Tax %" dataDxfId="46" dataCellStyle="Percent"/>
    <tableColumn id="8" xr3:uid="{0479C6F0-FF3E-429D-9801-A66C8B6A695D}" name="Tax Amount" dataDxfId="45"/>
    <tableColumn id="9" xr3:uid="{84AD124A-B987-4F4C-BF06-6BF444F6F662}" name="Total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4491-34B9-4FFB-8B02-2D44F1926E87}">
  <sheetPr>
    <tabColor rgb="FF00B050"/>
  </sheetPr>
  <dimension ref="B2:K42"/>
  <sheetViews>
    <sheetView showGridLines="0" topLeftCell="A13" workbookViewId="0">
      <selection activeCell="C5" sqref="C5"/>
    </sheetView>
  </sheetViews>
  <sheetFormatPr defaultRowHeight="15" x14ac:dyDescent="0.25"/>
  <cols>
    <col min="1" max="1" width="16.7109375" bestFit="1" customWidth="1"/>
    <col min="2" max="2" width="18" customWidth="1"/>
    <col min="3" max="3" width="17.85546875" customWidth="1"/>
    <col min="4" max="4" width="18.5703125" bestFit="1" customWidth="1"/>
    <col min="5" max="5" width="27.140625" bestFit="1" customWidth="1"/>
    <col min="6" max="6" width="12.5703125" bestFit="1" customWidth="1"/>
    <col min="7" max="7" width="18.42578125" bestFit="1" customWidth="1"/>
    <col min="8" max="8" width="13.85546875" bestFit="1" customWidth="1"/>
    <col min="9" max="9" width="14.42578125" bestFit="1" customWidth="1"/>
    <col min="10" max="10" width="12.5703125" bestFit="1" customWidth="1"/>
    <col min="11" max="11" width="13.85546875" bestFit="1" customWidth="1"/>
    <col min="12" max="12" width="12" bestFit="1" customWidth="1"/>
    <col min="13" max="13" width="11" bestFit="1" customWidth="1"/>
    <col min="14" max="14" width="10" bestFit="1" customWidth="1"/>
    <col min="15" max="15" width="11" bestFit="1" customWidth="1"/>
    <col min="16" max="16" width="12" bestFit="1" customWidth="1"/>
    <col min="17" max="17" width="15.7109375" bestFit="1" customWidth="1"/>
    <col min="18" max="19" width="11" bestFit="1" customWidth="1"/>
    <col min="20" max="20" width="10" bestFit="1" customWidth="1"/>
    <col min="21" max="21" width="11.7109375" bestFit="1" customWidth="1"/>
    <col min="22" max="22" width="16.85546875" bestFit="1" customWidth="1"/>
    <col min="23" max="23" width="20" bestFit="1" customWidth="1"/>
    <col min="24" max="26" width="11" bestFit="1" customWidth="1"/>
    <col min="27" max="27" width="11.85546875" bestFit="1" customWidth="1"/>
    <col min="28" max="29" width="12" bestFit="1" customWidth="1"/>
    <col min="30" max="30" width="18.42578125" bestFit="1" customWidth="1"/>
    <col min="31" max="31" width="12.5703125" bestFit="1" customWidth="1"/>
    <col min="32" max="32" width="27.140625" bestFit="1" customWidth="1"/>
    <col min="33" max="33" width="12" bestFit="1" customWidth="1"/>
    <col min="34" max="34" width="18.42578125" bestFit="1" customWidth="1"/>
    <col min="35" max="35" width="12.5703125" bestFit="1" customWidth="1"/>
    <col min="36" max="36" width="27.140625" bestFit="1" customWidth="1"/>
    <col min="37" max="37" width="12" bestFit="1" customWidth="1"/>
    <col min="38" max="38" width="18.42578125" bestFit="1" customWidth="1"/>
    <col min="39" max="39" width="12.5703125" bestFit="1" customWidth="1"/>
    <col min="40" max="40" width="27.140625" bestFit="1" customWidth="1"/>
    <col min="41" max="41" width="12" bestFit="1" customWidth="1"/>
    <col min="42" max="42" width="18.42578125" bestFit="1" customWidth="1"/>
    <col min="43" max="43" width="12.5703125" bestFit="1" customWidth="1"/>
    <col min="44" max="44" width="27.140625" bestFit="1" customWidth="1"/>
    <col min="45" max="45" width="12" bestFit="1" customWidth="1"/>
    <col min="46" max="46" width="18.42578125" bestFit="1" customWidth="1"/>
    <col min="47" max="47" width="12.5703125" bestFit="1" customWidth="1"/>
    <col min="48" max="48" width="27.140625" bestFit="1" customWidth="1"/>
    <col min="49" max="49" width="12" bestFit="1" customWidth="1"/>
    <col min="50" max="50" width="18.42578125" bestFit="1" customWidth="1"/>
    <col min="51" max="51" width="12.5703125" bestFit="1" customWidth="1"/>
    <col min="52" max="52" width="32.140625" bestFit="1" customWidth="1"/>
    <col min="53" max="53" width="17" bestFit="1" customWidth="1"/>
    <col min="54" max="54" width="23.42578125" bestFit="1" customWidth="1"/>
    <col min="55" max="55" width="17.7109375" bestFit="1" customWidth="1"/>
    <col min="56" max="56" width="19.140625" bestFit="1" customWidth="1"/>
    <col min="57" max="57" width="18.5703125" bestFit="1" customWidth="1"/>
    <col min="58" max="58" width="27.140625" bestFit="1" customWidth="1"/>
    <col min="59" max="59" width="12.5703125" bestFit="1" customWidth="1"/>
    <col min="60" max="60" width="12" bestFit="1" customWidth="1"/>
    <col min="61" max="61" width="41.85546875" bestFit="1" customWidth="1"/>
    <col min="62" max="62" width="27.42578125" bestFit="1" customWidth="1"/>
    <col min="63" max="63" width="26.85546875" bestFit="1" customWidth="1"/>
    <col min="64" max="64" width="27.140625" bestFit="1" customWidth="1"/>
    <col min="65" max="65" width="12.5703125" bestFit="1" customWidth="1"/>
    <col min="66" max="66" width="12" bestFit="1" customWidth="1"/>
    <col min="67" max="67" width="32.7109375" bestFit="1" customWidth="1"/>
    <col min="68" max="68" width="18.28515625" bestFit="1" customWidth="1"/>
    <col min="69" max="69" width="17.7109375" bestFit="1" customWidth="1"/>
    <col min="70" max="70" width="27.140625" bestFit="1" customWidth="1"/>
    <col min="71" max="71" width="12.5703125" bestFit="1" customWidth="1"/>
    <col min="72" max="72" width="12" bestFit="1" customWidth="1"/>
    <col min="73" max="73" width="33.85546875" bestFit="1" customWidth="1"/>
    <col min="74" max="74" width="19.28515625" bestFit="1" customWidth="1"/>
    <col min="75" max="75" width="18.7109375" bestFit="1" customWidth="1"/>
    <col min="76" max="76" width="32.140625" bestFit="1" customWidth="1"/>
    <col min="77" max="77" width="17.7109375" bestFit="1" customWidth="1"/>
    <col min="78" max="78" width="17" bestFit="1" customWidth="1"/>
  </cols>
  <sheetData>
    <row r="2" spans="2:11" ht="15.75" thickBot="1" x14ac:dyDescent="0.3"/>
    <row r="3" spans="2:11" x14ac:dyDescent="0.25">
      <c r="B3" s="10"/>
      <c r="C3" s="11"/>
      <c r="D3" s="11"/>
      <c r="E3" s="11"/>
      <c r="F3" s="12"/>
    </row>
    <row r="4" spans="2:11" ht="15.75" thickBot="1" x14ac:dyDescent="0.3">
      <c r="B4" s="13"/>
      <c r="C4" s="24" t="s">
        <v>34</v>
      </c>
      <c r="D4" s="14"/>
      <c r="E4" s="24" t="s">
        <v>5</v>
      </c>
      <c r="F4" s="15"/>
      <c r="K4" s="7"/>
    </row>
    <row r="5" spans="2:11" ht="15.75" thickBot="1" x14ac:dyDescent="0.3">
      <c r="B5" s="13"/>
      <c r="C5" s="20" t="s">
        <v>10</v>
      </c>
      <c r="D5" s="14"/>
      <c r="E5" s="21">
        <f>VLOOKUP($C$5,Data!$B$3:$I$14,6,TRUE)</f>
        <v>7.0000000000000007E-2</v>
      </c>
      <c r="F5" s="15"/>
    </row>
    <row r="6" spans="2:11" x14ac:dyDescent="0.25">
      <c r="B6" s="13"/>
      <c r="C6" s="14"/>
      <c r="D6" s="14"/>
      <c r="E6" s="16"/>
      <c r="F6" s="15"/>
    </row>
    <row r="7" spans="2:11" ht="15.75" thickBot="1" x14ac:dyDescent="0.3">
      <c r="B7" s="13"/>
      <c r="C7" s="24" t="s">
        <v>4</v>
      </c>
      <c r="D7" s="14"/>
      <c r="E7" s="24" t="s">
        <v>6</v>
      </c>
      <c r="F7" s="15"/>
    </row>
    <row r="8" spans="2:11" ht="15.75" thickBot="1" x14ac:dyDescent="0.3">
      <c r="B8" s="13"/>
      <c r="C8" s="22">
        <f>VLOOKUP($C$5,Data!$B$3:$I$14,5,FALSE)</f>
        <v>2501514</v>
      </c>
      <c r="D8" s="14"/>
      <c r="E8" s="22">
        <f>VLOOKUP($C$5,Data!$B$3:$I$14,7,TRUE)</f>
        <v>175105.98</v>
      </c>
      <c r="F8" s="15"/>
    </row>
    <row r="9" spans="2:11" x14ac:dyDescent="0.25">
      <c r="B9" s="13"/>
      <c r="C9" s="14"/>
      <c r="D9" s="14"/>
      <c r="E9" s="16"/>
      <c r="F9" s="15"/>
    </row>
    <row r="10" spans="2:11" ht="15.75" thickBot="1" x14ac:dyDescent="0.3">
      <c r="B10" s="13"/>
      <c r="C10" s="24" t="s">
        <v>40</v>
      </c>
      <c r="D10" s="14"/>
      <c r="E10" s="24" t="s">
        <v>7</v>
      </c>
      <c r="F10" s="15"/>
    </row>
    <row r="11" spans="2:11" ht="15.75" thickBot="1" x14ac:dyDescent="0.3">
      <c r="B11" s="13"/>
      <c r="C11" s="23">
        <f>VLOOKUP($C$5,Data!$B$3:$I$14,3,TRUE)</f>
        <v>18</v>
      </c>
      <c r="D11" s="14"/>
      <c r="E11" s="22">
        <f>VLOOKUP($C$5,Data!$B$3:$I$14,8,TRUE)</f>
        <v>2676619.98</v>
      </c>
      <c r="F11" s="15"/>
    </row>
    <row r="12" spans="2:11" x14ac:dyDescent="0.25">
      <c r="B12" s="13"/>
      <c r="C12" s="14"/>
      <c r="D12" s="14"/>
      <c r="E12" s="14"/>
      <c r="F12" s="15"/>
    </row>
    <row r="13" spans="2:11" ht="15.75" thickBot="1" x14ac:dyDescent="0.3">
      <c r="B13" s="17"/>
      <c r="C13" s="18"/>
      <c r="D13" s="18"/>
      <c r="E13" s="18"/>
      <c r="F13" s="19"/>
    </row>
    <row r="17" spans="4:8" x14ac:dyDescent="0.25">
      <c r="D17" s="25" t="s">
        <v>35</v>
      </c>
      <c r="E17" s="28" t="s">
        <v>37</v>
      </c>
      <c r="F17" s="29" t="s">
        <v>39</v>
      </c>
      <c r="G17" s="28" t="s">
        <v>43</v>
      </c>
      <c r="H17" s="28" t="s">
        <v>38</v>
      </c>
    </row>
    <row r="18" spans="4:8" x14ac:dyDescent="0.25">
      <c r="D18" s="26" t="s">
        <v>8</v>
      </c>
      <c r="E18" s="28">
        <v>2021548</v>
      </c>
      <c r="F18" s="29">
        <v>7.0000000000000007E-2</v>
      </c>
      <c r="G18" s="28">
        <v>141508.36000000002</v>
      </c>
      <c r="H18" s="28">
        <v>2163056.36</v>
      </c>
    </row>
    <row r="19" spans="4:8" x14ac:dyDescent="0.25">
      <c r="D19" s="27" t="s">
        <v>21</v>
      </c>
      <c r="E19" s="28">
        <v>2021548</v>
      </c>
      <c r="F19" s="29">
        <v>7.0000000000000007E-2</v>
      </c>
      <c r="G19" s="28">
        <v>141508.36000000002</v>
      </c>
      <c r="H19" s="28">
        <v>2163056.36</v>
      </c>
    </row>
    <row r="20" spans="4:8" x14ac:dyDescent="0.25">
      <c r="D20" s="26" t="s">
        <v>11</v>
      </c>
      <c r="E20" s="28">
        <v>1245687</v>
      </c>
      <c r="F20" s="29">
        <v>7.0000000000000007E-2</v>
      </c>
      <c r="G20" s="28">
        <v>87198.090000000011</v>
      </c>
      <c r="H20" s="28">
        <v>1332885.0900000001</v>
      </c>
    </row>
    <row r="21" spans="4:8" x14ac:dyDescent="0.25">
      <c r="D21" s="27" t="s">
        <v>25</v>
      </c>
      <c r="E21" s="28">
        <v>1245687</v>
      </c>
      <c r="F21" s="29">
        <v>7.0000000000000007E-2</v>
      </c>
      <c r="G21" s="28">
        <v>87198.090000000011</v>
      </c>
      <c r="H21" s="28">
        <v>1332885.0900000001</v>
      </c>
    </row>
    <row r="22" spans="4:8" x14ac:dyDescent="0.25">
      <c r="D22" s="26" t="s">
        <v>9</v>
      </c>
      <c r="E22" s="28">
        <v>1985774</v>
      </c>
      <c r="F22" s="29">
        <v>7.0000000000000007E-2</v>
      </c>
      <c r="G22" s="28">
        <v>139004.18000000002</v>
      </c>
      <c r="H22" s="28">
        <v>2124778.1800000002</v>
      </c>
    </row>
    <row r="23" spans="4:8" x14ac:dyDescent="0.25">
      <c r="D23" s="27" t="s">
        <v>22</v>
      </c>
      <c r="E23" s="28">
        <v>1985774</v>
      </c>
      <c r="F23" s="29">
        <v>7.0000000000000007E-2</v>
      </c>
      <c r="G23" s="28">
        <v>139004.18000000002</v>
      </c>
      <c r="H23" s="28">
        <v>2124778.1800000002</v>
      </c>
    </row>
    <row r="24" spans="4:8" x14ac:dyDescent="0.25">
      <c r="D24" s="26" t="s">
        <v>16</v>
      </c>
      <c r="E24" s="28">
        <v>7845921</v>
      </c>
      <c r="F24" s="29">
        <v>7.0000000000000007E-2</v>
      </c>
      <c r="G24" s="28">
        <v>549214.47000000009</v>
      </c>
      <c r="H24" s="28">
        <v>8395135.4700000007</v>
      </c>
    </row>
    <row r="25" spans="4:8" x14ac:dyDescent="0.25">
      <c r="D25" s="27" t="s">
        <v>30</v>
      </c>
      <c r="E25" s="28">
        <v>7845921</v>
      </c>
      <c r="F25" s="29">
        <v>7.0000000000000007E-2</v>
      </c>
      <c r="G25" s="28">
        <v>549214.47000000009</v>
      </c>
      <c r="H25" s="28">
        <v>8395135.4700000007</v>
      </c>
    </row>
    <row r="26" spans="4:8" x14ac:dyDescent="0.25">
      <c r="D26" s="26" t="s">
        <v>15</v>
      </c>
      <c r="E26" s="28">
        <v>3254687</v>
      </c>
      <c r="F26" s="29">
        <v>7.0000000000000007E-2</v>
      </c>
      <c r="G26" s="28">
        <v>227828.09000000003</v>
      </c>
      <c r="H26" s="28">
        <v>3482515.09</v>
      </c>
    </row>
    <row r="27" spans="4:8" x14ac:dyDescent="0.25">
      <c r="D27" s="27" t="s">
        <v>29</v>
      </c>
      <c r="E27" s="28">
        <v>3254687</v>
      </c>
      <c r="F27" s="29">
        <v>7.0000000000000007E-2</v>
      </c>
      <c r="G27" s="28">
        <v>227828.09000000003</v>
      </c>
      <c r="H27" s="28">
        <v>3482515.09</v>
      </c>
    </row>
    <row r="28" spans="4:8" x14ac:dyDescent="0.25">
      <c r="D28" s="26" t="s">
        <v>17</v>
      </c>
      <c r="E28" s="28">
        <v>658422</v>
      </c>
      <c r="F28" s="29">
        <v>7.0000000000000007E-2</v>
      </c>
      <c r="G28" s="28">
        <v>46089.54</v>
      </c>
      <c r="H28" s="28">
        <v>704511.54</v>
      </c>
    </row>
    <row r="29" spans="4:8" x14ac:dyDescent="0.25">
      <c r="D29" s="27" t="s">
        <v>31</v>
      </c>
      <c r="E29" s="28">
        <v>658422</v>
      </c>
      <c r="F29" s="29">
        <v>7.0000000000000007E-2</v>
      </c>
      <c r="G29" s="28">
        <v>46089.54</v>
      </c>
      <c r="H29" s="28">
        <v>704511.54</v>
      </c>
    </row>
    <row r="30" spans="4:8" x14ac:dyDescent="0.25">
      <c r="D30" s="26" t="s">
        <v>10</v>
      </c>
      <c r="E30" s="28">
        <v>2501514</v>
      </c>
      <c r="F30" s="29">
        <v>7.0000000000000007E-2</v>
      </c>
      <c r="G30" s="28">
        <v>175105.98</v>
      </c>
      <c r="H30" s="28">
        <v>2676619.98</v>
      </c>
    </row>
    <row r="31" spans="4:8" x14ac:dyDescent="0.25">
      <c r="D31" s="27" t="s">
        <v>23</v>
      </c>
      <c r="E31" s="28">
        <v>2501514</v>
      </c>
      <c r="F31" s="29">
        <v>7.0000000000000007E-2</v>
      </c>
      <c r="G31" s="28">
        <v>175105.98</v>
      </c>
      <c r="H31" s="28">
        <v>2676619.98</v>
      </c>
    </row>
    <row r="32" spans="4:8" x14ac:dyDescent="0.25">
      <c r="D32" s="26" t="s">
        <v>14</v>
      </c>
      <c r="E32" s="28">
        <v>985421</v>
      </c>
      <c r="F32" s="29">
        <v>7.0000000000000007E-2</v>
      </c>
      <c r="G32" s="28">
        <v>68979.47</v>
      </c>
      <c r="H32" s="28">
        <v>1054400.47</v>
      </c>
    </row>
    <row r="33" spans="4:8" x14ac:dyDescent="0.25">
      <c r="D33" s="27" t="s">
        <v>28</v>
      </c>
      <c r="E33" s="28">
        <v>985421</v>
      </c>
      <c r="F33" s="29">
        <v>7.0000000000000007E-2</v>
      </c>
      <c r="G33" s="28">
        <v>68979.47</v>
      </c>
      <c r="H33" s="28">
        <v>1054400.47</v>
      </c>
    </row>
    <row r="34" spans="4:8" x14ac:dyDescent="0.25">
      <c r="D34" s="26" t="s">
        <v>19</v>
      </c>
      <c r="E34" s="28">
        <v>10254875</v>
      </c>
      <c r="F34" s="29">
        <v>7.0000000000000007E-2</v>
      </c>
      <c r="G34" s="28">
        <v>717841.25000000012</v>
      </c>
      <c r="H34" s="28">
        <v>10972716.25</v>
      </c>
    </row>
    <row r="35" spans="4:8" x14ac:dyDescent="0.25">
      <c r="D35" s="27" t="s">
        <v>33</v>
      </c>
      <c r="E35" s="28">
        <v>10254875</v>
      </c>
      <c r="F35" s="29">
        <v>7.0000000000000007E-2</v>
      </c>
      <c r="G35" s="28">
        <v>717841.25000000012</v>
      </c>
      <c r="H35" s="28">
        <v>10972716.25</v>
      </c>
    </row>
    <row r="36" spans="4:8" x14ac:dyDescent="0.25">
      <c r="D36" s="26" t="s">
        <v>12</v>
      </c>
      <c r="E36" s="28">
        <v>3524157</v>
      </c>
      <c r="F36" s="29">
        <v>7.0000000000000007E-2</v>
      </c>
      <c r="G36" s="28">
        <v>246690.99000000002</v>
      </c>
      <c r="H36" s="28">
        <v>3770847.99</v>
      </c>
    </row>
    <row r="37" spans="4:8" x14ac:dyDescent="0.25">
      <c r="D37" s="27" t="s">
        <v>26</v>
      </c>
      <c r="E37" s="28">
        <v>3524157</v>
      </c>
      <c r="F37" s="29">
        <v>7.0000000000000007E-2</v>
      </c>
      <c r="G37" s="28">
        <v>246690.99000000002</v>
      </c>
      <c r="H37" s="28">
        <v>3770847.99</v>
      </c>
    </row>
    <row r="38" spans="4:8" x14ac:dyDescent="0.25">
      <c r="D38" s="26" t="s">
        <v>18</v>
      </c>
      <c r="E38" s="28">
        <v>584698</v>
      </c>
      <c r="F38" s="29">
        <v>7.0000000000000007E-2</v>
      </c>
      <c r="G38" s="28">
        <v>40928.86</v>
      </c>
      <c r="H38" s="28">
        <v>625626.86</v>
      </c>
    </row>
    <row r="39" spans="4:8" x14ac:dyDescent="0.25">
      <c r="D39" s="27" t="s">
        <v>32</v>
      </c>
      <c r="E39" s="28">
        <v>584698</v>
      </c>
      <c r="F39" s="29">
        <v>7.0000000000000007E-2</v>
      </c>
      <c r="G39" s="28">
        <v>40928.86</v>
      </c>
      <c r="H39" s="28">
        <v>625626.86</v>
      </c>
    </row>
    <row r="40" spans="4:8" x14ac:dyDescent="0.25">
      <c r="D40" s="26" t="s">
        <v>13</v>
      </c>
      <c r="E40" s="28">
        <v>4879548</v>
      </c>
      <c r="F40" s="29">
        <v>7.0000000000000007E-2</v>
      </c>
      <c r="G40" s="28">
        <v>341568.36000000004</v>
      </c>
      <c r="H40" s="28">
        <v>5221116.3600000003</v>
      </c>
    </row>
    <row r="41" spans="4:8" x14ac:dyDescent="0.25">
      <c r="D41" s="27" t="s">
        <v>27</v>
      </c>
      <c r="E41" s="28">
        <v>4879548</v>
      </c>
      <c r="F41" s="29">
        <v>7.0000000000000007E-2</v>
      </c>
      <c r="G41" s="28">
        <v>341568.36000000004</v>
      </c>
      <c r="H41" s="28">
        <v>5221116.3600000003</v>
      </c>
    </row>
    <row r="42" spans="4:8" x14ac:dyDescent="0.25">
      <c r="D42" s="26" t="s">
        <v>36</v>
      </c>
      <c r="E42" s="28">
        <v>39742252</v>
      </c>
      <c r="F42" s="29">
        <v>0.8400000000000003</v>
      </c>
      <c r="G42" s="28">
        <v>2781957.64</v>
      </c>
      <c r="H42" s="28">
        <v>42524209.640000001</v>
      </c>
    </row>
  </sheetData>
  <dataValidations count="1">
    <dataValidation type="list" allowBlank="1" showInputMessage="1" showErrorMessage="1" sqref="C5" xr:uid="{3029C89A-C299-4919-8BA9-C4834793DD21}">
      <formula1>suppliers</formula1>
    </dataValidation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BE5F-139C-4EB2-88D0-32CF9AA008ED}">
  <sheetPr>
    <tabColor rgb="FF0070C0"/>
  </sheetPr>
  <dimension ref="A1:I13"/>
  <sheetViews>
    <sheetView showGridLines="0" workbookViewId="0">
      <selection activeCell="J7" sqref="J7"/>
    </sheetView>
  </sheetViews>
  <sheetFormatPr defaultRowHeight="15" x14ac:dyDescent="0.25"/>
  <cols>
    <col min="1" max="1" width="13.85546875" customWidth="1"/>
    <col min="2" max="2" width="11.42578125" customWidth="1"/>
    <col min="3" max="3" width="16.85546875" customWidth="1"/>
    <col min="4" max="4" width="16.7109375" customWidth="1"/>
    <col min="5" max="5" width="13.42578125" customWidth="1"/>
    <col min="6" max="6" width="22.140625" style="3" customWidth="1"/>
    <col min="7" max="7" width="9.140625" style="4"/>
    <col min="8" max="8" width="13.7109375" style="3" customWidth="1"/>
    <col min="9" max="9" width="13.85546875" style="3" bestFit="1" customWidth="1"/>
  </cols>
  <sheetData>
    <row r="1" spans="1:9" x14ac:dyDescent="0.25">
      <c r="A1" s="30" t="s">
        <v>20</v>
      </c>
      <c r="B1" s="31" t="s">
        <v>2</v>
      </c>
      <c r="C1" s="31" t="s">
        <v>1</v>
      </c>
      <c r="D1" s="31" t="s">
        <v>3</v>
      </c>
      <c r="E1" s="31" t="s">
        <v>0</v>
      </c>
      <c r="F1" s="32" t="s">
        <v>4</v>
      </c>
      <c r="G1" s="33" t="s">
        <v>5</v>
      </c>
      <c r="H1" s="32" t="s">
        <v>6</v>
      </c>
      <c r="I1" s="34" t="s">
        <v>7</v>
      </c>
    </row>
    <row r="2" spans="1:9" x14ac:dyDescent="0.25">
      <c r="A2" s="35" t="s">
        <v>28</v>
      </c>
      <c r="B2" s="8" t="s">
        <v>14</v>
      </c>
      <c r="C2" s="8">
        <v>203220</v>
      </c>
      <c r="D2" s="8">
        <v>30</v>
      </c>
      <c r="E2" s="36">
        <v>44554</v>
      </c>
      <c r="F2" s="28">
        <v>985421</v>
      </c>
      <c r="G2" s="37">
        <v>7.0000000000000007E-2</v>
      </c>
      <c r="H2" s="28">
        <v>68979.47</v>
      </c>
      <c r="I2" s="38">
        <v>1054400.47</v>
      </c>
    </row>
    <row r="3" spans="1:9" x14ac:dyDescent="0.25">
      <c r="A3" s="35" t="s">
        <v>26</v>
      </c>
      <c r="B3" s="8" t="s">
        <v>12</v>
      </c>
      <c r="C3" s="8">
        <v>203218</v>
      </c>
      <c r="D3" s="8">
        <v>24</v>
      </c>
      <c r="E3" s="36">
        <v>44540</v>
      </c>
      <c r="F3" s="28">
        <v>3524157</v>
      </c>
      <c r="G3" s="37">
        <v>7.0000000000000007E-2</v>
      </c>
      <c r="H3" s="28">
        <v>246690.99000000002</v>
      </c>
      <c r="I3" s="38">
        <v>3770847.99</v>
      </c>
    </row>
    <row r="4" spans="1:9" x14ac:dyDescent="0.25">
      <c r="A4" s="35" t="s">
        <v>22</v>
      </c>
      <c r="B4" s="8" t="s">
        <v>9</v>
      </c>
      <c r="C4" s="8">
        <v>203215</v>
      </c>
      <c r="D4" s="8">
        <v>15</v>
      </c>
      <c r="E4" s="36">
        <v>44519</v>
      </c>
      <c r="F4" s="28">
        <v>1985774</v>
      </c>
      <c r="G4" s="37">
        <v>7.0000000000000007E-2</v>
      </c>
      <c r="H4" s="28">
        <v>139004.18000000002</v>
      </c>
      <c r="I4" s="38">
        <v>2124778.1800000002</v>
      </c>
    </row>
    <row r="5" spans="1:9" x14ac:dyDescent="0.25">
      <c r="A5" s="35" t="s">
        <v>25</v>
      </c>
      <c r="B5" s="8" t="s">
        <v>11</v>
      </c>
      <c r="C5" s="8">
        <v>203217</v>
      </c>
      <c r="D5" s="8">
        <v>21</v>
      </c>
      <c r="E5" s="36">
        <v>44533</v>
      </c>
      <c r="F5" s="28">
        <v>1245687</v>
      </c>
      <c r="G5" s="37">
        <v>7.0000000000000007E-2</v>
      </c>
      <c r="H5" s="28">
        <v>87198.090000000011</v>
      </c>
      <c r="I5" s="38">
        <v>1332885.0900000001</v>
      </c>
    </row>
    <row r="6" spans="1:9" x14ac:dyDescent="0.25">
      <c r="A6" s="35" t="s">
        <v>21</v>
      </c>
      <c r="B6" s="8" t="s">
        <v>8</v>
      </c>
      <c r="C6" s="8">
        <v>203214</v>
      </c>
      <c r="D6" s="8">
        <v>12</v>
      </c>
      <c r="E6" s="36">
        <v>44512</v>
      </c>
      <c r="F6" s="28">
        <v>2021548</v>
      </c>
      <c r="G6" s="37">
        <v>7.0000000000000007E-2</v>
      </c>
      <c r="H6" s="28">
        <v>141508.36000000002</v>
      </c>
      <c r="I6" s="38">
        <v>2163056.36</v>
      </c>
    </row>
    <row r="7" spans="1:9" x14ac:dyDescent="0.25">
      <c r="A7" s="35" t="s">
        <v>31</v>
      </c>
      <c r="B7" s="8" t="s">
        <v>17</v>
      </c>
      <c r="C7" s="8">
        <v>203223</v>
      </c>
      <c r="D7" s="8">
        <v>39</v>
      </c>
      <c r="E7" s="36">
        <v>44575</v>
      </c>
      <c r="F7" s="28">
        <v>658422</v>
      </c>
      <c r="G7" s="37">
        <v>7.0000000000000007E-2</v>
      </c>
      <c r="H7" s="28">
        <v>46089.54</v>
      </c>
      <c r="I7" s="38">
        <v>704511.54</v>
      </c>
    </row>
    <row r="8" spans="1:9" x14ac:dyDescent="0.25">
      <c r="A8" s="35" t="s">
        <v>33</v>
      </c>
      <c r="B8" s="8" t="s">
        <v>19</v>
      </c>
      <c r="C8" s="8">
        <v>203225</v>
      </c>
      <c r="D8" s="8">
        <v>45</v>
      </c>
      <c r="E8" s="36">
        <v>44589</v>
      </c>
      <c r="F8" s="28">
        <v>10254875</v>
      </c>
      <c r="G8" s="37">
        <v>7.0000000000000007E-2</v>
      </c>
      <c r="H8" s="28">
        <v>717841.25000000012</v>
      </c>
      <c r="I8" s="38">
        <v>10972716.25</v>
      </c>
    </row>
    <row r="9" spans="1:9" x14ac:dyDescent="0.25">
      <c r="A9" s="35" t="s">
        <v>29</v>
      </c>
      <c r="B9" s="8" t="s">
        <v>15</v>
      </c>
      <c r="C9" s="8">
        <v>203221</v>
      </c>
      <c r="D9" s="8">
        <v>33</v>
      </c>
      <c r="E9" s="36">
        <v>44561</v>
      </c>
      <c r="F9" s="28">
        <v>3254687</v>
      </c>
      <c r="G9" s="37">
        <v>7.0000000000000007E-2</v>
      </c>
      <c r="H9" s="28">
        <v>227828.09000000003</v>
      </c>
      <c r="I9" s="38">
        <v>3482515.09</v>
      </c>
    </row>
    <row r="10" spans="1:9" x14ac:dyDescent="0.25">
      <c r="A10" s="35" t="s">
        <v>32</v>
      </c>
      <c r="B10" s="8" t="s">
        <v>18</v>
      </c>
      <c r="C10" s="8">
        <v>203224</v>
      </c>
      <c r="D10" s="8">
        <v>42</v>
      </c>
      <c r="E10" s="36">
        <v>44582</v>
      </c>
      <c r="F10" s="28">
        <v>584698</v>
      </c>
      <c r="G10" s="37">
        <v>7.0000000000000007E-2</v>
      </c>
      <c r="H10" s="28">
        <v>40928.86</v>
      </c>
      <c r="I10" s="38">
        <v>625626.86</v>
      </c>
    </row>
    <row r="11" spans="1:9" x14ac:dyDescent="0.25">
      <c r="A11" s="35" t="s">
        <v>27</v>
      </c>
      <c r="B11" s="8" t="s">
        <v>13</v>
      </c>
      <c r="C11" s="8">
        <v>203219</v>
      </c>
      <c r="D11" s="8">
        <v>27</v>
      </c>
      <c r="E11" s="36">
        <v>44547</v>
      </c>
      <c r="F11" s="28">
        <v>4879548</v>
      </c>
      <c r="G11" s="37">
        <v>7.0000000000000007E-2</v>
      </c>
      <c r="H11" s="28">
        <v>341568.36000000004</v>
      </c>
      <c r="I11" s="38">
        <v>5221116.3600000003</v>
      </c>
    </row>
    <row r="12" spans="1:9" x14ac:dyDescent="0.25">
      <c r="A12" s="35" t="s">
        <v>30</v>
      </c>
      <c r="B12" s="8" t="s">
        <v>16</v>
      </c>
      <c r="C12" s="8">
        <v>203222</v>
      </c>
      <c r="D12" s="8">
        <v>36</v>
      </c>
      <c r="E12" s="36">
        <v>44568</v>
      </c>
      <c r="F12" s="28">
        <v>7845921</v>
      </c>
      <c r="G12" s="37">
        <v>7.0000000000000007E-2</v>
      </c>
      <c r="H12" s="28">
        <v>549214.47000000009</v>
      </c>
      <c r="I12" s="38">
        <v>8395135.4700000007</v>
      </c>
    </row>
    <row r="13" spans="1:9" x14ac:dyDescent="0.25">
      <c r="A13" s="39" t="s">
        <v>23</v>
      </c>
      <c r="B13" s="40" t="s">
        <v>10</v>
      </c>
      <c r="C13" s="40">
        <v>203216</v>
      </c>
      <c r="D13" s="40">
        <v>18</v>
      </c>
      <c r="E13" s="41">
        <v>44526</v>
      </c>
      <c r="F13" s="42">
        <v>2501514</v>
      </c>
      <c r="G13" s="43">
        <v>7.0000000000000007E-2</v>
      </c>
      <c r="H13" s="42">
        <v>175105.98</v>
      </c>
      <c r="I13" s="44">
        <v>2676619.98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81C4-186A-41FA-901E-8BBFF3E378B1}">
  <sheetPr>
    <tabColor theme="5" tint="-0.249977111117893"/>
  </sheetPr>
  <dimension ref="A1:K14"/>
  <sheetViews>
    <sheetView tabSelected="1" workbookViewId="0">
      <selection activeCell="B5" sqref="B5"/>
    </sheetView>
  </sheetViews>
  <sheetFormatPr defaultRowHeight="15" x14ac:dyDescent="0.25"/>
  <cols>
    <col min="1" max="1" width="14.28515625" customWidth="1"/>
    <col min="3" max="3" width="14.5703125" customWidth="1"/>
    <col min="4" max="4" width="14.28515625" customWidth="1"/>
    <col min="5" max="5" width="10.7109375" bestFit="1" customWidth="1"/>
    <col min="6" max="6" width="20" customWidth="1"/>
    <col min="8" max="8" width="11.140625" customWidth="1"/>
    <col min="9" max="9" width="14.28515625" customWidth="1"/>
    <col min="10" max="11" width="13.85546875" bestFit="1" customWidth="1"/>
  </cols>
  <sheetData>
    <row r="1" spans="1:11" ht="18.75" x14ac:dyDescent="0.3">
      <c r="B1" s="45" t="s">
        <v>24</v>
      </c>
      <c r="C1" s="45"/>
      <c r="D1" s="45"/>
    </row>
    <row r="2" spans="1:11" x14ac:dyDescent="0.25">
      <c r="A2" s="2" t="s">
        <v>20</v>
      </c>
      <c r="B2" s="2" t="s">
        <v>2</v>
      </c>
      <c r="C2" s="2" t="s">
        <v>1</v>
      </c>
      <c r="D2" s="2" t="s">
        <v>3</v>
      </c>
      <c r="E2" s="2" t="s">
        <v>0</v>
      </c>
      <c r="F2" s="2" t="s">
        <v>4</v>
      </c>
      <c r="G2" s="2" t="s">
        <v>5</v>
      </c>
      <c r="H2" s="2" t="s">
        <v>6</v>
      </c>
      <c r="I2" s="2" t="s">
        <v>7</v>
      </c>
    </row>
    <row r="3" spans="1:11" x14ac:dyDescent="0.25">
      <c r="A3" t="s">
        <v>21</v>
      </c>
      <c r="B3" t="s">
        <v>8</v>
      </c>
      <c r="C3">
        <v>203214</v>
      </c>
      <c r="D3">
        <v>12</v>
      </c>
      <c r="E3" s="1">
        <v>44512</v>
      </c>
      <c r="F3" s="3">
        <f>IF($B3='IU-Calculation'!$E$3,SUBSTITUTE('IU-Calculation'!$I3,RIGHT('IU-Calculation'!$I3,3),'IU-Calculation'!$C$3)+0,'IU-Calculation'!$I3)</f>
        <v>2021548</v>
      </c>
      <c r="G3" s="4">
        <v>7.0000000000000007E-2</v>
      </c>
      <c r="H3" s="3">
        <f>F3*G3</f>
        <v>141508.36000000002</v>
      </c>
      <c r="I3" s="3">
        <f>F3+H3</f>
        <v>2163056.36</v>
      </c>
      <c r="J3" s="3"/>
      <c r="K3" s="3"/>
    </row>
    <row r="4" spans="1:11" x14ac:dyDescent="0.25">
      <c r="A4" t="s">
        <v>22</v>
      </c>
      <c r="B4" t="s">
        <v>9</v>
      </c>
      <c r="C4">
        <v>203215</v>
      </c>
      <c r="D4">
        <v>15</v>
      </c>
      <c r="E4" s="1">
        <v>44519</v>
      </c>
      <c r="F4" s="3">
        <f>IF($B4='IU-Calculation'!$E$3,SUBSTITUTE('IU-Calculation'!$I4,RIGHT('IU-Calculation'!$I4,3),'IU-Calculation'!$C$3)+0,'IU-Calculation'!$I4)</f>
        <v>1985774</v>
      </c>
      <c r="G4" s="4">
        <v>7.0000000000000007E-2</v>
      </c>
      <c r="H4" s="3">
        <f t="shared" ref="H4:H14" si="0">F4*G4</f>
        <v>139004.18000000002</v>
      </c>
      <c r="I4" s="3">
        <f t="shared" ref="I4:I14" si="1">F4+H4</f>
        <v>2124778.1800000002</v>
      </c>
      <c r="J4" s="3"/>
      <c r="K4" s="3"/>
    </row>
    <row r="5" spans="1:11" x14ac:dyDescent="0.25">
      <c r="A5" t="s">
        <v>23</v>
      </c>
      <c r="B5" t="s">
        <v>10</v>
      </c>
      <c r="C5">
        <v>203216</v>
      </c>
      <c r="D5">
        <v>18</v>
      </c>
      <c r="E5" s="1">
        <v>44526</v>
      </c>
      <c r="F5" s="3">
        <f>IF($B5='IU-Calculation'!$E$3,SUBSTITUTE('IU-Calculation'!$I5,RIGHT('IU-Calculation'!$I5,3),'IU-Calculation'!$C$3)+0,'IU-Calculation'!$I5)</f>
        <v>2501514</v>
      </c>
      <c r="G5" s="4">
        <v>7.0000000000000007E-2</v>
      </c>
      <c r="H5" s="3">
        <f t="shared" si="0"/>
        <v>175105.98</v>
      </c>
      <c r="I5" s="3">
        <f t="shared" si="1"/>
        <v>2676619.98</v>
      </c>
      <c r="J5" s="3"/>
      <c r="K5" s="3"/>
    </row>
    <row r="6" spans="1:11" x14ac:dyDescent="0.25">
      <c r="A6" t="s">
        <v>25</v>
      </c>
      <c r="B6" t="s">
        <v>11</v>
      </c>
      <c r="C6">
        <v>203217</v>
      </c>
      <c r="D6">
        <v>21</v>
      </c>
      <c r="E6" s="1">
        <v>44533</v>
      </c>
      <c r="F6" s="3">
        <f>IF($B6='IU-Calculation'!$E$3,SUBSTITUTE('IU-Calculation'!$I6,RIGHT('IU-Calculation'!$I6,3),'IU-Calculation'!$C$3)+0,'IU-Calculation'!$I6)</f>
        <v>1245687</v>
      </c>
      <c r="G6" s="4">
        <v>7.0000000000000007E-2</v>
      </c>
      <c r="H6" s="3">
        <f t="shared" si="0"/>
        <v>87198.090000000011</v>
      </c>
      <c r="I6" s="3">
        <f t="shared" si="1"/>
        <v>1332885.0900000001</v>
      </c>
      <c r="J6" s="3"/>
      <c r="K6" s="3"/>
    </row>
    <row r="7" spans="1:11" x14ac:dyDescent="0.25">
      <c r="A7" t="s">
        <v>26</v>
      </c>
      <c r="B7" t="s">
        <v>10</v>
      </c>
      <c r="C7">
        <v>203218</v>
      </c>
      <c r="D7">
        <v>24</v>
      </c>
      <c r="E7" s="1">
        <v>44540</v>
      </c>
      <c r="F7" s="3">
        <f>IF($B7='IU-Calculation'!$E$3,SUBSTITUTE('IU-Calculation'!$I7,RIGHT('IU-Calculation'!$I7,3),'IU-Calculation'!$C$3)+0,'IU-Calculation'!$I7)</f>
        <v>3524514</v>
      </c>
      <c r="G7" s="4">
        <v>7.0000000000000007E-2</v>
      </c>
      <c r="H7" s="3">
        <f t="shared" si="0"/>
        <v>246715.98</v>
      </c>
      <c r="I7" s="3">
        <f t="shared" si="1"/>
        <v>3771229.98</v>
      </c>
      <c r="J7" s="3"/>
      <c r="K7" s="3"/>
    </row>
    <row r="8" spans="1:11" x14ac:dyDescent="0.25">
      <c r="A8" t="s">
        <v>27</v>
      </c>
      <c r="B8" t="s">
        <v>12</v>
      </c>
      <c r="C8">
        <v>203219</v>
      </c>
      <c r="D8">
        <v>27</v>
      </c>
      <c r="E8" s="1">
        <v>44547</v>
      </c>
      <c r="F8" s="3">
        <f>IF($B8='IU-Calculation'!$E$3,SUBSTITUTE('IU-Calculation'!$I8,RIGHT('IU-Calculation'!$I8,3),'IU-Calculation'!$C$3)+0,'IU-Calculation'!$I8)</f>
        <v>4879548</v>
      </c>
      <c r="G8" s="4">
        <v>7.0000000000000007E-2</v>
      </c>
      <c r="H8" s="3">
        <f t="shared" si="0"/>
        <v>341568.36000000004</v>
      </c>
      <c r="I8" s="3">
        <f t="shared" si="1"/>
        <v>5221116.3600000003</v>
      </c>
      <c r="J8" s="3"/>
      <c r="K8" s="3"/>
    </row>
    <row r="9" spans="1:11" x14ac:dyDescent="0.25">
      <c r="A9" t="s">
        <v>28</v>
      </c>
      <c r="B9" t="s">
        <v>14</v>
      </c>
      <c r="C9">
        <v>203220</v>
      </c>
      <c r="D9">
        <v>30</v>
      </c>
      <c r="E9" s="1">
        <v>44554</v>
      </c>
      <c r="F9" s="3">
        <f>IF($B9='IU-Calculation'!$E$3,SUBSTITUTE('IU-Calculation'!$I9,RIGHT('IU-Calculation'!$I9,3),'IU-Calculation'!$C$3)+0,'IU-Calculation'!$I9)</f>
        <v>985421</v>
      </c>
      <c r="G9" s="4">
        <v>7.0000000000000007E-2</v>
      </c>
      <c r="H9" s="3">
        <f t="shared" si="0"/>
        <v>68979.47</v>
      </c>
      <c r="I9" s="3">
        <f t="shared" si="1"/>
        <v>1054400.47</v>
      </c>
      <c r="J9" s="3"/>
      <c r="K9" s="3"/>
    </row>
    <row r="10" spans="1:11" x14ac:dyDescent="0.25">
      <c r="A10" t="s">
        <v>29</v>
      </c>
      <c r="B10" t="s">
        <v>15</v>
      </c>
      <c r="C10">
        <v>203221</v>
      </c>
      <c r="D10">
        <v>33</v>
      </c>
      <c r="E10" s="1">
        <v>44561</v>
      </c>
      <c r="F10" s="3">
        <f>IF($B10='IU-Calculation'!$E$3,SUBSTITUTE('IU-Calculation'!$I10,RIGHT('IU-Calculation'!$I10,3),'IU-Calculation'!$C$3)+0,'IU-Calculation'!$I10)</f>
        <v>3254687</v>
      </c>
      <c r="G10" s="4">
        <v>7.0000000000000007E-2</v>
      </c>
      <c r="H10" s="3">
        <f t="shared" si="0"/>
        <v>227828.09000000003</v>
      </c>
      <c r="I10" s="3">
        <f t="shared" si="1"/>
        <v>3482515.09</v>
      </c>
      <c r="J10" s="3"/>
      <c r="K10" s="3"/>
    </row>
    <row r="11" spans="1:11" x14ac:dyDescent="0.25">
      <c r="A11" t="s">
        <v>30</v>
      </c>
      <c r="B11" t="s">
        <v>16</v>
      </c>
      <c r="C11">
        <v>203222</v>
      </c>
      <c r="D11">
        <v>36</v>
      </c>
      <c r="E11" s="1">
        <v>44568</v>
      </c>
      <c r="F11" s="3">
        <f>IF($B11='IU-Calculation'!$E$3,SUBSTITUTE('IU-Calculation'!$I11,RIGHT('IU-Calculation'!$I11,3),'IU-Calculation'!$C$3)+0,'IU-Calculation'!$I11)</f>
        <v>7845921</v>
      </c>
      <c r="G11" s="4">
        <v>7.0000000000000007E-2</v>
      </c>
      <c r="H11" s="3">
        <f t="shared" si="0"/>
        <v>549214.47000000009</v>
      </c>
      <c r="I11" s="3">
        <f t="shared" si="1"/>
        <v>8395135.4700000007</v>
      </c>
      <c r="J11" s="3"/>
      <c r="K11" s="3"/>
    </row>
    <row r="12" spans="1:11" x14ac:dyDescent="0.25">
      <c r="A12" t="s">
        <v>31</v>
      </c>
      <c r="B12" t="s">
        <v>17</v>
      </c>
      <c r="C12">
        <v>203223</v>
      </c>
      <c r="D12">
        <v>39</v>
      </c>
      <c r="E12" s="1">
        <v>44575</v>
      </c>
      <c r="F12" s="3">
        <f>IF($B12='IU-Calculation'!$E$3,SUBSTITUTE('IU-Calculation'!$I12,RIGHT('IU-Calculation'!$I12,3),'IU-Calculation'!$C$3)+0,'IU-Calculation'!$I12)</f>
        <v>658422</v>
      </c>
      <c r="G12" s="4">
        <v>7.0000000000000007E-2</v>
      </c>
      <c r="H12" s="3">
        <f t="shared" si="0"/>
        <v>46089.54</v>
      </c>
      <c r="I12" s="3">
        <f t="shared" si="1"/>
        <v>704511.54</v>
      </c>
      <c r="J12" s="3"/>
      <c r="K12" s="3"/>
    </row>
    <row r="13" spans="1:11" x14ac:dyDescent="0.25">
      <c r="A13" t="s">
        <v>32</v>
      </c>
      <c r="B13" t="s">
        <v>18</v>
      </c>
      <c r="C13">
        <v>203224</v>
      </c>
      <c r="D13">
        <v>42</v>
      </c>
      <c r="E13" s="1">
        <v>44582</v>
      </c>
      <c r="F13" s="3">
        <f>IF($B13='IU-Calculation'!$E$3,SUBSTITUTE('IU-Calculation'!$I13,RIGHT('IU-Calculation'!$I13,3),'IU-Calculation'!$C$3)+0,'IU-Calculation'!$I13)</f>
        <v>584698</v>
      </c>
      <c r="G13" s="4">
        <v>7.0000000000000007E-2</v>
      </c>
      <c r="H13" s="3">
        <f t="shared" si="0"/>
        <v>40928.86</v>
      </c>
      <c r="I13" s="3">
        <f t="shared" si="1"/>
        <v>625626.86</v>
      </c>
      <c r="J13" s="3"/>
      <c r="K13" s="3"/>
    </row>
    <row r="14" spans="1:11" x14ac:dyDescent="0.25">
      <c r="A14" t="s">
        <v>33</v>
      </c>
      <c r="B14" t="s">
        <v>19</v>
      </c>
      <c r="C14">
        <v>203225</v>
      </c>
      <c r="D14">
        <v>45</v>
      </c>
      <c r="E14" s="1">
        <v>44589</v>
      </c>
      <c r="F14" s="3">
        <f>IF($B14='IU-Calculation'!$E$3,SUBSTITUTE('IU-Calculation'!$I14,RIGHT('IU-Calculation'!$I14,3),'IU-Calculation'!$C$3)+0,'IU-Calculation'!$I14)</f>
        <v>10254875</v>
      </c>
      <c r="G14" s="4">
        <v>7.0000000000000007E-2</v>
      </c>
      <c r="H14" s="3">
        <f t="shared" si="0"/>
        <v>717841.25000000012</v>
      </c>
      <c r="I14" s="3">
        <f t="shared" si="1"/>
        <v>10972716.25</v>
      </c>
      <c r="J14" s="3"/>
      <c r="K14" s="3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746C-330A-4065-8018-C9EC903016B8}">
  <sheetPr>
    <tabColor rgb="FFC00000"/>
  </sheetPr>
  <dimension ref="C2:I14"/>
  <sheetViews>
    <sheetView showGridLines="0" workbookViewId="0">
      <selection activeCell="I2" sqref="I2"/>
    </sheetView>
  </sheetViews>
  <sheetFormatPr defaultRowHeight="15" x14ac:dyDescent="0.25"/>
  <cols>
    <col min="3" max="3" width="11.28515625" customWidth="1"/>
    <col min="9" max="9" width="17.5703125" customWidth="1"/>
  </cols>
  <sheetData>
    <row r="2" spans="3:9" x14ac:dyDescent="0.25">
      <c r="C2" s="9" t="s">
        <v>41</v>
      </c>
      <c r="E2" s="9" t="s">
        <v>2</v>
      </c>
      <c r="I2" s="6" t="s">
        <v>42</v>
      </c>
    </row>
    <row r="3" spans="3:9" x14ac:dyDescent="0.25">
      <c r="C3" s="8">
        <v>514</v>
      </c>
      <c r="E3" s="8" t="s">
        <v>10</v>
      </c>
      <c r="I3" s="5">
        <v>2021548</v>
      </c>
    </row>
    <row r="4" spans="3:9" x14ac:dyDescent="0.25">
      <c r="I4" s="5">
        <v>1985774</v>
      </c>
    </row>
    <row r="5" spans="3:9" x14ac:dyDescent="0.25">
      <c r="I5" s="5">
        <v>2501248</v>
      </c>
    </row>
    <row r="6" spans="3:9" x14ac:dyDescent="0.25">
      <c r="I6" s="5">
        <v>1245687</v>
      </c>
    </row>
    <row r="7" spans="3:9" x14ac:dyDescent="0.25">
      <c r="I7" s="5">
        <v>3524157</v>
      </c>
    </row>
    <row r="8" spans="3:9" x14ac:dyDescent="0.25">
      <c r="I8" s="5">
        <v>4879548</v>
      </c>
    </row>
    <row r="9" spans="3:9" x14ac:dyDescent="0.25">
      <c r="I9" s="5">
        <v>985421</v>
      </c>
    </row>
    <row r="10" spans="3:9" x14ac:dyDescent="0.25">
      <c r="I10" s="5">
        <v>3254687</v>
      </c>
    </row>
    <row r="11" spans="3:9" x14ac:dyDescent="0.25">
      <c r="I11" s="5">
        <v>7845921</v>
      </c>
    </row>
    <row r="12" spans="3:9" x14ac:dyDescent="0.25">
      <c r="I12" s="5">
        <v>658422</v>
      </c>
    </row>
    <row r="13" spans="3:9" x14ac:dyDescent="0.25">
      <c r="I13" s="5">
        <v>584698</v>
      </c>
    </row>
    <row r="14" spans="3:9" x14ac:dyDescent="0.25">
      <c r="I14" s="5">
        <v>10254875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</vt:lpstr>
      <vt:lpstr>Dashboard 2</vt:lpstr>
      <vt:lpstr>Data</vt:lpstr>
      <vt:lpstr>IU-Calculation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Ubong Jonah</dc:creator>
  <cp:lastModifiedBy>Ubong Jonah</cp:lastModifiedBy>
  <dcterms:created xsi:type="dcterms:W3CDTF">2021-12-08T02:58:44Z</dcterms:created>
  <dcterms:modified xsi:type="dcterms:W3CDTF">2021-12-12T16:40:54Z</dcterms:modified>
</cp:coreProperties>
</file>