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8660" windowHeight="7095" firstSheet="1" activeTab="1"/>
  </bookViews>
  <sheets>
    <sheet name="Sheet7" sheetId="8" r:id="rId1"/>
    <sheet name="MPU and PC" sheetId="4" r:id="rId2"/>
  </sheets>
  <calcPr calcId="145621"/>
</workbook>
</file>

<file path=xl/calcChain.xml><?xml version="1.0" encoding="utf-8"?>
<calcChain xmlns="http://schemas.openxmlformats.org/spreadsheetml/2006/main">
  <c r="C42" i="4" l="1"/>
  <c r="G41" i="4"/>
  <c r="G22" i="4"/>
  <c r="C17" i="4"/>
  <c r="G16" i="4"/>
  <c r="G40" i="4" l="1"/>
  <c r="G38" i="4"/>
  <c r="G36" i="4"/>
  <c r="G34" i="4"/>
  <c r="G33" i="4"/>
  <c r="G32" i="4"/>
  <c r="G31" i="4"/>
  <c r="G30" i="4"/>
  <c r="G29" i="4"/>
  <c r="G28" i="4"/>
  <c r="G27" i="4"/>
  <c r="G26" i="4"/>
  <c r="G25" i="4"/>
  <c r="G24" i="4"/>
  <c r="G23" i="4"/>
  <c r="G35" i="4" l="1"/>
  <c r="G37" i="4"/>
  <c r="G39" i="4"/>
  <c r="K13" i="4"/>
  <c r="L13" i="4" s="1"/>
  <c r="K11" i="4"/>
  <c r="L11" i="4" s="1"/>
  <c r="G4" i="4"/>
  <c r="G5" i="4"/>
  <c r="C15" i="8" l="1"/>
  <c r="D15" i="8" s="1"/>
  <c r="F15" i="4"/>
  <c r="E15" i="4"/>
  <c r="F14" i="4"/>
  <c r="E14" i="4"/>
  <c r="F13" i="4"/>
  <c r="E13" i="4"/>
  <c r="F12" i="4"/>
  <c r="E12" i="4"/>
  <c r="F11" i="4"/>
  <c r="E11" i="4"/>
  <c r="F10" i="4"/>
  <c r="E10" i="4"/>
  <c r="G9" i="4"/>
  <c r="G8" i="4"/>
  <c r="G7" i="4"/>
  <c r="G6" i="4"/>
  <c r="C12" i="8" l="1"/>
  <c r="D12" i="8" s="1"/>
  <c r="K10" i="4"/>
  <c r="L10" i="4" s="1"/>
  <c r="C16" i="8"/>
  <c r="D16" i="8" s="1"/>
  <c r="K14" i="4"/>
  <c r="L14" i="4" s="1"/>
  <c r="G12" i="4"/>
  <c r="G14" i="4"/>
  <c r="G11" i="4"/>
  <c r="G15" i="4"/>
  <c r="G13" i="4"/>
  <c r="G10" i="4"/>
  <c r="C10" i="8"/>
  <c r="D10" i="8" s="1"/>
  <c r="C9" i="8" l="1"/>
  <c r="D9" i="8" s="1"/>
  <c r="C13" i="8"/>
  <c r="D13" i="8" s="1"/>
</calcChain>
</file>

<file path=xl/sharedStrings.xml><?xml version="1.0" encoding="utf-8"?>
<sst xmlns="http://schemas.openxmlformats.org/spreadsheetml/2006/main" count="111" uniqueCount="65">
  <si>
    <t>Variable name</t>
  </si>
  <si>
    <t>Type</t>
    <phoneticPr fontId="1"/>
  </si>
  <si>
    <t>Byte</t>
    <phoneticPr fontId="1"/>
  </si>
  <si>
    <t>float</t>
    <phoneticPr fontId="1"/>
  </si>
  <si>
    <t>flolat</t>
    <phoneticPr fontId="1"/>
  </si>
  <si>
    <t>max</t>
    <phoneticPr fontId="1"/>
  </si>
  <si>
    <t>min</t>
    <phoneticPr fontId="1"/>
  </si>
  <si>
    <t>resolution</t>
    <phoneticPr fontId="1"/>
  </si>
  <si>
    <t>Sum of Data Byte</t>
    <phoneticPr fontId="1"/>
  </si>
  <si>
    <t>Hz</t>
  </si>
  <si>
    <t>baudrate</t>
    <phoneticPr fontId="1"/>
  </si>
  <si>
    <t>bps</t>
    <phoneticPr fontId="1"/>
  </si>
  <si>
    <t>send</t>
    <phoneticPr fontId="1"/>
  </si>
  <si>
    <t>reception</t>
    <phoneticPr fontId="1"/>
  </si>
  <si>
    <t>direction</t>
    <phoneticPr fontId="1"/>
  </si>
  <si>
    <t>poolingtime</t>
    <phoneticPr fontId="1"/>
  </si>
  <si>
    <t>Occupancy</t>
    <phoneticPr fontId="1"/>
  </si>
  <si>
    <t>acc[0]</t>
    <phoneticPr fontId="1"/>
  </si>
  <si>
    <t>acc[1]</t>
    <phoneticPr fontId="1"/>
  </si>
  <si>
    <t>acc[2]</t>
    <phoneticPr fontId="1"/>
  </si>
  <si>
    <t>int</t>
    <phoneticPr fontId="1"/>
  </si>
  <si>
    <t>cycle</t>
    <phoneticPr fontId="1"/>
  </si>
  <si>
    <t>Teensy</t>
    <phoneticPr fontId="1"/>
  </si>
  <si>
    <t>pc_t</t>
    <phoneticPr fontId="1"/>
  </si>
  <si>
    <t>statuspc</t>
    <phoneticPr fontId="1"/>
  </si>
  <si>
    <t>PC</t>
    <phoneticPr fontId="1"/>
  </si>
  <si>
    <t>MPU</t>
    <phoneticPr fontId="1"/>
  </si>
  <si>
    <t>euler[2]</t>
    <phoneticPr fontId="1"/>
  </si>
  <si>
    <t>statusmpu</t>
    <phoneticPr fontId="1"/>
  </si>
  <si>
    <t>gyro[0]</t>
    <phoneticPr fontId="1"/>
  </si>
  <si>
    <t>gyro[1]</t>
    <phoneticPr fontId="1"/>
  </si>
  <si>
    <t>gyro[2]</t>
    <phoneticPr fontId="1"/>
  </si>
  <si>
    <t>euler[1]</t>
    <phoneticPr fontId="1"/>
  </si>
  <si>
    <t>euler[0]</t>
    <phoneticPr fontId="1"/>
  </si>
  <si>
    <t>mpu_t</t>
    <phoneticPr fontId="1"/>
  </si>
  <si>
    <t>MPU to PC</t>
    <phoneticPr fontId="1"/>
  </si>
  <si>
    <t>PC to MPU</t>
    <phoneticPr fontId="1"/>
  </si>
  <si>
    <t>cycle</t>
    <phoneticPr fontId="1"/>
  </si>
  <si>
    <t>baudrate</t>
    <phoneticPr fontId="1"/>
  </si>
  <si>
    <t>bps</t>
    <phoneticPr fontId="1"/>
  </si>
  <si>
    <t>direction</t>
    <phoneticPr fontId="1"/>
  </si>
  <si>
    <t>poolingtime</t>
    <phoneticPr fontId="1"/>
  </si>
  <si>
    <t>Occupancy</t>
    <phoneticPr fontId="1"/>
  </si>
  <si>
    <t>send</t>
    <phoneticPr fontId="1"/>
  </si>
  <si>
    <t>reception</t>
    <phoneticPr fontId="1"/>
  </si>
  <si>
    <t>MPU</t>
    <phoneticPr fontId="1"/>
  </si>
  <si>
    <t>start byte</t>
    <phoneticPr fontId="1"/>
  </si>
  <si>
    <t>byte</t>
    <phoneticPr fontId="1"/>
  </si>
  <si>
    <t>end byte</t>
    <phoneticPr fontId="1"/>
  </si>
  <si>
    <t>limb1</t>
    <phoneticPr fontId="1"/>
  </si>
  <si>
    <t>limb2</t>
    <phoneticPr fontId="1"/>
  </si>
  <si>
    <t>limb3</t>
  </si>
  <si>
    <t>limb4</t>
  </si>
  <si>
    <t>limb5</t>
  </si>
  <si>
    <t>limb6</t>
  </si>
  <si>
    <t>limb7</t>
  </si>
  <si>
    <t>limb8</t>
  </si>
  <si>
    <t>limb9</t>
  </si>
  <si>
    <t>limb10</t>
  </si>
  <si>
    <t>limb11</t>
  </si>
  <si>
    <t>limb12</t>
  </si>
  <si>
    <t>limb13</t>
  </si>
  <si>
    <t>limb14</t>
  </si>
  <si>
    <t>limb15</t>
  </si>
  <si>
    <t>limb16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</si>
</sst>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176" fontId="0" fillId="0" borderId="11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0" fontId="0" fillId="0" borderId="0" xfId="0" applyBorder="1" applyAlignment="1"/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176" fontId="0" fillId="0" borderId="18" xfId="1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76" fontId="0" fillId="0" borderId="21" xfId="1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240196</xdr:colOff>
      <xdr:row>21</xdr:row>
      <xdr:rowOff>24848</xdr:rowOff>
    </xdr:from>
    <xdr:to>
      <xdr:col>2</xdr:col>
      <xdr:colOff>563217</xdr:colOff>
      <xdr:row>25</xdr:row>
      <xdr:rowOff>46383</xdr:rowOff>
    </xdr:to>
    <xdr:sp macro="" textlink="">
      <xdr:nvSpPr>
        <xdr:cNvPr id="2" name="正方形/長方形 1"/>
        <xdr:cNvSpPr/>
      </xdr:nvSpPr>
      <xdr:spPr>
        <a:xfrm>
          <a:off x="6688621" y="3815798"/>
          <a:ext cx="1008821" cy="7073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PC</a:t>
          </a:r>
          <a:endParaRPr kumimoji="1" lang="ja-JP" altLang="en-US" sz="1800"/>
        </a:p>
      </xdr:txBody>
    </xdr:sp>
    <xdr:clientData/>
  </xdr:twoCellAnchor>
  <xdr:twoCellAnchor>
    <xdr:from>
      <xdr:col>3</xdr:col>
      <xdr:colOff>479564</xdr:colOff>
      <xdr:row>21</xdr:row>
      <xdr:rowOff>24848</xdr:rowOff>
    </xdr:from>
    <xdr:to>
      <xdr:col>5</xdr:col>
      <xdr:colOff>115129</xdr:colOff>
      <xdr:row>25</xdr:row>
      <xdr:rowOff>46383</xdr:rowOff>
    </xdr:to>
    <xdr:sp macro="" textlink="">
      <xdr:nvSpPr>
        <xdr:cNvPr id="3" name="正方形/長方形 2"/>
        <xdr:cNvSpPr/>
      </xdr:nvSpPr>
      <xdr:spPr>
        <a:xfrm>
          <a:off x="8299589" y="3815798"/>
          <a:ext cx="1102415" cy="7073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TWE</a:t>
          </a:r>
          <a:endParaRPr kumimoji="1" lang="ja-JP" altLang="en-US" sz="1800"/>
        </a:p>
      </xdr:txBody>
    </xdr:sp>
    <xdr:clientData/>
  </xdr:twoCellAnchor>
  <xdr:twoCellAnchor>
    <xdr:from>
      <xdr:col>6</xdr:col>
      <xdr:colOff>122584</xdr:colOff>
      <xdr:row>21</xdr:row>
      <xdr:rowOff>24848</xdr:rowOff>
    </xdr:from>
    <xdr:to>
      <xdr:col>7</xdr:col>
      <xdr:colOff>445605</xdr:colOff>
      <xdr:row>25</xdr:row>
      <xdr:rowOff>46383</xdr:rowOff>
    </xdr:to>
    <xdr:sp macro="" textlink="">
      <xdr:nvSpPr>
        <xdr:cNvPr id="4" name="正方形/長方形 3"/>
        <xdr:cNvSpPr/>
      </xdr:nvSpPr>
      <xdr:spPr>
        <a:xfrm>
          <a:off x="10095259" y="3815798"/>
          <a:ext cx="1008821" cy="7073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MPU</a:t>
          </a:r>
          <a:endParaRPr kumimoji="1" lang="ja-JP" altLang="en-US" sz="1800"/>
        </a:p>
      </xdr:txBody>
    </xdr:sp>
    <xdr:clientData/>
  </xdr:twoCellAnchor>
  <xdr:twoCellAnchor>
    <xdr:from>
      <xdr:col>2</xdr:col>
      <xdr:colOff>588065</xdr:colOff>
      <xdr:row>22</xdr:row>
      <xdr:rowOff>8283</xdr:rowOff>
    </xdr:from>
    <xdr:to>
      <xdr:col>3</xdr:col>
      <xdr:colOff>480391</xdr:colOff>
      <xdr:row>22</xdr:row>
      <xdr:rowOff>8283</xdr:rowOff>
    </xdr:to>
    <xdr:cxnSp macro="">
      <xdr:nvCxnSpPr>
        <xdr:cNvPr id="5" name="直線矢印コネクタ 4"/>
        <xdr:cNvCxnSpPr/>
      </xdr:nvCxnSpPr>
      <xdr:spPr>
        <a:xfrm>
          <a:off x="7722290" y="3970683"/>
          <a:ext cx="57812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119269</xdr:colOff>
      <xdr:row>22</xdr:row>
      <xdr:rowOff>19878</xdr:rowOff>
    </xdr:from>
    <xdr:to>
      <xdr:col>6</xdr:col>
      <xdr:colOff>102704</xdr:colOff>
      <xdr:row>22</xdr:row>
      <xdr:rowOff>19878</xdr:rowOff>
    </xdr:to>
    <xdr:cxnSp macro="">
      <xdr:nvCxnSpPr>
        <xdr:cNvPr id="6" name="直線矢印コネクタ 5"/>
        <xdr:cNvCxnSpPr/>
      </xdr:nvCxnSpPr>
      <xdr:spPr>
        <a:xfrm>
          <a:off x="9406144" y="3982278"/>
          <a:ext cx="669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599660</xdr:colOff>
      <xdr:row>24</xdr:row>
      <xdr:rowOff>28161</xdr:rowOff>
    </xdr:from>
    <xdr:to>
      <xdr:col>3</xdr:col>
      <xdr:colOff>491986</xdr:colOff>
      <xdr:row>24</xdr:row>
      <xdr:rowOff>28161</xdr:rowOff>
    </xdr:to>
    <xdr:cxnSp macro="">
      <xdr:nvCxnSpPr>
        <xdr:cNvPr id="7" name="直線矢印コネクタ 6"/>
        <xdr:cNvCxnSpPr/>
      </xdr:nvCxnSpPr>
      <xdr:spPr>
        <a:xfrm flipH="1">
          <a:off x="7733885" y="4333461"/>
          <a:ext cx="57812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130864</xdr:colOff>
      <xdr:row>24</xdr:row>
      <xdr:rowOff>39756</xdr:rowOff>
    </xdr:from>
    <xdr:to>
      <xdr:col>6</xdr:col>
      <xdr:colOff>114299</xdr:colOff>
      <xdr:row>24</xdr:row>
      <xdr:rowOff>39756</xdr:rowOff>
    </xdr:to>
    <xdr:cxnSp macro="">
      <xdr:nvCxnSpPr>
        <xdr:cNvPr id="8" name="直線矢印コネクタ 7"/>
        <xdr:cNvCxnSpPr/>
      </xdr:nvCxnSpPr>
      <xdr:spPr>
        <a:xfrm flipH="1">
          <a:off x="9417739" y="4345056"/>
          <a:ext cx="669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604630</xdr:colOff>
      <xdr:row>25</xdr:row>
      <xdr:rowOff>124240</xdr:rowOff>
    </xdr:from>
    <xdr:to>
      <xdr:col>6</xdr:col>
      <xdr:colOff>447260</xdr:colOff>
      <xdr:row>27</xdr:row>
      <xdr:rowOff>33130</xdr:rowOff>
    </xdr:to>
    <xdr:sp macro="" textlink="">
      <xdr:nvSpPr>
        <xdr:cNvPr id="9" name="テキスト ボックス 8"/>
        <xdr:cNvSpPr txBox="1"/>
      </xdr:nvSpPr>
      <xdr:spPr>
        <a:xfrm>
          <a:off x="9205705" y="4600990"/>
          <a:ext cx="1214230" cy="251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MPU to Twelite</a:t>
          </a:r>
          <a:endParaRPr kumimoji="1" lang="ja-JP" altLang="en-US" sz="1100"/>
        </a:p>
      </xdr:txBody>
    </xdr:sp>
    <xdr:clientData/>
  </xdr:twoCellAnchor>
  <xdr:twoCellAnchor>
    <xdr:from>
      <xdr:col>4</xdr:col>
      <xdr:colOff>591378</xdr:colOff>
      <xdr:row>19</xdr:row>
      <xdr:rowOff>69573</xdr:rowOff>
    </xdr:from>
    <xdr:to>
      <xdr:col>6</xdr:col>
      <xdr:colOff>434008</xdr:colOff>
      <xdr:row>20</xdr:row>
      <xdr:rowOff>144117</xdr:rowOff>
    </xdr:to>
    <xdr:sp macro="" textlink="">
      <xdr:nvSpPr>
        <xdr:cNvPr id="10" name="テキスト ボックス 9"/>
        <xdr:cNvSpPr txBox="1"/>
      </xdr:nvSpPr>
      <xdr:spPr>
        <a:xfrm>
          <a:off x="9192453" y="3517623"/>
          <a:ext cx="1214230" cy="2459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Twelite to MPU</a:t>
          </a:r>
          <a:endParaRPr kumimoji="1" lang="ja-JP" altLang="en-US" sz="1100"/>
        </a:p>
      </xdr:txBody>
    </xdr:sp>
    <xdr:clientData/>
  </xdr:twoCellAnchor>
  <xdr:twoCellAnchor>
    <xdr:from>
      <xdr:col>2</xdr:col>
      <xdr:colOff>276638</xdr:colOff>
      <xdr:row>19</xdr:row>
      <xdr:rowOff>61290</xdr:rowOff>
    </xdr:from>
    <xdr:to>
      <xdr:col>4</xdr:col>
      <xdr:colOff>28160</xdr:colOff>
      <xdr:row>20</xdr:row>
      <xdr:rowOff>135834</xdr:rowOff>
    </xdr:to>
    <xdr:sp macro="" textlink="">
      <xdr:nvSpPr>
        <xdr:cNvPr id="11" name="テキスト ボックス 10"/>
        <xdr:cNvSpPr txBox="1"/>
      </xdr:nvSpPr>
      <xdr:spPr>
        <a:xfrm>
          <a:off x="7410863" y="3509340"/>
          <a:ext cx="1218372" cy="2459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PC to Twelite</a:t>
          </a:r>
          <a:endParaRPr kumimoji="1" lang="ja-JP" altLang="en-US" sz="1100"/>
        </a:p>
      </xdr:txBody>
    </xdr:sp>
    <xdr:clientData/>
  </xdr:twoCellAnchor>
  <xdr:twoCellAnchor>
    <xdr:from>
      <xdr:col>2</xdr:col>
      <xdr:colOff>279951</xdr:colOff>
      <xdr:row>25</xdr:row>
      <xdr:rowOff>106018</xdr:rowOff>
    </xdr:from>
    <xdr:to>
      <xdr:col>4</xdr:col>
      <xdr:colOff>31473</xdr:colOff>
      <xdr:row>26</xdr:row>
      <xdr:rowOff>180561</xdr:rowOff>
    </xdr:to>
    <xdr:sp macro="" textlink="">
      <xdr:nvSpPr>
        <xdr:cNvPr id="12" name="テキスト ボックス 11"/>
        <xdr:cNvSpPr txBox="1"/>
      </xdr:nvSpPr>
      <xdr:spPr>
        <a:xfrm>
          <a:off x="7414176" y="4582768"/>
          <a:ext cx="1218372" cy="236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Twelite to PC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>
      <selection activeCell="F16" sqref="F16"/>
    </sheetView>
  </sheetViews>
  <sheetFormatPr defaultRowHeight="13.5" x14ac:dyDescent="0.15"/>
  <cols>
    <col min="3" max="3" width="10.375" bestFit="1" customWidth="1"/>
    <col min="4" max="4" width="10.5" bestFit="1" customWidth="1"/>
    <col min="5" max="5" width="10.5" customWidth="1"/>
  </cols>
  <sheetData>
    <row r="2" spans="2:5" ht="14.25" thickBot="1" x14ac:dyDescent="0.2"/>
    <row r="3" spans="2:5" x14ac:dyDescent="0.15">
      <c r="B3" s="20" t="s">
        <v>21</v>
      </c>
      <c r="C3" s="21"/>
      <c r="D3" s="20" t="s">
        <v>10</v>
      </c>
      <c r="E3" s="21"/>
    </row>
    <row r="4" spans="2:5" ht="14.25" thickBot="1" x14ac:dyDescent="0.2">
      <c r="B4" s="7">
        <v>100</v>
      </c>
      <c r="C4" s="8" t="s">
        <v>9</v>
      </c>
      <c r="D4" s="7">
        <v>500000</v>
      </c>
      <c r="E4" s="8" t="s">
        <v>11</v>
      </c>
    </row>
    <row r="5" spans="2:5" x14ac:dyDescent="0.15">
      <c r="B5" s="1"/>
      <c r="C5" s="1"/>
      <c r="D5" s="1"/>
      <c r="E5" s="1"/>
    </row>
    <row r="6" spans="2:5" ht="14.25" thickBot="1" x14ac:dyDescent="0.2">
      <c r="B6" s="1"/>
      <c r="C6" s="1"/>
      <c r="D6" s="1"/>
      <c r="E6" s="1"/>
    </row>
    <row r="7" spans="2:5" ht="14.25" thickBot="1" x14ac:dyDescent="0.2">
      <c r="B7" s="17" t="s">
        <v>22</v>
      </c>
      <c r="C7" s="18"/>
      <c r="D7" s="19"/>
      <c r="E7" s="1"/>
    </row>
    <row r="8" spans="2:5" x14ac:dyDescent="0.15">
      <c r="B8" s="9" t="s">
        <v>14</v>
      </c>
      <c r="C8" s="2" t="s">
        <v>15</v>
      </c>
      <c r="D8" s="3" t="s">
        <v>16</v>
      </c>
      <c r="E8" s="1"/>
    </row>
    <row r="9" spans="2:5" x14ac:dyDescent="0.15">
      <c r="B9" s="9" t="s">
        <v>12</v>
      </c>
      <c r="C9" s="2" t="e">
        <f>1/D4*#REF!*8</f>
        <v>#REF!</v>
      </c>
      <c r="D9" s="10" t="e">
        <f>C9/(1/B4)</f>
        <v>#REF!</v>
      </c>
      <c r="E9" s="1"/>
    </row>
    <row r="10" spans="2:5" ht="14.25" thickBot="1" x14ac:dyDescent="0.2">
      <c r="B10" s="9" t="s">
        <v>13</v>
      </c>
      <c r="C10" s="2" t="e">
        <f>1/D4*#REF!*8</f>
        <v>#REF!</v>
      </c>
      <c r="D10" s="10" t="e">
        <f>C10/(1/B4)</f>
        <v>#REF!</v>
      </c>
      <c r="E10" s="1"/>
    </row>
    <row r="11" spans="2:5" ht="14.25" thickBot="1" x14ac:dyDescent="0.2">
      <c r="B11" s="17" t="s">
        <v>26</v>
      </c>
      <c r="C11" s="18"/>
      <c r="D11" s="19"/>
      <c r="E11" s="1"/>
    </row>
    <row r="12" spans="2:5" x14ac:dyDescent="0.15">
      <c r="B12" s="9" t="s">
        <v>12</v>
      </c>
      <c r="C12" s="2" t="e">
        <f>1/D4*#REF!*8+1/D4*'MPU and PC'!C17*8</f>
        <v>#REF!</v>
      </c>
      <c r="D12" s="10" t="e">
        <f>C12/(1/B4)</f>
        <v>#REF!</v>
      </c>
      <c r="E12" s="1"/>
    </row>
    <row r="13" spans="2:5" ht="14.25" thickBot="1" x14ac:dyDescent="0.2">
      <c r="B13" s="7" t="s">
        <v>13</v>
      </c>
      <c r="C13" s="6" t="e">
        <f>1/D4*#REF!*8+1/D4*#REF!*8</f>
        <v>#REF!</v>
      </c>
      <c r="D13" s="11" t="e">
        <f>C13/(1/B4)</f>
        <v>#REF!</v>
      </c>
      <c r="E13" s="1"/>
    </row>
    <row r="14" spans="2:5" ht="14.25" thickBot="1" x14ac:dyDescent="0.2">
      <c r="B14" s="17" t="s">
        <v>25</v>
      </c>
      <c r="C14" s="18"/>
      <c r="D14" s="19"/>
      <c r="E14" s="1"/>
    </row>
    <row r="15" spans="2:5" x14ac:dyDescent="0.15">
      <c r="B15" s="9" t="s">
        <v>12</v>
      </c>
      <c r="C15" s="2" t="e">
        <f>1/D4*#REF!*8</f>
        <v>#REF!</v>
      </c>
      <c r="D15" s="10" t="e">
        <f>C15/(1/B4)</f>
        <v>#REF!</v>
      </c>
      <c r="E15" s="1"/>
    </row>
    <row r="16" spans="2:5" ht="14.25" thickBot="1" x14ac:dyDescent="0.2">
      <c r="B16" s="7" t="s">
        <v>13</v>
      </c>
      <c r="C16" s="14">
        <f>1/D4*'MPU and PC'!C17*8</f>
        <v>3.9999999999999996E-4</v>
      </c>
      <c r="D16" s="11">
        <f>C16/(1/B4)</f>
        <v>3.9999999999999994E-2</v>
      </c>
      <c r="E16" s="1"/>
    </row>
    <row r="20" spans="2:8" x14ac:dyDescent="0.15">
      <c r="B20" s="1"/>
      <c r="C20" s="1"/>
      <c r="D20" s="1"/>
      <c r="E20" s="1"/>
      <c r="F20" s="1"/>
      <c r="G20" s="1"/>
      <c r="H20" s="1"/>
    </row>
    <row r="21" spans="2:8" x14ac:dyDescent="0.15">
      <c r="B21" s="1"/>
      <c r="C21" s="1"/>
      <c r="D21" s="1"/>
      <c r="E21" s="1"/>
      <c r="F21" s="1"/>
      <c r="G21" s="1"/>
      <c r="H21" s="1"/>
    </row>
    <row r="22" spans="2:8" x14ac:dyDescent="0.15">
      <c r="B22" s="1"/>
      <c r="C22" s="1"/>
      <c r="D22" s="1"/>
      <c r="E22" s="1"/>
      <c r="F22" s="1"/>
      <c r="G22" s="1"/>
      <c r="H22" s="1"/>
    </row>
    <row r="23" spans="2:8" x14ac:dyDescent="0.15">
      <c r="B23" s="1"/>
      <c r="C23" s="1"/>
      <c r="D23" s="1"/>
      <c r="E23" s="1"/>
      <c r="F23" s="1"/>
      <c r="G23" s="1"/>
      <c r="H23" s="1"/>
    </row>
    <row r="24" spans="2:8" x14ac:dyDescent="0.15">
      <c r="B24" s="1"/>
      <c r="C24" s="1"/>
      <c r="D24" s="1"/>
      <c r="E24" s="1"/>
      <c r="F24" s="1"/>
      <c r="G24" s="1"/>
      <c r="H24" s="1"/>
    </row>
    <row r="25" spans="2:8" x14ac:dyDescent="0.15">
      <c r="B25" s="1"/>
      <c r="C25" s="1"/>
      <c r="D25" s="1"/>
      <c r="E25" s="1"/>
      <c r="F25" s="1"/>
      <c r="G25" s="1"/>
      <c r="H25" s="1"/>
    </row>
    <row r="26" spans="2:8" x14ac:dyDescent="0.15">
      <c r="B26" s="1"/>
      <c r="C26" s="1"/>
      <c r="D26" s="1"/>
      <c r="E26" s="1"/>
      <c r="F26" s="1"/>
      <c r="G26" s="1"/>
      <c r="H26" s="1"/>
    </row>
    <row r="27" spans="2:8" x14ac:dyDescent="0.15">
      <c r="B27" s="1"/>
      <c r="C27" s="1"/>
      <c r="D27" s="1"/>
      <c r="E27" s="1"/>
      <c r="F27" s="1"/>
      <c r="G27" s="1"/>
      <c r="H27" s="1"/>
    </row>
    <row r="28" spans="2:8" x14ac:dyDescent="0.15">
      <c r="B28" s="1"/>
      <c r="C28" s="1"/>
      <c r="D28" s="1"/>
      <c r="E28" s="1"/>
      <c r="F28" s="1"/>
      <c r="G28" s="1"/>
      <c r="H28" s="1"/>
    </row>
  </sheetData>
  <mergeCells count="5">
    <mergeCell ref="B14:D14"/>
    <mergeCell ref="B3:C3"/>
    <mergeCell ref="D3:E3"/>
    <mergeCell ref="B11:D11"/>
    <mergeCell ref="B7:D7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abSelected="1" workbookViewId="0">
      <selection activeCell="I26" sqref="I26"/>
    </sheetView>
  </sheetViews>
  <sheetFormatPr defaultRowHeight="13.5" x14ac:dyDescent="0.15"/>
  <cols>
    <col min="2" max="2" width="16.5" bestFit="1" customWidth="1"/>
    <col min="12" max="12" width="10.5" bestFit="1" customWidth="1"/>
  </cols>
  <sheetData>
    <row r="2" spans="2:13" ht="14.25" thickBot="1" x14ac:dyDescent="0.2">
      <c r="B2" s="22" t="s">
        <v>35</v>
      </c>
      <c r="C2" s="22"/>
      <c r="D2" s="22"/>
      <c r="E2" s="22"/>
      <c r="F2" s="22"/>
      <c r="G2" s="22"/>
    </row>
    <row r="3" spans="2:13" ht="14.25" thickBot="1" x14ac:dyDescent="0.2">
      <c r="B3" s="4" t="s">
        <v>0</v>
      </c>
      <c r="C3" s="12" t="s">
        <v>1</v>
      </c>
      <c r="D3" s="12" t="s">
        <v>2</v>
      </c>
      <c r="E3" s="12" t="s">
        <v>6</v>
      </c>
      <c r="F3" s="12" t="s">
        <v>5</v>
      </c>
      <c r="G3" s="13" t="s">
        <v>7</v>
      </c>
    </row>
    <row r="4" spans="2:13" x14ac:dyDescent="0.15">
      <c r="B4" s="5" t="s">
        <v>46</v>
      </c>
      <c r="C4" s="2" t="s">
        <v>47</v>
      </c>
      <c r="D4" s="2">
        <v>2</v>
      </c>
      <c r="E4" s="2">
        <v>0</v>
      </c>
      <c r="F4" s="2">
        <v>0</v>
      </c>
      <c r="G4" s="3">
        <f>(F4-E4)/(2^(D4*8))</f>
        <v>0</v>
      </c>
      <c r="J4" s="20" t="s">
        <v>37</v>
      </c>
      <c r="K4" s="21"/>
      <c r="L4" s="20" t="s">
        <v>38</v>
      </c>
      <c r="M4" s="21"/>
    </row>
    <row r="5" spans="2:13" ht="14.25" thickBot="1" x14ac:dyDescent="0.2">
      <c r="B5" s="5" t="s">
        <v>28</v>
      </c>
      <c r="C5" s="2" t="s">
        <v>20</v>
      </c>
      <c r="D5" s="2">
        <v>1</v>
      </c>
      <c r="E5" s="2">
        <v>0</v>
      </c>
      <c r="F5" s="2">
        <v>256</v>
      </c>
      <c r="G5" s="3">
        <f>(F5-E5)/(2^(D5*8))</f>
        <v>1</v>
      </c>
      <c r="J5" s="7">
        <v>100</v>
      </c>
      <c r="K5" s="8" t="s">
        <v>9</v>
      </c>
      <c r="L5" s="7">
        <v>115200</v>
      </c>
      <c r="M5" s="8" t="s">
        <v>39</v>
      </c>
    </row>
    <row r="6" spans="2:13" x14ac:dyDescent="0.15">
      <c r="B6" s="5" t="s">
        <v>34</v>
      </c>
      <c r="C6" s="2" t="s">
        <v>3</v>
      </c>
      <c r="D6" s="2">
        <v>2</v>
      </c>
      <c r="E6" s="2">
        <v>0</v>
      </c>
      <c r="F6" s="2">
        <v>600</v>
      </c>
      <c r="G6" s="3">
        <f>(F6-E6)/(2^(D6*8))</f>
        <v>9.1552734375E-3</v>
      </c>
      <c r="J6" s="1"/>
      <c r="K6" s="1"/>
      <c r="L6" s="1"/>
      <c r="M6" s="1"/>
    </row>
    <row r="7" spans="2:13" ht="14.25" thickBot="1" x14ac:dyDescent="0.2">
      <c r="B7" s="5" t="s">
        <v>17</v>
      </c>
      <c r="C7" s="2" t="s">
        <v>4</v>
      </c>
      <c r="D7" s="2">
        <v>2</v>
      </c>
      <c r="E7" s="2">
        <v>-16</v>
      </c>
      <c r="F7" s="2">
        <v>16</v>
      </c>
      <c r="G7" s="3">
        <f>(F7-E7+1)/(2^(D7*8))</f>
        <v>5.035400390625E-4</v>
      </c>
      <c r="M7" s="1"/>
    </row>
    <row r="8" spans="2:13" ht="14.25" thickBot="1" x14ac:dyDescent="0.2">
      <c r="B8" s="5" t="s">
        <v>18</v>
      </c>
      <c r="C8" s="2" t="s">
        <v>4</v>
      </c>
      <c r="D8" s="2">
        <v>2</v>
      </c>
      <c r="E8" s="2">
        <v>-16</v>
      </c>
      <c r="F8" s="2">
        <v>16</v>
      </c>
      <c r="G8" s="3">
        <f>(F8-E8+1)/(2^(D8*8))</f>
        <v>5.035400390625E-4</v>
      </c>
      <c r="J8" s="31" t="s">
        <v>40</v>
      </c>
      <c r="K8" s="32" t="s">
        <v>41</v>
      </c>
      <c r="L8" s="33" t="s">
        <v>42</v>
      </c>
      <c r="M8" s="1"/>
    </row>
    <row r="9" spans="2:13" x14ac:dyDescent="0.15">
      <c r="B9" s="5" t="s">
        <v>19</v>
      </c>
      <c r="C9" s="2" t="s">
        <v>4</v>
      </c>
      <c r="D9" s="2">
        <v>2</v>
      </c>
      <c r="E9" s="2">
        <v>-16</v>
      </c>
      <c r="F9" s="2">
        <v>16</v>
      </c>
      <c r="G9" s="3">
        <f>(F9-E9+1)/(2^(D9*8))</f>
        <v>5.035400390625E-4</v>
      </c>
      <c r="J9" s="34" t="s">
        <v>45</v>
      </c>
      <c r="K9" s="35"/>
      <c r="L9" s="36"/>
      <c r="M9" s="1"/>
    </row>
    <row r="10" spans="2:13" x14ac:dyDescent="0.15">
      <c r="B10" s="5" t="s">
        <v>29</v>
      </c>
      <c r="C10" s="2" t="s">
        <v>4</v>
      </c>
      <c r="D10" s="2">
        <v>2</v>
      </c>
      <c r="E10" s="2">
        <f>-3*PI()</f>
        <v>-9.4247779607693793</v>
      </c>
      <c r="F10" s="2">
        <f>3*PI()</f>
        <v>9.4247779607693793</v>
      </c>
      <c r="G10" s="3">
        <f>(F10-E10+1)/(2^(D10*8))</f>
        <v>3.0288018679105772E-4</v>
      </c>
      <c r="J10" s="26" t="s">
        <v>43</v>
      </c>
      <c r="K10" s="25">
        <f>1/L5*C17*8</f>
        <v>1.736111111111111E-3</v>
      </c>
      <c r="L10" s="27">
        <f>K10/(1/J5)</f>
        <v>0.1736111111111111</v>
      </c>
      <c r="M10" s="1"/>
    </row>
    <row r="11" spans="2:13" ht="14.25" thickBot="1" x14ac:dyDescent="0.2">
      <c r="B11" s="5" t="s">
        <v>30</v>
      </c>
      <c r="C11" s="2" t="s">
        <v>4</v>
      </c>
      <c r="D11" s="2">
        <v>2</v>
      </c>
      <c r="E11" s="2">
        <f>-3*PI()</f>
        <v>-9.4247779607693793</v>
      </c>
      <c r="F11" s="2">
        <f>3*PI()</f>
        <v>9.4247779607693793</v>
      </c>
      <c r="G11" s="3">
        <f>(F11-E11+1)/(2^(D11*8))</f>
        <v>3.0288018679105772E-4</v>
      </c>
      <c r="J11" s="28" t="s">
        <v>44</v>
      </c>
      <c r="K11" s="29">
        <f>1/L5*C42*8</f>
        <v>2.7083333333333334E-3</v>
      </c>
      <c r="L11" s="30">
        <f>K11/(1/J5)</f>
        <v>0.27083333333333331</v>
      </c>
      <c r="M11" s="1"/>
    </row>
    <row r="12" spans="2:13" x14ac:dyDescent="0.15">
      <c r="B12" s="5" t="s">
        <v>31</v>
      </c>
      <c r="C12" s="2" t="s">
        <v>4</v>
      </c>
      <c r="D12" s="2">
        <v>2</v>
      </c>
      <c r="E12" s="2">
        <f>-3*PI()</f>
        <v>-9.4247779607693793</v>
      </c>
      <c r="F12" s="2">
        <f>3*PI()</f>
        <v>9.4247779607693793</v>
      </c>
      <c r="G12" s="3">
        <f>(F12-E12+1)/(2^(D12*8))</f>
        <v>3.0288018679105772E-4</v>
      </c>
      <c r="J12" s="34" t="s">
        <v>25</v>
      </c>
      <c r="K12" s="35"/>
      <c r="L12" s="36"/>
      <c r="M12" s="1"/>
    </row>
    <row r="13" spans="2:13" x14ac:dyDescent="0.15">
      <c r="B13" s="5" t="s">
        <v>33</v>
      </c>
      <c r="C13" s="2" t="s">
        <v>4</v>
      </c>
      <c r="D13" s="2">
        <v>2</v>
      </c>
      <c r="E13" s="2">
        <f>-1*PI()</f>
        <v>-3.1415926535897931</v>
      </c>
      <c r="F13" s="2">
        <f>1*PI()</f>
        <v>3.1415926535897931</v>
      </c>
      <c r="G13" s="3">
        <f>(F13-E13+1)/(2^(D13*8))</f>
        <v>1.1113258830535257E-4</v>
      </c>
      <c r="J13" s="26" t="s">
        <v>43</v>
      </c>
      <c r="K13" s="25">
        <f>1/L5*C42*8+1/L5*D74*8</f>
        <v>2.7083333333333334E-3</v>
      </c>
      <c r="L13" s="27">
        <f>K13/(1/J5)</f>
        <v>0.27083333333333331</v>
      </c>
      <c r="M13" s="1"/>
    </row>
    <row r="14" spans="2:13" ht="14.25" thickBot="1" x14ac:dyDescent="0.2">
      <c r="B14" s="5" t="s">
        <v>32</v>
      </c>
      <c r="C14" s="2" t="s">
        <v>4</v>
      </c>
      <c r="D14" s="2">
        <v>2</v>
      </c>
      <c r="E14" s="2">
        <f>-1*PI()</f>
        <v>-3.1415926535897931</v>
      </c>
      <c r="F14" s="2">
        <f>1*PI()</f>
        <v>3.1415926535897931</v>
      </c>
      <c r="G14" s="3">
        <f>(F14-E14+1)/(2^(D14*8))</f>
        <v>1.1113258830535257E-4</v>
      </c>
      <c r="J14" s="28" t="s">
        <v>44</v>
      </c>
      <c r="K14" s="29">
        <f>1/L5*C17*8+1/L5*D106*8</f>
        <v>1.736111111111111E-3</v>
      </c>
      <c r="L14" s="30">
        <f>K14/(1/J5)</f>
        <v>0.1736111111111111</v>
      </c>
      <c r="M14" s="1"/>
    </row>
    <row r="15" spans="2:13" x14ac:dyDescent="0.15">
      <c r="B15" s="5" t="s">
        <v>27</v>
      </c>
      <c r="C15" s="2" t="s">
        <v>4</v>
      </c>
      <c r="D15" s="2">
        <v>2</v>
      </c>
      <c r="E15" s="2">
        <f>-1*PI()</f>
        <v>-3.1415926535897931</v>
      </c>
      <c r="F15" s="2">
        <f>1*PI()</f>
        <v>3.1415926535897931</v>
      </c>
      <c r="G15" s="3">
        <f>(F15-E15+1)/(2^(D15*8))</f>
        <v>1.1113258830535257E-4</v>
      </c>
      <c r="J15" s="24"/>
      <c r="K15" s="24"/>
      <c r="L15" s="24"/>
      <c r="M15" s="1"/>
    </row>
    <row r="16" spans="2:13" ht="14.25" thickBot="1" x14ac:dyDescent="0.2">
      <c r="B16" s="5" t="s">
        <v>48</v>
      </c>
      <c r="C16" s="2" t="s">
        <v>47</v>
      </c>
      <c r="D16" s="2">
        <v>2</v>
      </c>
      <c r="E16" s="2">
        <v>0</v>
      </c>
      <c r="F16" s="2">
        <v>0</v>
      </c>
      <c r="G16" s="3">
        <f>(F16-E16)/(2^(D16*8))</f>
        <v>0</v>
      </c>
      <c r="J16" s="24"/>
      <c r="K16" s="24"/>
      <c r="L16" s="24"/>
      <c r="M16" s="1"/>
    </row>
    <row r="17" spans="2:13" ht="14.25" thickBot="1" x14ac:dyDescent="0.2">
      <c r="B17" s="4" t="s">
        <v>8</v>
      </c>
      <c r="C17" s="17">
        <f>SUM(D4:D16)</f>
        <v>25</v>
      </c>
      <c r="D17" s="18"/>
      <c r="E17" s="18"/>
      <c r="F17" s="18"/>
      <c r="G17" s="19"/>
      <c r="J17" s="2"/>
      <c r="K17" s="2"/>
      <c r="L17" s="23"/>
      <c r="M17" s="1"/>
    </row>
    <row r="18" spans="2:13" x14ac:dyDescent="0.15">
      <c r="J18" s="2"/>
      <c r="K18" s="2"/>
      <c r="L18" s="23"/>
      <c r="M18" s="1"/>
    </row>
    <row r="20" spans="2:13" ht="14.25" thickBot="1" x14ac:dyDescent="0.2">
      <c r="B20" s="22" t="s">
        <v>36</v>
      </c>
      <c r="C20" s="22"/>
      <c r="D20" s="22"/>
      <c r="E20" s="22"/>
      <c r="F20" s="22"/>
      <c r="G20" s="22"/>
    </row>
    <row r="21" spans="2:13" ht="14.25" thickBot="1" x14ac:dyDescent="0.2">
      <c r="B21" s="4" t="s">
        <v>0</v>
      </c>
      <c r="C21" s="15" t="s">
        <v>1</v>
      </c>
      <c r="D21" s="15" t="s">
        <v>2</v>
      </c>
      <c r="E21" s="15" t="s">
        <v>6</v>
      </c>
      <c r="F21" s="15" t="s">
        <v>5</v>
      </c>
      <c r="G21" s="16" t="s">
        <v>7</v>
      </c>
    </row>
    <row r="22" spans="2:13" x14ac:dyDescent="0.15">
      <c r="B22" s="5" t="s">
        <v>46</v>
      </c>
      <c r="C22" s="2" t="s">
        <v>47</v>
      </c>
      <c r="D22" s="2">
        <v>2</v>
      </c>
      <c r="E22" s="2">
        <v>0</v>
      </c>
      <c r="F22" s="2">
        <v>0</v>
      </c>
      <c r="G22" s="3">
        <f>(F22-E22)/(2^(D22*8))</f>
        <v>0</v>
      </c>
    </row>
    <row r="23" spans="2:13" x14ac:dyDescent="0.15">
      <c r="B23" s="5" t="s">
        <v>24</v>
      </c>
      <c r="C23" s="2" t="s">
        <v>20</v>
      </c>
      <c r="D23" s="2">
        <v>1</v>
      </c>
      <c r="E23" s="2">
        <v>0</v>
      </c>
      <c r="F23" s="2">
        <v>256</v>
      </c>
      <c r="G23" s="3">
        <f>(F23-E23)/(2^(D23*8))</f>
        <v>1</v>
      </c>
    </row>
    <row r="24" spans="2:13" x14ac:dyDescent="0.15">
      <c r="B24" s="5" t="s">
        <v>23</v>
      </c>
      <c r="C24" s="2" t="s">
        <v>3</v>
      </c>
      <c r="D24" s="2">
        <v>2</v>
      </c>
      <c r="E24" s="2">
        <v>0</v>
      </c>
      <c r="F24" s="2">
        <v>600</v>
      </c>
      <c r="G24" s="3">
        <f>(F24-E24)/(2^(D24*8))</f>
        <v>9.1552734375E-3</v>
      </c>
    </row>
    <row r="25" spans="2:13" x14ac:dyDescent="0.15">
      <c r="B25" s="5" t="s">
        <v>49</v>
      </c>
      <c r="C25" s="2" t="s">
        <v>3</v>
      </c>
      <c r="D25" s="2">
        <v>2</v>
      </c>
      <c r="E25" s="2">
        <v>0</v>
      </c>
      <c r="F25" s="2">
        <v>180</v>
      </c>
      <c r="G25" s="3">
        <f>(F25-E25)/(2^(D25*8))</f>
        <v>2.74658203125E-3</v>
      </c>
    </row>
    <row r="26" spans="2:13" x14ac:dyDescent="0.15">
      <c r="B26" s="5" t="s">
        <v>50</v>
      </c>
      <c r="C26" s="2" t="s">
        <v>4</v>
      </c>
      <c r="D26" s="2">
        <v>2</v>
      </c>
      <c r="E26" s="2">
        <v>0</v>
      </c>
      <c r="F26" s="2">
        <v>180</v>
      </c>
      <c r="G26" s="3">
        <f t="shared" ref="G26:G40" si="0">(F26-E26+1)/(2^(D26*8))</f>
        <v>2.7618408203125E-3</v>
      </c>
    </row>
    <row r="27" spans="2:13" x14ac:dyDescent="0.15">
      <c r="B27" s="5" t="s">
        <v>51</v>
      </c>
      <c r="C27" s="2" t="s">
        <v>4</v>
      </c>
      <c r="D27" s="2">
        <v>2</v>
      </c>
      <c r="E27" s="2">
        <v>0</v>
      </c>
      <c r="F27" s="2">
        <v>180</v>
      </c>
      <c r="G27" s="3">
        <f t="shared" si="0"/>
        <v>2.7618408203125E-3</v>
      </c>
    </row>
    <row r="28" spans="2:13" x14ac:dyDescent="0.15">
      <c r="B28" s="5" t="s">
        <v>52</v>
      </c>
      <c r="C28" s="2" t="s">
        <v>4</v>
      </c>
      <c r="D28" s="2">
        <v>2</v>
      </c>
      <c r="E28" s="2">
        <v>0</v>
      </c>
      <c r="F28" s="2">
        <v>180</v>
      </c>
      <c r="G28" s="3">
        <f t="shared" si="0"/>
        <v>2.7618408203125E-3</v>
      </c>
    </row>
    <row r="29" spans="2:13" x14ac:dyDescent="0.15">
      <c r="B29" s="5" t="s">
        <v>53</v>
      </c>
      <c r="C29" s="2" t="s">
        <v>4</v>
      </c>
      <c r="D29" s="2">
        <v>2</v>
      </c>
      <c r="E29" s="2">
        <v>0</v>
      </c>
      <c r="F29" s="2">
        <v>180</v>
      </c>
      <c r="G29" s="3">
        <f t="shared" si="0"/>
        <v>2.7618408203125E-3</v>
      </c>
    </row>
    <row r="30" spans="2:13" x14ac:dyDescent="0.15">
      <c r="B30" s="5" t="s">
        <v>54</v>
      </c>
      <c r="C30" s="2" t="s">
        <v>4</v>
      </c>
      <c r="D30" s="2">
        <v>2</v>
      </c>
      <c r="E30" s="2">
        <v>0</v>
      </c>
      <c r="F30" s="2">
        <v>180</v>
      </c>
      <c r="G30" s="3">
        <f t="shared" si="0"/>
        <v>2.7618408203125E-3</v>
      </c>
    </row>
    <row r="31" spans="2:13" x14ac:dyDescent="0.15">
      <c r="B31" s="5" t="s">
        <v>55</v>
      </c>
      <c r="C31" s="2" t="s">
        <v>4</v>
      </c>
      <c r="D31" s="2">
        <v>2</v>
      </c>
      <c r="E31" s="2">
        <v>0</v>
      </c>
      <c r="F31" s="2">
        <v>180</v>
      </c>
      <c r="G31" s="3">
        <f t="shared" si="0"/>
        <v>2.7618408203125E-3</v>
      </c>
    </row>
    <row r="32" spans="2:13" x14ac:dyDescent="0.15">
      <c r="B32" s="5" t="s">
        <v>56</v>
      </c>
      <c r="C32" s="2" t="s">
        <v>4</v>
      </c>
      <c r="D32" s="2">
        <v>2</v>
      </c>
      <c r="E32" s="2">
        <v>0</v>
      </c>
      <c r="F32" s="2">
        <v>180</v>
      </c>
      <c r="G32" s="3">
        <f t="shared" si="0"/>
        <v>2.7618408203125E-3</v>
      </c>
    </row>
    <row r="33" spans="2:7" x14ac:dyDescent="0.15">
      <c r="B33" s="5" t="s">
        <v>57</v>
      </c>
      <c r="C33" s="2" t="s">
        <v>4</v>
      </c>
      <c r="D33" s="2">
        <v>2</v>
      </c>
      <c r="E33" s="2">
        <v>0</v>
      </c>
      <c r="F33" s="2">
        <v>180</v>
      </c>
      <c r="G33" s="3">
        <f t="shared" si="0"/>
        <v>2.7618408203125E-3</v>
      </c>
    </row>
    <row r="34" spans="2:7" x14ac:dyDescent="0.15">
      <c r="B34" s="5" t="s">
        <v>58</v>
      </c>
      <c r="C34" s="2" t="s">
        <v>4</v>
      </c>
      <c r="D34" s="2">
        <v>2</v>
      </c>
      <c r="E34" s="2">
        <v>0</v>
      </c>
      <c r="F34" s="2">
        <v>180</v>
      </c>
      <c r="G34" s="3">
        <f t="shared" si="0"/>
        <v>2.7618408203125E-3</v>
      </c>
    </row>
    <row r="35" spans="2:7" x14ac:dyDescent="0.15">
      <c r="B35" s="5" t="s">
        <v>59</v>
      </c>
      <c r="C35" s="2" t="s">
        <v>4</v>
      </c>
      <c r="D35" s="2">
        <v>2</v>
      </c>
      <c r="E35" s="2">
        <v>0</v>
      </c>
      <c r="F35" s="2">
        <v>180</v>
      </c>
      <c r="G35" s="3">
        <f t="shared" si="0"/>
        <v>2.7618408203125E-3</v>
      </c>
    </row>
    <row r="36" spans="2:7" x14ac:dyDescent="0.15">
      <c r="B36" s="5" t="s">
        <v>60</v>
      </c>
      <c r="C36" s="2" t="s">
        <v>4</v>
      </c>
      <c r="D36" s="2">
        <v>2</v>
      </c>
      <c r="E36" s="2">
        <v>0</v>
      </c>
      <c r="F36" s="2">
        <v>180</v>
      </c>
      <c r="G36" s="3">
        <f t="shared" si="0"/>
        <v>2.7618408203125E-3</v>
      </c>
    </row>
    <row r="37" spans="2:7" x14ac:dyDescent="0.15">
      <c r="B37" s="5" t="s">
        <v>61</v>
      </c>
      <c r="C37" s="2" t="s">
        <v>4</v>
      </c>
      <c r="D37" s="2">
        <v>2</v>
      </c>
      <c r="E37" s="2">
        <v>0</v>
      </c>
      <c r="F37" s="2">
        <v>180</v>
      </c>
      <c r="G37" s="3">
        <f t="shared" si="0"/>
        <v>2.7618408203125E-3</v>
      </c>
    </row>
    <row r="38" spans="2:7" x14ac:dyDescent="0.15">
      <c r="B38" s="5" t="s">
        <v>62</v>
      </c>
      <c r="C38" s="2" t="s">
        <v>4</v>
      </c>
      <c r="D38" s="2">
        <v>2</v>
      </c>
      <c r="E38" s="2">
        <v>0</v>
      </c>
      <c r="F38" s="2">
        <v>180</v>
      </c>
      <c r="G38" s="3">
        <f t="shared" si="0"/>
        <v>2.7618408203125E-3</v>
      </c>
    </row>
    <row r="39" spans="2:7" x14ac:dyDescent="0.15">
      <c r="B39" s="5" t="s">
        <v>63</v>
      </c>
      <c r="C39" s="2" t="s">
        <v>4</v>
      </c>
      <c r="D39" s="2">
        <v>2</v>
      </c>
      <c r="E39" s="2">
        <v>0</v>
      </c>
      <c r="F39" s="2">
        <v>180</v>
      </c>
      <c r="G39" s="3">
        <f t="shared" si="0"/>
        <v>2.7618408203125E-3</v>
      </c>
    </row>
    <row r="40" spans="2:7" x14ac:dyDescent="0.15">
      <c r="B40" s="5" t="s">
        <v>64</v>
      </c>
      <c r="C40" s="2" t="s">
        <v>4</v>
      </c>
      <c r="D40" s="2">
        <v>2</v>
      </c>
      <c r="E40" s="2">
        <v>0</v>
      </c>
      <c r="F40" s="2">
        <v>180</v>
      </c>
      <c r="G40" s="3">
        <f t="shared" si="0"/>
        <v>2.7618408203125E-3</v>
      </c>
    </row>
    <row r="41" spans="2:7" ht="14.25" thickBot="1" x14ac:dyDescent="0.2">
      <c r="B41" s="5" t="s">
        <v>48</v>
      </c>
      <c r="C41" s="2" t="s">
        <v>47</v>
      </c>
      <c r="D41" s="2">
        <v>2</v>
      </c>
      <c r="E41" s="2">
        <v>0</v>
      </c>
      <c r="F41" s="2">
        <v>0</v>
      </c>
      <c r="G41" s="3">
        <f>(F41-E41)/(2^(D41*8))</f>
        <v>0</v>
      </c>
    </row>
    <row r="42" spans="2:7" ht="14.25" thickBot="1" x14ac:dyDescent="0.2">
      <c r="B42" s="4" t="s">
        <v>8</v>
      </c>
      <c r="C42" s="17">
        <f>SUM(D22:D41)</f>
        <v>39</v>
      </c>
      <c r="D42" s="18"/>
      <c r="E42" s="18"/>
      <c r="F42" s="18"/>
      <c r="G42" s="19"/>
    </row>
  </sheetData>
  <mergeCells count="8">
    <mergeCell ref="L4:M4"/>
    <mergeCell ref="J12:L12"/>
    <mergeCell ref="J9:L9"/>
    <mergeCell ref="B2:G2"/>
    <mergeCell ref="C17:G17"/>
    <mergeCell ref="B20:G20"/>
    <mergeCell ref="C42:G42"/>
    <mergeCell ref="J4:K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Sheet7</vt:lpstr>
      <vt:lpstr>MPU and 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2021-02-20T02:54:25Z</dcterms:modified>
</cp:coreProperties>
</file>