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cels/Library/CloudStorage/Dropbox/Tsunami_Toolkit/Tsunami-toolkit_Dev/Tsunami_Fragility_Toolkit_Dev/SCOUR_TEST/"/>
    </mc:Choice>
  </mc:AlternateContent>
  <xr:revisionPtr revIDLastSave="0" documentId="13_ncr:1_{B15822DE-86A1-294F-B724-ADA33F4D0B48}" xr6:coauthVersionLast="47" xr6:coauthVersionMax="47" xr10:uidLastSave="{00000000-0000-0000-0000-000000000000}"/>
  <bookViews>
    <workbookView xWindow="3720" yWindow="760" windowWidth="23680" windowHeight="17860" tabRatio="494" xr2:uid="{00000000-000D-0000-FFFF-FFFF00000000}"/>
  </bookViews>
  <sheets>
    <sheet name="TsunamiParameters" sheetId="2" r:id="rId1"/>
  </sheets>
  <externalReferences>
    <externalReference r:id="rId2"/>
  </externalReferences>
  <definedNames>
    <definedName name="BeamnsList">VALUE(_xlfn.ANCHORARRAY([1]Elements!$AB$7))</definedName>
    <definedName name="ColumnsList">VALUE(_xlfn.ANCHORARRAY([1]Elements!$AA$7))</definedName>
    <definedName name="fs_bm">_xlfn.ANCHORARRAY([1]Sections!$Y$26)</definedName>
    <definedName name="fs_col">_xlfn.ANCHORARRAY([1]Sections!$X$26)</definedName>
    <definedName name="fs_str">_xlfn.ANCHORARRAY([1]InfillModel!$AB$6)</definedName>
    <definedName name="grid_x">_xlfn.ANCHORARRAY([1]GlobalGeometry!$B$25)</definedName>
    <definedName name="grid_y">_xlfn.ANCHORARRAY([1]GlobalGeometry!$B$11)</definedName>
    <definedName name="grid_z">_xlfn.ANCHORARRAY([1]GlobalGeometry!$E$25)</definedName>
    <definedName name="InfillModels">_xlfn.ANCHORARRAY([1]InfillModel!$Z$6)</definedName>
    <definedName name="levels">_xlfn.ANCHORARRAY([1]GlobalGeometry!$B$11:$B$11)</definedName>
    <definedName name="NodeTags">VALUE(_xlfn._xlws.SORT(_xlfn.UNIQUE(_xlfn._xlws.FILTER([1]!Nodes[node tag], [1]!Nodes[node tag]&lt;&gt;""))))</definedName>
    <definedName name="NodeTagsList">_xlfn.ANCHORARRAY([1]Nodes!$N$4)</definedName>
    <definedName name="S1_LinkSurface">_xlfn.ANCHORARRAY(#REF!)</definedName>
    <definedName name="StrutsList">_xlfn.ANCHORARRAY([1]Elements!$AC$7)</definedName>
    <definedName name="TBM">_xlfn.ANCHORARRAY([1]TributaryBuoyancyModel!$K$3)</definedName>
    <definedName name="TLFM_list">_xlfn.ANCHORARRAY(#REF!)</definedName>
    <definedName name="TSM_x">_xlfn.ANCHORARRAY([1]TributarySurfaceModel!$S$5)</definedName>
    <definedName name="TSM_z">_xlfn.ANCHORARRAY([1]TributarySurfaceModel!$U$5)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3" i="2" l="1"/>
  <c r="G12" i="2"/>
  <c r="F12" i="2"/>
  <c r="D10" i="2" l="1"/>
  <c r="D9" i="2"/>
  <c r="D8" i="2"/>
  <c r="D11" i="2"/>
  <c r="C5" i="2" l="1"/>
  <c r="B10" i="2"/>
  <c r="H12" i="2"/>
  <c r="E12" i="2"/>
</calcChain>
</file>

<file path=xl/sharedStrings.xml><?xml version="1.0" encoding="utf-8"?>
<sst xmlns="http://schemas.openxmlformats.org/spreadsheetml/2006/main" count="33" uniqueCount="27">
  <si>
    <t>Analysis ID</t>
  </si>
  <si>
    <t xml:space="preserve"> max inundation height [m]</t>
  </si>
  <si>
    <t>Analysis Parameters</t>
  </si>
  <si>
    <t>dt - step incriment</t>
  </si>
  <si>
    <t>x</t>
  </si>
  <si>
    <t>Tsunami Scenarios</t>
  </si>
  <si>
    <t>flow direction</t>
  </si>
  <si>
    <t>-x</t>
  </si>
  <si>
    <t>Analysis Type</t>
  </si>
  <si>
    <t>VDPO2</t>
  </si>
  <si>
    <t>VDPO</t>
  </si>
  <si>
    <t>Tsunami Loading Parameters</t>
  </si>
  <si>
    <t>uniform</t>
  </si>
  <si>
    <r>
      <rPr>
        <sz val="12"/>
        <color theme="0"/>
        <rFont val="Symbol"/>
        <family val="1"/>
        <charset val="2"/>
      </rPr>
      <t>r</t>
    </r>
    <r>
      <rPr>
        <sz val="12"/>
        <color theme="0"/>
        <rFont val="Calibri"/>
        <family val="2"/>
        <scheme val="minor"/>
      </rPr>
      <t xml:space="preserve"> - fluid density [t/m3]</t>
    </r>
  </si>
  <si>
    <t>n application points per storey</t>
  </si>
  <si>
    <t>Calculation Method</t>
  </si>
  <si>
    <t>ASCE 7-16</t>
  </si>
  <si>
    <t>Load Case 2</t>
  </si>
  <si>
    <t>Load phase 1 load ditributon</t>
  </si>
  <si>
    <t>Load phase 2 load ditributon</t>
  </si>
  <si>
    <t>top inundation</t>
  </si>
  <si>
    <t>Foster 2017</t>
  </si>
  <si>
    <t>y</t>
  </si>
  <si>
    <t>-y</t>
  </si>
  <si>
    <t>number of time steps</t>
  </si>
  <si>
    <t>triangular</t>
  </si>
  <si>
    <t>flow 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</si>
</sst>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0"/>
    <numFmt numFmtId="167" formatCode="0.00000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0"/>
      <name val="Symbol"/>
      <family val="1"/>
      <charset val="2"/>
    </font>
    <font>
      <sz val="12"/>
      <color theme="0"/>
      <name val="Calibri"/>
      <family val="1"/>
      <charset val="2"/>
      <scheme val="minor"/>
    </font>
    <font>
      <b/>
      <sz val="14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b/>
      <sz val="12"/>
      <color theme="2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8" fillId="0" borderId="0"/>
    <xf numFmtId="0" fontId="25" fillId="0" borderId="0"/>
  </cellStyleXfs>
  <cellXfs count="47">
    <xf numFmtId="0" fontId="0" fillId="0" borderId="0" xfId="0"/>
    <xf numFmtId="0" fontId="0" fillId="33" borderId="0" xfId="0" applyFill="1"/>
    <xf numFmtId="0" fontId="19" fillId="35" borderId="0" xfId="0" applyFont="1" applyFill="1" applyAlignment="1">
      <alignment horizontal="left" vertical="center"/>
    </xf>
    <xf numFmtId="0" fontId="20" fillId="34" borderId="0" xfId="0" applyFont="1" applyFill="1" applyAlignment="1">
      <alignment horizontal="left" vertical="center"/>
    </xf>
    <xf numFmtId="0" fontId="20" fillId="34" borderId="0" xfId="0" applyFont="1" applyFill="1" applyAlignment="1">
      <alignment horizontal="left" vertical="center" wrapText="1"/>
    </xf>
    <xf numFmtId="0" fontId="23" fillId="38" borderId="0" xfId="0" applyFont="1" applyFill="1" applyAlignment="1">
      <alignment horizontal="left" vertical="center"/>
    </xf>
    <xf numFmtId="0" fontId="0" fillId="38" borderId="0" xfId="0" applyFill="1"/>
    <xf numFmtId="11" fontId="0" fillId="37" borderId="0" xfId="0" applyNumberFormat="1" applyFill="1" applyAlignment="1" applyProtection="1">
      <alignment horizontal="center" vertical="center"/>
      <protection locked="0" hidden="1"/>
    </xf>
    <xf numFmtId="0" fontId="0" fillId="0" borderId="0" xfId="0" applyAlignment="1" applyProtection="1">
      <alignment horizontal="center" vertical="center"/>
      <protection locked="0"/>
    </xf>
    <xf numFmtId="2" fontId="0" fillId="0" borderId="0" xfId="0" applyNumberFormat="1" applyAlignment="1" applyProtection="1">
      <alignment horizontal="center" vertical="center"/>
      <protection locked="0"/>
    </xf>
    <xf numFmtId="0" fontId="20" fillId="39" borderId="0" xfId="0" applyFont="1" applyFill="1" applyAlignment="1">
      <alignment horizontal="left" vertical="center" wrapText="1"/>
    </xf>
    <xf numFmtId="0" fontId="19" fillId="38" borderId="0" xfId="0" applyFont="1" applyFill="1" applyAlignment="1">
      <alignment horizontal="left" vertical="center"/>
    </xf>
    <xf numFmtId="49" fontId="0" fillId="37" borderId="0" xfId="0" applyNumberFormat="1" applyFill="1" applyAlignment="1" applyProtection="1">
      <alignment horizontal="center" vertical="center"/>
      <protection locked="0" hidden="1"/>
    </xf>
    <xf numFmtId="0" fontId="0" fillId="37" borderId="0" xfId="0" applyFill="1" applyAlignment="1" applyProtection="1">
      <alignment horizontal="center" vertical="center"/>
      <protection locked="0"/>
    </xf>
    <xf numFmtId="0" fontId="22" fillId="38" borderId="0" xfId="0" applyFont="1" applyFill="1" applyAlignment="1" applyProtection="1">
      <alignment horizontal="left" vertical="center"/>
      <protection hidden="1"/>
    </xf>
    <xf numFmtId="11" fontId="17" fillId="38" borderId="0" xfId="0" applyNumberFormat="1" applyFont="1" applyFill="1" applyAlignment="1" applyProtection="1">
      <alignment horizontal="left" vertical="center"/>
      <protection hidden="1"/>
    </xf>
    <xf numFmtId="0" fontId="26" fillId="33" borderId="0" xfId="0" applyFont="1" applyFill="1"/>
    <xf numFmtId="164" fontId="26" fillId="0" borderId="0" xfId="0" applyNumberFormat="1" applyFont="1" applyAlignment="1" applyProtection="1">
      <alignment horizontal="center" vertical="center"/>
      <protection locked="0"/>
    </xf>
    <xf numFmtId="2" fontId="26" fillId="0" borderId="0" xfId="0" applyNumberFormat="1" applyFont="1" applyAlignment="1" applyProtection="1">
      <alignment horizontal="center" vertical="center"/>
      <protection locked="0"/>
    </xf>
    <xf numFmtId="0" fontId="26" fillId="33" borderId="0" xfId="0" applyFont="1" applyFill="1" applyAlignment="1">
      <alignment horizontal="right"/>
    </xf>
    <xf numFmtId="0" fontId="0" fillId="33" borderId="0" xfId="0" applyFill="1" applyAlignment="1">
      <alignment horizontal="right"/>
    </xf>
    <xf numFmtId="0" fontId="19" fillId="38" borderId="0" xfId="0" applyFont="1" applyFill="1" applyAlignment="1">
      <alignment horizontal="center" vertical="top" wrapText="1"/>
    </xf>
    <xf numFmtId="49" fontId="0" fillId="33" borderId="0" xfId="0" applyNumberFormat="1" applyFill="1" applyAlignment="1" applyProtection="1">
      <alignment horizontal="center" vertical="center"/>
      <protection locked="0"/>
    </xf>
    <xf numFmtId="1" fontId="0" fillId="37" borderId="0" xfId="0" applyNumberFormat="1" applyFill="1" applyAlignment="1" applyProtection="1">
      <alignment horizontal="center" vertical="center"/>
      <protection locked="0"/>
    </xf>
    <xf numFmtId="0" fontId="19" fillId="38" borderId="0" xfId="0" applyFont="1" applyFill="1" applyAlignment="1">
      <alignment horizontal="center" vertical="center"/>
    </xf>
    <xf numFmtId="0" fontId="19" fillId="38" borderId="0" xfId="0" applyFont="1" applyFill="1" applyAlignment="1">
      <alignment horizontal="center" vertical="center" wrapText="1"/>
    </xf>
    <xf numFmtId="0" fontId="14" fillId="33" borderId="0" xfId="0" applyFont="1" applyFill="1"/>
    <xf numFmtId="0" fontId="14" fillId="33" borderId="0" xfId="0" applyFont="1" applyFill="1" applyAlignment="1">
      <alignment horizontal="right"/>
    </xf>
    <xf numFmtId="0" fontId="14" fillId="38" borderId="0" xfId="0" applyFont="1" applyFill="1"/>
    <xf numFmtId="49" fontId="14" fillId="33" borderId="0" xfId="0" applyNumberFormat="1" applyFont="1" applyFill="1"/>
    <xf numFmtId="0" fontId="17" fillId="38" borderId="0" xfId="0" applyFont="1" applyFill="1" applyAlignment="1" applyProtection="1">
      <alignment horizontal="left" vertical="center"/>
      <protection hidden="1"/>
    </xf>
    <xf numFmtId="0" fontId="24" fillId="38" borderId="0" xfId="0" applyFont="1" applyFill="1" applyAlignment="1" applyProtection="1">
      <alignment horizontal="left" vertical="center"/>
      <protection hidden="1"/>
    </xf>
    <xf numFmtId="0" fontId="17" fillId="39" borderId="0" xfId="0" applyFont="1" applyFill="1" applyAlignment="1">
      <alignment horizontal="left" vertical="center" wrapText="1"/>
    </xf>
    <xf numFmtId="11" fontId="0" fillId="37" borderId="0" xfId="0" applyNumberFormat="1" applyFill="1" applyAlignment="1" applyProtection="1">
      <alignment horizontal="center" vertical="center" wrapText="1"/>
      <protection locked="0" hidden="1"/>
    </xf>
    <xf numFmtId="1" fontId="24" fillId="38" borderId="0" xfId="0" applyNumberFormat="1" applyFont="1" applyFill="1" applyAlignment="1" applyProtection="1">
      <alignment horizontal="center" vertical="center"/>
      <protection locked="0" hidden="1"/>
    </xf>
    <xf numFmtId="165" fontId="24" fillId="38" borderId="0" xfId="0" applyNumberFormat="1" applyFont="1" applyFill="1" applyAlignment="1" applyProtection="1">
      <alignment horizontal="center" vertical="center"/>
      <protection locked="0" hidden="1"/>
    </xf>
    <xf numFmtId="0" fontId="17" fillId="38" borderId="0" xfId="0" applyFont="1" applyFill="1" applyAlignment="1">
      <alignment vertical="center" wrapText="1"/>
    </xf>
    <xf numFmtId="0" fontId="27" fillId="33" borderId="0" xfId="0" applyFont="1" applyFill="1" applyProtection="1">
      <protection hidden="1"/>
    </xf>
    <xf numFmtId="49" fontId="27" fillId="33" borderId="0" xfId="0" applyNumberFormat="1" applyFont="1" applyFill="1"/>
    <xf numFmtId="0" fontId="27" fillId="33" borderId="0" xfId="0" applyFont="1" applyFill="1"/>
    <xf numFmtId="0" fontId="28" fillId="38" borderId="0" xfId="0" applyFont="1" applyFill="1" applyAlignment="1">
      <alignment horizontal="left" vertical="center"/>
    </xf>
    <xf numFmtId="164" fontId="26" fillId="38" borderId="0" xfId="0" applyNumberFormat="1" applyFont="1" applyFill="1" applyAlignment="1">
      <alignment horizontal="center" vertical="center"/>
    </xf>
    <xf numFmtId="0" fontId="26" fillId="38" borderId="0" xfId="0" applyFont="1" applyFill="1" applyAlignment="1">
      <alignment horizontal="center" vertical="center"/>
    </xf>
    <xf numFmtId="166" fontId="24" fillId="38" borderId="0" xfId="0" applyNumberFormat="1" applyFont="1" applyFill="1" applyAlignment="1" applyProtection="1">
      <alignment horizontal="center" vertical="center"/>
      <protection locked="0" hidden="1"/>
    </xf>
    <xf numFmtId="167" fontId="0" fillId="36" borderId="0" xfId="0" applyNumberFormat="1" applyFill="1" applyAlignment="1" applyProtection="1">
      <alignment horizontal="center" vertical="center"/>
      <protection hidden="1"/>
    </xf>
    <xf numFmtId="0" fontId="20" fillId="38" borderId="0" xfId="0" applyFont="1" applyFill="1" applyAlignment="1">
      <alignment horizontal="left" vertical="center" wrapText="1"/>
    </xf>
    <xf numFmtId="1" fontId="0" fillId="38" borderId="0" xfId="0" applyNumberFormat="1" applyFill="1" applyAlignment="1" applyProtection="1">
      <alignment horizontal="center" vertical="center"/>
      <protection locked="0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3236E13A-C1A2-264F-A57F-70F73DC5A9BF}"/>
    <cellStyle name="Normal 2 2" xfId="43" xr:uid="{F046146C-6FB6-D447-8FEE-806F0FA44085}"/>
    <cellStyle name="Normal 3" xfId="44" xr:uid="{06028B86-887C-4E54-A5AC-5EC816D3B8B6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color theme="2" tint="-9.9948118533890809E-2"/>
      </font>
      <fill>
        <patternFill>
          <bgColor theme="2" tint="-9.9948118533890809E-2"/>
        </patternFill>
      </fill>
    </dxf>
    <dxf>
      <font>
        <color auto="1"/>
      </font>
      <fill>
        <patternFill>
          <fgColor auto="1"/>
          <bgColor theme="0"/>
        </patternFill>
      </fill>
    </dxf>
    <dxf>
      <font>
        <color auto="1"/>
      </font>
      <fill>
        <patternFill>
          <fgColor auto="1"/>
          <bgColor theme="0"/>
        </patternFill>
      </fill>
    </dxf>
    <dxf>
      <font>
        <color auto="1"/>
      </font>
      <fill>
        <patternFill>
          <fgColor auto="1"/>
          <bgColor theme="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4"/>
      </font>
      <fill>
        <patternFill>
          <bgColor theme="4"/>
        </patternFill>
      </fill>
    </dxf>
    <dxf>
      <font>
        <color theme="4"/>
      </font>
      <fill>
        <patternFill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jonas/Dropbox/TSUNAMI_VDPO/Model_Development_LIVE/VDPO_Model_Development_LIVE/Structural_Mod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lobalGeometry"/>
      <sheetName val="Nodes"/>
      <sheetName val="Sections"/>
      <sheetName val="InfillModel"/>
      <sheetName val="TributarySurfaceModel"/>
      <sheetName val="TributaryBuoyancyModel"/>
      <sheetName val="Elements"/>
      <sheetName val="Structural_Model"/>
    </sheetNames>
    <sheetDataSet>
      <sheetData sheetId="0">
        <row r="11">
          <cell r="B11">
            <v>0</v>
          </cell>
        </row>
        <row r="25">
          <cell r="B25">
            <v>1</v>
          </cell>
          <cell r="E25">
            <v>1</v>
          </cell>
        </row>
      </sheetData>
      <sheetData sheetId="1">
        <row r="4">
          <cell r="N4">
            <v>100101</v>
          </cell>
        </row>
      </sheetData>
      <sheetData sheetId="2">
        <row r="26">
          <cell r="X26" t="str">
            <v>fs_col1</v>
          </cell>
          <cell r="Y26" t="str">
            <v>fs_bm1</v>
          </cell>
        </row>
      </sheetData>
      <sheetData sheetId="3">
        <row r="6">
          <cell r="Z6" t="str">
            <v>inf_Bx1</v>
          </cell>
          <cell r="AB6" t="str">
            <v>fs_str_x1</v>
          </cell>
        </row>
      </sheetData>
      <sheetData sheetId="4">
        <row r="5">
          <cell r="S5" t="str">
            <v>none</v>
          </cell>
          <cell r="U5" t="str">
            <v>none</v>
          </cell>
        </row>
      </sheetData>
      <sheetData sheetId="5">
        <row r="3">
          <cell r="K3" t="str">
            <v>none</v>
          </cell>
        </row>
      </sheetData>
      <sheetData sheetId="6">
        <row r="7">
          <cell r="AA7" t="str">
            <v>200101</v>
          </cell>
          <cell r="AB7" t="str">
            <v>31011</v>
          </cell>
          <cell r="AC7" t="str">
            <v>50112</v>
          </cell>
        </row>
      </sheetData>
      <sheetData sheetId="7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53A3A-D96E-41EA-896A-3CE78BDC4716}">
  <dimension ref="B1:V112"/>
  <sheetViews>
    <sheetView tabSelected="1" topLeftCell="A3" zoomScaleNormal="100" workbookViewId="0">
      <selection activeCell="E17" sqref="E17"/>
    </sheetView>
  </sheetViews>
  <sheetFormatPr baseColWidth="10" defaultColWidth="9.1640625" defaultRowHeight="15" x14ac:dyDescent="0.2"/>
  <cols>
    <col min="1" max="1" width="9.1640625" style="1"/>
    <col min="2" max="2" width="34.5" style="1" customWidth="1"/>
    <col min="3" max="3" width="23.6640625" style="1" customWidth="1"/>
    <col min="4" max="4" width="28.6640625" style="1" customWidth="1"/>
    <col min="5" max="5" width="24.83203125" style="1" customWidth="1"/>
    <col min="6" max="6" width="25.1640625" style="1" customWidth="1"/>
    <col min="7" max="7" width="23.6640625" style="1" customWidth="1"/>
    <col min="8" max="8" width="17.83203125" style="1" customWidth="1"/>
    <col min="9" max="9" width="12" style="20" customWidth="1"/>
    <col min="10" max="16384" width="9.1640625" style="1"/>
  </cols>
  <sheetData>
    <row r="1" spans="2:22" x14ac:dyDescent="0.2">
      <c r="F1" s="26"/>
      <c r="G1" s="26"/>
      <c r="H1" s="26"/>
      <c r="I1" s="27"/>
      <c r="J1" s="26"/>
      <c r="K1" s="26"/>
      <c r="L1" s="26"/>
      <c r="M1" s="26"/>
    </row>
    <row r="2" spans="2:22" x14ac:dyDescent="0.2">
      <c r="F2" s="26"/>
      <c r="G2" s="26"/>
      <c r="H2" s="26"/>
      <c r="I2" s="27"/>
      <c r="J2" s="26"/>
      <c r="K2" s="26"/>
      <c r="L2" s="26"/>
      <c r="M2" s="26"/>
      <c r="N2" s="16"/>
      <c r="O2" s="16"/>
      <c r="P2" s="16"/>
      <c r="Q2" s="16"/>
      <c r="R2" s="16"/>
      <c r="S2" s="16"/>
      <c r="T2" s="16"/>
      <c r="U2" s="16"/>
      <c r="V2" s="16"/>
    </row>
    <row r="3" spans="2:22" ht="18.75" customHeight="1" x14ac:dyDescent="0.2">
      <c r="B3" s="2" t="s">
        <v>2</v>
      </c>
      <c r="C3" s="2"/>
      <c r="D3" s="11" t="s">
        <v>11</v>
      </c>
      <c r="E3" s="11"/>
      <c r="F3" s="40"/>
      <c r="G3" s="11"/>
      <c r="J3" s="26"/>
      <c r="K3" s="26"/>
      <c r="L3" s="26"/>
      <c r="M3" s="26"/>
      <c r="N3" s="16"/>
      <c r="O3" s="16"/>
      <c r="P3" s="16"/>
      <c r="Q3" s="16"/>
      <c r="R3" s="16"/>
      <c r="S3" s="16"/>
      <c r="T3" s="16"/>
      <c r="U3" s="16"/>
      <c r="V3" s="16"/>
    </row>
    <row r="4" spans="2:22" ht="20" customHeight="1" x14ac:dyDescent="0.2">
      <c r="B4" s="3" t="s">
        <v>24</v>
      </c>
      <c r="C4" s="23">
        <v>900</v>
      </c>
      <c r="D4" s="32" t="s">
        <v>15</v>
      </c>
      <c r="E4" s="12" t="s">
        <v>21</v>
      </c>
      <c r="F4" s="36"/>
      <c r="G4" s="41"/>
      <c r="I4" s="27"/>
      <c r="K4" s="26"/>
      <c r="L4" s="37" t="s">
        <v>21</v>
      </c>
      <c r="M4" s="38" t="s">
        <v>4</v>
      </c>
      <c r="N4" s="39" t="s">
        <v>10</v>
      </c>
      <c r="O4" s="16"/>
      <c r="P4" s="16"/>
      <c r="Q4" s="16"/>
      <c r="R4" s="16"/>
      <c r="S4" s="16"/>
      <c r="T4" s="16"/>
      <c r="U4" s="16"/>
      <c r="V4" s="16"/>
    </row>
    <row r="5" spans="2:22" ht="20" customHeight="1" x14ac:dyDescent="0.2">
      <c r="B5" s="3" t="s">
        <v>3</v>
      </c>
      <c r="C5" s="44">
        <f>1/$C$4</f>
        <v>1.1111111111111111E-3</v>
      </c>
      <c r="D5" s="10" t="s">
        <v>18</v>
      </c>
      <c r="E5" s="22" t="s">
        <v>25</v>
      </c>
      <c r="F5" s="36"/>
      <c r="G5" s="42"/>
      <c r="H5" s="39" t="s">
        <v>25</v>
      </c>
      <c r="K5" s="26"/>
      <c r="L5" s="37" t="s">
        <v>16</v>
      </c>
      <c r="M5" s="38" t="s">
        <v>22</v>
      </c>
      <c r="N5" s="39" t="s">
        <v>9</v>
      </c>
      <c r="O5" s="16"/>
      <c r="P5" s="16"/>
      <c r="Q5" s="16"/>
      <c r="R5" s="16"/>
      <c r="S5" s="16"/>
      <c r="T5" s="16"/>
      <c r="U5" s="16"/>
      <c r="V5" s="16"/>
    </row>
    <row r="6" spans="2:22" ht="20" customHeight="1" x14ac:dyDescent="0.2">
      <c r="B6" s="4" t="s">
        <v>14</v>
      </c>
      <c r="C6" s="23">
        <v>10</v>
      </c>
      <c r="D6" s="10" t="s">
        <v>19</v>
      </c>
      <c r="E6" s="22" t="s">
        <v>26</v>
      </c>
      <c r="F6" s="11"/>
      <c r="G6" s="11"/>
      <c r="H6" s="39" t="s">
        <v>12</v>
      </c>
      <c r="K6" s="26"/>
      <c r="L6" s="37" t="s">
        <v>17</v>
      </c>
      <c r="M6" s="38" t="s">
        <v>7</v>
      </c>
      <c r="N6" s="39"/>
      <c r="O6" s="16"/>
      <c r="P6" s="16"/>
      <c r="Q6" s="16"/>
      <c r="R6" s="16"/>
      <c r="S6" s="16"/>
      <c r="T6" s="16"/>
      <c r="U6" s="16"/>
      <c r="V6" s="16"/>
    </row>
    <row r="7" spans="2:22" ht="20" customHeight="1" x14ac:dyDescent="0.2">
      <c r="B7" s="45"/>
      <c r="C7" s="46"/>
      <c r="D7" s="10" t="s">
        <v>13</v>
      </c>
      <c r="E7" s="13">
        <v>1.2</v>
      </c>
      <c r="F7" s="11"/>
      <c r="G7" s="11"/>
      <c r="H7" s="39" t="s">
        <v>26</v>
      </c>
      <c r="K7" s="26"/>
      <c r="L7" s="37" t="s">
        <v>20</v>
      </c>
      <c r="M7" s="38" t="s">
        <v>23</v>
      </c>
      <c r="N7" s="39"/>
      <c r="O7" s="16"/>
      <c r="P7" s="16"/>
      <c r="Q7" s="16"/>
      <c r="R7" s="16"/>
      <c r="S7" s="16"/>
      <c r="T7" s="16"/>
      <c r="U7" s="16"/>
      <c r="V7" s="16"/>
    </row>
    <row r="8" spans="2:22" ht="20" customHeight="1" x14ac:dyDescent="0.2">
      <c r="B8" s="5" t="s">
        <v>5</v>
      </c>
      <c r="C8" s="6"/>
      <c r="D8" s="11" t="str">
        <f>IF(ISNUMBER(SEARCH("VDPO2",$C$9)), "Displacement control parameters","")</f>
        <v/>
      </c>
      <c r="E8" s="6"/>
      <c r="F8" s="11"/>
      <c r="G8" s="11"/>
      <c r="H8" s="29"/>
      <c r="J8" s="26"/>
      <c r="K8" s="26"/>
      <c r="L8" s="26"/>
      <c r="M8" s="26"/>
      <c r="N8" s="16"/>
      <c r="O8" s="16"/>
      <c r="P8" s="16"/>
      <c r="Q8" s="16"/>
      <c r="R8" s="16"/>
      <c r="S8" s="16"/>
      <c r="T8" s="16"/>
      <c r="U8" s="16"/>
      <c r="V8" s="16"/>
    </row>
    <row r="9" spans="2:22" ht="19.5" customHeight="1" x14ac:dyDescent="0.2">
      <c r="B9" s="14" t="s">
        <v>8</v>
      </c>
      <c r="C9" s="33" t="s">
        <v>10</v>
      </c>
      <c r="D9" s="30" t="str">
        <f>IF(ISNUMBER(SEARCH("VDPO2",$C$9)), "control node","")</f>
        <v/>
      </c>
      <c r="E9" s="34">
        <v>13032</v>
      </c>
      <c r="F9" s="11"/>
      <c r="G9" s="11"/>
      <c r="H9" s="28"/>
      <c r="J9" s="26"/>
      <c r="K9" s="26"/>
      <c r="L9" s="26"/>
      <c r="M9" s="26"/>
      <c r="N9" s="16"/>
      <c r="O9" s="16"/>
      <c r="P9" s="16"/>
      <c r="Q9" s="16"/>
      <c r="R9" s="16"/>
      <c r="S9" s="16"/>
      <c r="T9" s="16"/>
      <c r="U9" s="16"/>
      <c r="V9" s="16"/>
    </row>
    <row r="10" spans="2:22" ht="21.75" customHeight="1" x14ac:dyDescent="0.2">
      <c r="B10" s="15" t="str">
        <f>IF($E$4 = "ASCE 7-16", "Analysis Stage 1 proceedure", "")</f>
        <v/>
      </c>
      <c r="C10" s="7" t="s">
        <v>17</v>
      </c>
      <c r="D10" s="31" t="str">
        <f>IF(ISNUMBER(SEARCH("VDPO2",$C$9)), "displacement increment [m]","")</f>
        <v/>
      </c>
      <c r="E10" s="43">
        <v>5.0000000000000001E-4</v>
      </c>
      <c r="F10" s="11"/>
      <c r="G10" s="11"/>
      <c r="H10" s="28"/>
      <c r="I10" s="27"/>
      <c r="J10" s="26"/>
      <c r="K10" s="26"/>
      <c r="L10" s="26"/>
      <c r="M10" s="26"/>
      <c r="N10" s="16"/>
      <c r="O10" s="16"/>
      <c r="P10" s="16"/>
      <c r="Q10" s="16"/>
      <c r="R10" s="16"/>
      <c r="S10" s="16"/>
      <c r="T10" s="16"/>
      <c r="U10" s="16"/>
      <c r="V10" s="16"/>
    </row>
    <row r="11" spans="2:22" ht="16" x14ac:dyDescent="0.2">
      <c r="B11" s="15"/>
      <c r="C11" s="15"/>
      <c r="D11" s="31" t="e">
        <f>IF(SEARCH("VDPO2",$C$9), "control displacement [m]","")</f>
        <v>#VALUE!</v>
      </c>
      <c r="E11" s="35">
        <v>0.5</v>
      </c>
      <c r="F11" s="11"/>
      <c r="G11" s="11"/>
      <c r="H11" s="28"/>
      <c r="I11" s="27"/>
      <c r="J11" s="26"/>
      <c r="K11" s="26"/>
      <c r="L11" s="26"/>
      <c r="M11" s="26"/>
      <c r="N11" s="16"/>
      <c r="O11" s="16"/>
      <c r="P11" s="16"/>
      <c r="Q11" s="16"/>
      <c r="R11" s="16"/>
      <c r="S11" s="16"/>
      <c r="T11" s="16"/>
      <c r="U11" s="16"/>
      <c r="V11" s="16"/>
    </row>
    <row r="12" spans="2:22" ht="39.75" customHeight="1" x14ac:dyDescent="0.2">
      <c r="B12" s="24" t="s">
        <v>0</v>
      </c>
      <c r="C12" s="25" t="s">
        <v>6</v>
      </c>
      <c r="D12" s="25" t="s">
        <v>1</v>
      </c>
      <c r="E12" s="25" t="str">
        <f>IF(E4 = "ASCE 7-16", "maximum flow velocity [m/s]", "Froude value")</f>
        <v>Froude value</v>
      </c>
      <c r="F12" s="25" t="str">
        <f>IF(E4 = "ASCE 7-16", "closure coefficient", "blocking ratio 1")</f>
        <v>blocking ratio 1</v>
      </c>
      <c r="G12" s="25" t="str">
        <f>IF(E4 = "ASCE 7-16", "building influence width [m]","blocking ratio 2")</f>
        <v>blocking ratio 2</v>
      </c>
      <c r="H12" s="21" t="str">
        <f>IF(AND($E$4 = "ASCE 7-16",$C$10 = "top inundation"), "top inundation [m]", "")</f>
        <v/>
      </c>
      <c r="I12" s="19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</row>
    <row r="13" spans="2:22" x14ac:dyDescent="0.2">
      <c r="B13" s="8" t="str">
        <f>$C$9 &amp; "_" &amp; $C13 &amp; "_F" &amp; TEXT(INT($E13*100),"000") &amp; "_bw" &amp; TEXT(INT($F13*100),"000")  &amp; IF( ISBLANK(G13),"", "_bw2_" &amp; TEXT(INT($G13*100),"000"))</f>
        <v>VDPO_y_F100_bw010</v>
      </c>
      <c r="C13" s="8" t="s">
        <v>22</v>
      </c>
      <c r="D13" s="9">
        <v>9</v>
      </c>
      <c r="E13" s="9">
        <v>1</v>
      </c>
      <c r="F13" s="9">
        <v>0.1</v>
      </c>
      <c r="G13" s="18"/>
      <c r="H13" s="17">
        <v>10</v>
      </c>
      <c r="I13" s="19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 spans="2:22" x14ac:dyDescent="0.2">
      <c r="B14" s="8"/>
      <c r="C14" s="8"/>
      <c r="D14" s="9"/>
      <c r="E14" s="9"/>
      <c r="F14" s="9"/>
      <c r="G14" s="18"/>
      <c r="H14" s="18"/>
      <c r="I14" s="19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</row>
    <row r="15" spans="2:22" x14ac:dyDescent="0.2">
      <c r="B15" s="8"/>
      <c r="C15" s="8"/>
      <c r="D15" s="9"/>
      <c r="E15" s="9"/>
      <c r="F15" s="9"/>
      <c r="G15" s="18"/>
      <c r="H15" s="18"/>
      <c r="I15" s="19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 spans="2:22" x14ac:dyDescent="0.2">
      <c r="B16" s="8"/>
      <c r="C16" s="8"/>
      <c r="D16" s="9"/>
      <c r="E16" s="9"/>
      <c r="F16" s="9"/>
      <c r="G16" s="18"/>
      <c r="H16" s="18"/>
      <c r="I16" s="19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</row>
    <row r="17" spans="2:22" x14ac:dyDescent="0.2">
      <c r="B17" s="8"/>
      <c r="C17" s="8"/>
      <c r="D17" s="9"/>
      <c r="E17" s="9"/>
      <c r="F17" s="9"/>
      <c r="G17" s="18"/>
      <c r="H17" s="18"/>
      <c r="I17" s="19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 spans="2:22" x14ac:dyDescent="0.2">
      <c r="B18" s="8"/>
      <c r="C18" s="8"/>
      <c r="D18" s="9"/>
      <c r="E18" s="9"/>
      <c r="F18" s="9"/>
      <c r="G18" s="9"/>
      <c r="H18" s="9"/>
    </row>
    <row r="19" spans="2:22" x14ac:dyDescent="0.2">
      <c r="B19" s="8"/>
      <c r="C19" s="8"/>
      <c r="D19" s="9"/>
      <c r="E19" s="9"/>
      <c r="F19" s="9"/>
      <c r="G19" s="9"/>
      <c r="H19" s="9"/>
    </row>
    <row r="20" spans="2:22" x14ac:dyDescent="0.2">
      <c r="B20" s="8"/>
      <c r="C20" s="8"/>
      <c r="D20" s="9"/>
      <c r="E20" s="9"/>
      <c r="F20" s="9"/>
      <c r="G20" s="9"/>
      <c r="H20" s="9"/>
    </row>
    <row r="21" spans="2:22" x14ac:dyDescent="0.2">
      <c r="B21" s="8"/>
      <c r="C21" s="8"/>
      <c r="D21" s="9"/>
      <c r="E21" s="9"/>
      <c r="F21" s="9"/>
      <c r="G21" s="9"/>
      <c r="H21" s="9"/>
    </row>
    <row r="22" spans="2:22" x14ac:dyDescent="0.2">
      <c r="B22" s="8"/>
      <c r="C22" s="8"/>
      <c r="D22" s="9"/>
      <c r="E22" s="9"/>
      <c r="F22" s="9"/>
      <c r="G22" s="9"/>
      <c r="H22" s="9"/>
    </row>
    <row r="23" spans="2:22" x14ac:dyDescent="0.2">
      <c r="B23" s="8"/>
      <c r="C23" s="8"/>
      <c r="D23" s="9"/>
      <c r="E23" s="9"/>
      <c r="F23" s="9"/>
      <c r="G23" s="9"/>
      <c r="H23" s="9"/>
    </row>
    <row r="24" spans="2:22" x14ac:dyDescent="0.2">
      <c r="B24" s="8"/>
      <c r="C24" s="8"/>
      <c r="D24" s="9"/>
      <c r="E24" s="9"/>
      <c r="F24" s="9"/>
      <c r="G24" s="9"/>
      <c r="H24" s="9"/>
    </row>
    <row r="25" spans="2:22" x14ac:dyDescent="0.2">
      <c r="B25" s="8"/>
      <c r="C25" s="8"/>
      <c r="D25" s="9"/>
      <c r="E25" s="9"/>
      <c r="F25" s="9"/>
      <c r="G25" s="9"/>
      <c r="H25" s="9"/>
    </row>
    <row r="26" spans="2:22" x14ac:dyDescent="0.2">
      <c r="B26" s="8"/>
      <c r="C26" s="8"/>
      <c r="D26" s="9"/>
      <c r="E26" s="9"/>
      <c r="F26" s="9"/>
      <c r="G26" s="9"/>
      <c r="H26" s="9"/>
    </row>
    <row r="27" spans="2:22" x14ac:dyDescent="0.2">
      <c r="B27" s="8"/>
      <c r="C27" s="8"/>
      <c r="D27" s="9"/>
      <c r="E27" s="9"/>
      <c r="F27" s="9"/>
      <c r="G27" s="9"/>
      <c r="H27" s="9"/>
    </row>
    <row r="28" spans="2:22" x14ac:dyDescent="0.2">
      <c r="B28" s="8"/>
      <c r="C28" s="8"/>
      <c r="D28" s="9"/>
      <c r="E28" s="9"/>
      <c r="F28" s="9"/>
      <c r="G28" s="9"/>
      <c r="H28" s="9"/>
    </row>
    <row r="29" spans="2:22" x14ac:dyDescent="0.2">
      <c r="B29" s="8"/>
      <c r="C29" s="8"/>
      <c r="D29" s="9"/>
      <c r="E29" s="9"/>
      <c r="F29" s="9"/>
      <c r="G29" s="9"/>
      <c r="H29" s="9"/>
    </row>
    <row r="30" spans="2:22" x14ac:dyDescent="0.2">
      <c r="B30" s="8"/>
      <c r="C30" s="8"/>
      <c r="D30" s="9"/>
      <c r="E30" s="9"/>
      <c r="F30" s="9"/>
      <c r="G30" s="9"/>
      <c r="H30" s="9"/>
    </row>
    <row r="31" spans="2:22" x14ac:dyDescent="0.2">
      <c r="B31" s="8"/>
      <c r="C31" s="8"/>
      <c r="D31" s="9"/>
      <c r="E31" s="9"/>
      <c r="F31" s="9"/>
      <c r="G31" s="9"/>
      <c r="H31" s="9"/>
    </row>
    <row r="32" spans="2:22" x14ac:dyDescent="0.2">
      <c r="B32" s="8"/>
      <c r="C32" s="8"/>
      <c r="D32" s="9"/>
      <c r="E32" s="9"/>
      <c r="F32" s="9"/>
      <c r="G32" s="9"/>
      <c r="H32" s="9"/>
    </row>
    <row r="33" spans="2:8" x14ac:dyDescent="0.2">
      <c r="B33" s="8"/>
      <c r="C33" s="8"/>
      <c r="D33" s="9"/>
      <c r="E33" s="9"/>
      <c r="F33" s="9"/>
      <c r="G33" s="9"/>
      <c r="H33" s="9"/>
    </row>
    <row r="34" spans="2:8" x14ac:dyDescent="0.2">
      <c r="B34" s="8"/>
      <c r="C34" s="8"/>
      <c r="D34" s="9"/>
      <c r="E34" s="9"/>
      <c r="F34" s="9"/>
      <c r="G34" s="9"/>
      <c r="H34" s="9"/>
    </row>
    <row r="35" spans="2:8" x14ac:dyDescent="0.2">
      <c r="B35" s="8"/>
      <c r="C35" s="8"/>
      <c r="D35" s="9"/>
      <c r="E35" s="9"/>
      <c r="F35" s="9"/>
      <c r="G35" s="9"/>
      <c r="H35" s="9"/>
    </row>
    <row r="36" spans="2:8" x14ac:dyDescent="0.2">
      <c r="B36" s="8"/>
      <c r="C36" s="8"/>
      <c r="D36" s="9"/>
      <c r="E36" s="9"/>
      <c r="F36" s="9"/>
      <c r="G36" s="9"/>
      <c r="H36" s="9"/>
    </row>
    <row r="37" spans="2:8" x14ac:dyDescent="0.2">
      <c r="B37" s="8"/>
      <c r="C37" s="8"/>
      <c r="D37" s="9"/>
      <c r="E37" s="9"/>
      <c r="F37" s="9"/>
      <c r="G37" s="9"/>
      <c r="H37" s="9"/>
    </row>
    <row r="38" spans="2:8" x14ac:dyDescent="0.2">
      <c r="B38" s="8"/>
      <c r="C38" s="8"/>
      <c r="D38" s="9"/>
      <c r="E38" s="9"/>
      <c r="F38" s="9"/>
      <c r="G38" s="9"/>
      <c r="H38" s="9"/>
    </row>
    <row r="39" spans="2:8" x14ac:dyDescent="0.2">
      <c r="B39" s="8"/>
      <c r="C39" s="8"/>
      <c r="D39" s="9"/>
      <c r="E39" s="9"/>
      <c r="F39" s="9"/>
      <c r="G39" s="9"/>
      <c r="H39" s="9"/>
    </row>
    <row r="40" spans="2:8" x14ac:dyDescent="0.2">
      <c r="B40" s="8"/>
      <c r="C40" s="8"/>
      <c r="D40" s="9"/>
      <c r="E40" s="9"/>
      <c r="F40" s="9"/>
      <c r="G40" s="9"/>
      <c r="H40" s="9"/>
    </row>
    <row r="41" spans="2:8" x14ac:dyDescent="0.2">
      <c r="B41" s="8"/>
      <c r="C41" s="8"/>
      <c r="D41" s="9"/>
      <c r="E41" s="9"/>
      <c r="F41" s="9"/>
      <c r="G41" s="9"/>
      <c r="H41" s="9"/>
    </row>
    <row r="42" spans="2:8" x14ac:dyDescent="0.2">
      <c r="B42" s="8"/>
      <c r="C42" s="8"/>
      <c r="D42" s="9"/>
      <c r="E42" s="9"/>
      <c r="F42" s="9"/>
      <c r="G42" s="9"/>
      <c r="H42" s="9"/>
    </row>
    <row r="43" spans="2:8" x14ac:dyDescent="0.2">
      <c r="B43" s="8"/>
      <c r="C43" s="8"/>
      <c r="D43" s="9"/>
      <c r="E43" s="9"/>
      <c r="F43" s="9"/>
      <c r="G43" s="9"/>
      <c r="H43" s="9"/>
    </row>
    <row r="44" spans="2:8" x14ac:dyDescent="0.2">
      <c r="B44" s="8"/>
      <c r="C44" s="8"/>
      <c r="D44" s="9"/>
      <c r="E44" s="9"/>
      <c r="F44" s="9"/>
      <c r="G44" s="9"/>
      <c r="H44" s="9"/>
    </row>
    <row r="45" spans="2:8" x14ac:dyDescent="0.2">
      <c r="B45" s="8"/>
      <c r="C45" s="8"/>
      <c r="D45" s="9"/>
      <c r="E45" s="9"/>
      <c r="F45" s="9"/>
      <c r="G45" s="9"/>
      <c r="H45" s="9"/>
    </row>
    <row r="46" spans="2:8" x14ac:dyDescent="0.2">
      <c r="B46" s="8"/>
      <c r="C46" s="8"/>
      <c r="D46" s="9"/>
      <c r="E46" s="9"/>
      <c r="F46" s="9"/>
      <c r="G46" s="9"/>
      <c r="H46" s="9"/>
    </row>
    <row r="47" spans="2:8" x14ac:dyDescent="0.2">
      <c r="B47" s="8"/>
      <c r="C47" s="8"/>
      <c r="D47" s="9"/>
      <c r="E47" s="9"/>
      <c r="F47" s="9"/>
      <c r="G47" s="9"/>
      <c r="H47" s="9"/>
    </row>
    <row r="48" spans="2:8" x14ac:dyDescent="0.2">
      <c r="B48" s="8"/>
      <c r="C48" s="8"/>
      <c r="D48" s="9"/>
      <c r="E48" s="9"/>
      <c r="F48" s="9"/>
      <c r="G48" s="9"/>
      <c r="H48" s="9"/>
    </row>
    <row r="49" spans="2:8" x14ac:dyDescent="0.2">
      <c r="B49" s="8"/>
      <c r="C49" s="8"/>
      <c r="D49" s="9"/>
      <c r="E49" s="9"/>
      <c r="F49" s="9"/>
      <c r="G49" s="9"/>
      <c r="H49" s="9"/>
    </row>
    <row r="50" spans="2:8" x14ac:dyDescent="0.2">
      <c r="B50" s="8"/>
      <c r="C50" s="8"/>
      <c r="D50" s="9"/>
      <c r="E50" s="9"/>
      <c r="F50" s="9"/>
      <c r="G50" s="9"/>
      <c r="H50" s="9"/>
    </row>
    <row r="51" spans="2:8" x14ac:dyDescent="0.2">
      <c r="B51" s="8"/>
      <c r="C51" s="8"/>
      <c r="D51" s="9"/>
      <c r="E51" s="9"/>
      <c r="F51" s="9"/>
      <c r="G51" s="9"/>
      <c r="H51" s="9"/>
    </row>
    <row r="52" spans="2:8" x14ac:dyDescent="0.2">
      <c r="B52" s="8"/>
      <c r="C52" s="8"/>
      <c r="D52" s="9"/>
      <c r="E52" s="9"/>
      <c r="F52" s="9"/>
      <c r="G52" s="9"/>
      <c r="H52" s="9"/>
    </row>
    <row r="53" spans="2:8" x14ac:dyDescent="0.2">
      <c r="B53" s="8"/>
      <c r="C53" s="8"/>
      <c r="D53" s="9"/>
      <c r="E53" s="9"/>
      <c r="F53" s="9"/>
      <c r="G53" s="9"/>
      <c r="H53" s="9"/>
    </row>
    <row r="54" spans="2:8" x14ac:dyDescent="0.2">
      <c r="B54" s="8"/>
      <c r="C54" s="8"/>
      <c r="D54" s="9"/>
      <c r="E54" s="9"/>
      <c r="F54" s="9"/>
      <c r="G54" s="9"/>
      <c r="H54" s="9"/>
    </row>
    <row r="55" spans="2:8" x14ac:dyDescent="0.2">
      <c r="B55" s="8"/>
      <c r="C55" s="8"/>
      <c r="D55" s="9"/>
      <c r="E55" s="9"/>
      <c r="F55" s="9"/>
      <c r="G55" s="9"/>
      <c r="H55" s="9"/>
    </row>
    <row r="56" spans="2:8" x14ac:dyDescent="0.2">
      <c r="B56" s="8"/>
      <c r="C56" s="8"/>
      <c r="D56" s="9"/>
      <c r="E56" s="9"/>
      <c r="F56" s="9"/>
      <c r="G56" s="9"/>
      <c r="H56" s="9"/>
    </row>
    <row r="57" spans="2:8" x14ac:dyDescent="0.2">
      <c r="B57" s="8"/>
      <c r="C57" s="8"/>
      <c r="D57" s="9"/>
      <c r="E57" s="9"/>
      <c r="F57" s="9"/>
      <c r="G57" s="9"/>
      <c r="H57" s="9"/>
    </row>
    <row r="58" spans="2:8" x14ac:dyDescent="0.2">
      <c r="B58" s="8"/>
      <c r="C58" s="8"/>
      <c r="D58" s="9"/>
      <c r="E58" s="9"/>
      <c r="F58" s="9"/>
      <c r="G58" s="9"/>
      <c r="H58" s="9"/>
    </row>
    <row r="59" spans="2:8" x14ac:dyDescent="0.2">
      <c r="B59" s="8"/>
      <c r="C59" s="8"/>
      <c r="D59" s="9"/>
      <c r="E59" s="9"/>
      <c r="F59" s="9"/>
      <c r="G59" s="9"/>
      <c r="H59" s="9"/>
    </row>
    <row r="60" spans="2:8" x14ac:dyDescent="0.2">
      <c r="B60" s="8"/>
      <c r="C60" s="8"/>
      <c r="D60" s="9"/>
      <c r="E60" s="9"/>
      <c r="F60" s="9"/>
      <c r="G60" s="9"/>
      <c r="H60" s="9"/>
    </row>
    <row r="61" spans="2:8" x14ac:dyDescent="0.2">
      <c r="B61" s="8"/>
      <c r="C61" s="8"/>
      <c r="D61" s="9"/>
      <c r="E61" s="9"/>
      <c r="F61" s="9"/>
      <c r="G61" s="9"/>
      <c r="H61" s="9"/>
    </row>
    <row r="62" spans="2:8" x14ac:dyDescent="0.2">
      <c r="B62" s="8"/>
      <c r="C62" s="8"/>
      <c r="D62" s="9"/>
      <c r="E62" s="9"/>
      <c r="F62" s="9"/>
      <c r="G62" s="9"/>
      <c r="H62" s="9"/>
    </row>
    <row r="63" spans="2:8" x14ac:dyDescent="0.2">
      <c r="B63" s="8"/>
      <c r="C63" s="8"/>
      <c r="D63" s="9"/>
      <c r="E63" s="9"/>
      <c r="F63" s="9"/>
      <c r="G63" s="9"/>
      <c r="H63" s="9"/>
    </row>
    <row r="64" spans="2:8" x14ac:dyDescent="0.2">
      <c r="B64" s="8"/>
      <c r="C64" s="8"/>
      <c r="D64" s="9"/>
      <c r="E64" s="9"/>
      <c r="F64" s="9"/>
      <c r="G64" s="9"/>
      <c r="H64" s="9"/>
    </row>
    <row r="65" spans="2:8" x14ac:dyDescent="0.2">
      <c r="B65" s="8"/>
      <c r="C65" s="8"/>
      <c r="D65" s="9"/>
      <c r="E65" s="9"/>
      <c r="F65" s="9"/>
      <c r="G65" s="9"/>
      <c r="H65" s="9"/>
    </row>
    <row r="66" spans="2:8" x14ac:dyDescent="0.2">
      <c r="B66" s="8"/>
      <c r="C66" s="8"/>
      <c r="D66" s="9"/>
      <c r="E66" s="9"/>
      <c r="F66" s="9"/>
      <c r="G66" s="9"/>
      <c r="H66" s="9"/>
    </row>
    <row r="67" spans="2:8" x14ac:dyDescent="0.2">
      <c r="B67" s="8"/>
      <c r="C67" s="8"/>
      <c r="D67" s="9"/>
      <c r="E67" s="9"/>
      <c r="F67" s="9"/>
      <c r="G67" s="9"/>
      <c r="H67" s="9"/>
    </row>
    <row r="68" spans="2:8" x14ac:dyDescent="0.2">
      <c r="B68" s="8"/>
      <c r="C68" s="8"/>
      <c r="D68" s="9"/>
      <c r="E68" s="9"/>
      <c r="F68" s="9"/>
      <c r="G68" s="9"/>
      <c r="H68" s="9"/>
    </row>
    <row r="69" spans="2:8" x14ac:dyDescent="0.2">
      <c r="B69" s="8"/>
      <c r="C69" s="8"/>
      <c r="D69" s="9"/>
      <c r="E69" s="9"/>
      <c r="F69" s="9"/>
      <c r="G69" s="9"/>
      <c r="H69" s="9"/>
    </row>
    <row r="70" spans="2:8" x14ac:dyDescent="0.2">
      <c r="B70" s="8"/>
      <c r="C70" s="8"/>
      <c r="D70" s="9"/>
      <c r="E70" s="9"/>
      <c r="F70" s="9"/>
      <c r="G70" s="9"/>
      <c r="H70" s="9"/>
    </row>
    <row r="71" spans="2:8" x14ac:dyDescent="0.2">
      <c r="B71" s="8"/>
      <c r="C71" s="8"/>
      <c r="D71" s="9"/>
      <c r="E71" s="9"/>
      <c r="F71" s="9"/>
      <c r="G71" s="9"/>
      <c r="H71" s="9"/>
    </row>
    <row r="72" spans="2:8" x14ac:dyDescent="0.2">
      <c r="B72" s="8"/>
      <c r="C72" s="8"/>
      <c r="D72" s="9"/>
      <c r="E72" s="9"/>
      <c r="F72" s="9"/>
      <c r="G72" s="9"/>
      <c r="H72" s="9"/>
    </row>
    <row r="73" spans="2:8" x14ac:dyDescent="0.2">
      <c r="B73" s="8"/>
      <c r="C73" s="8"/>
      <c r="D73" s="9"/>
      <c r="E73" s="9"/>
      <c r="F73" s="9"/>
      <c r="G73" s="9"/>
      <c r="H73" s="9"/>
    </row>
    <row r="74" spans="2:8" x14ac:dyDescent="0.2">
      <c r="B74" s="8"/>
      <c r="C74" s="8"/>
      <c r="D74" s="9"/>
      <c r="E74" s="9"/>
      <c r="F74" s="9"/>
      <c r="G74" s="9"/>
      <c r="H74" s="9"/>
    </row>
    <row r="75" spans="2:8" x14ac:dyDescent="0.2">
      <c r="B75" s="8"/>
      <c r="C75" s="8"/>
      <c r="D75" s="9"/>
      <c r="E75" s="9"/>
      <c r="F75" s="9"/>
      <c r="G75" s="9"/>
      <c r="H75" s="9"/>
    </row>
    <row r="76" spans="2:8" x14ac:dyDescent="0.2">
      <c r="B76" s="8"/>
      <c r="C76" s="8"/>
      <c r="D76" s="9"/>
      <c r="E76" s="9"/>
      <c r="F76" s="9"/>
      <c r="G76" s="9"/>
      <c r="H76" s="9"/>
    </row>
    <row r="77" spans="2:8" x14ac:dyDescent="0.2">
      <c r="B77" s="8"/>
      <c r="C77" s="8"/>
      <c r="D77" s="9"/>
      <c r="E77" s="9"/>
      <c r="F77" s="9"/>
      <c r="G77" s="9"/>
      <c r="H77" s="9"/>
    </row>
    <row r="78" spans="2:8" x14ac:dyDescent="0.2">
      <c r="B78" s="8"/>
      <c r="C78" s="8"/>
      <c r="D78" s="9"/>
      <c r="E78" s="9"/>
      <c r="F78" s="9"/>
      <c r="G78" s="9"/>
      <c r="H78" s="9"/>
    </row>
    <row r="79" spans="2:8" x14ac:dyDescent="0.2">
      <c r="B79" s="8"/>
      <c r="C79" s="8"/>
      <c r="D79" s="9"/>
      <c r="E79" s="9"/>
      <c r="F79" s="9"/>
      <c r="G79" s="9"/>
      <c r="H79" s="9"/>
    </row>
    <row r="80" spans="2:8" x14ac:dyDescent="0.2">
      <c r="B80" s="8"/>
      <c r="C80" s="8"/>
      <c r="D80" s="9"/>
      <c r="E80" s="9"/>
      <c r="F80" s="9"/>
      <c r="G80" s="9"/>
      <c r="H80" s="9"/>
    </row>
    <row r="81" spans="2:8" x14ac:dyDescent="0.2">
      <c r="B81" s="8"/>
      <c r="C81" s="8"/>
      <c r="D81" s="9"/>
      <c r="E81" s="9"/>
      <c r="F81" s="9"/>
      <c r="G81" s="9"/>
      <c r="H81" s="9"/>
    </row>
    <row r="82" spans="2:8" x14ac:dyDescent="0.2">
      <c r="B82" s="8"/>
      <c r="C82" s="8"/>
      <c r="D82" s="9"/>
      <c r="E82" s="9"/>
      <c r="F82" s="9"/>
      <c r="G82" s="9"/>
      <c r="H82" s="9"/>
    </row>
    <row r="83" spans="2:8" x14ac:dyDescent="0.2">
      <c r="B83" s="8"/>
      <c r="C83" s="8"/>
      <c r="D83" s="9"/>
      <c r="E83" s="9"/>
      <c r="F83" s="9"/>
      <c r="G83" s="9"/>
      <c r="H83" s="9"/>
    </row>
    <row r="84" spans="2:8" x14ac:dyDescent="0.2">
      <c r="B84" s="8"/>
      <c r="C84" s="8"/>
      <c r="D84" s="9"/>
      <c r="E84" s="9"/>
      <c r="F84" s="9"/>
      <c r="G84" s="9"/>
      <c r="H84" s="9"/>
    </row>
    <row r="85" spans="2:8" x14ac:dyDescent="0.2">
      <c r="B85" s="8"/>
      <c r="C85" s="8"/>
      <c r="D85" s="9"/>
      <c r="E85" s="9"/>
      <c r="F85" s="9"/>
      <c r="G85" s="9"/>
      <c r="H85" s="9"/>
    </row>
    <row r="86" spans="2:8" x14ac:dyDescent="0.2">
      <c r="B86" s="8"/>
      <c r="C86" s="8"/>
      <c r="D86" s="9"/>
      <c r="E86" s="9"/>
      <c r="F86" s="9"/>
      <c r="G86" s="9"/>
      <c r="H86" s="9"/>
    </row>
    <row r="87" spans="2:8" x14ac:dyDescent="0.2">
      <c r="B87" s="8"/>
      <c r="C87" s="8"/>
      <c r="D87" s="9"/>
      <c r="E87" s="9"/>
      <c r="F87" s="9"/>
      <c r="G87" s="9"/>
      <c r="H87" s="9"/>
    </row>
    <row r="88" spans="2:8" x14ac:dyDescent="0.2">
      <c r="B88" s="8"/>
      <c r="C88" s="8"/>
      <c r="D88" s="9"/>
      <c r="E88" s="9"/>
      <c r="F88" s="9"/>
      <c r="G88" s="9"/>
      <c r="H88" s="9"/>
    </row>
    <row r="89" spans="2:8" x14ac:dyDescent="0.2">
      <c r="B89" s="8"/>
      <c r="C89" s="8"/>
      <c r="D89" s="9"/>
      <c r="E89" s="9"/>
      <c r="F89" s="9"/>
      <c r="G89" s="9"/>
      <c r="H89" s="9"/>
    </row>
    <row r="90" spans="2:8" x14ac:dyDescent="0.2">
      <c r="B90" s="8"/>
      <c r="C90" s="8"/>
      <c r="D90" s="9"/>
      <c r="E90" s="9"/>
      <c r="F90" s="9"/>
      <c r="G90" s="9"/>
      <c r="H90" s="9"/>
    </row>
    <row r="91" spans="2:8" x14ac:dyDescent="0.2">
      <c r="B91" s="8"/>
      <c r="C91" s="8"/>
      <c r="D91" s="9"/>
      <c r="E91" s="9"/>
      <c r="F91" s="9"/>
      <c r="G91" s="9"/>
      <c r="H91" s="9"/>
    </row>
    <row r="92" spans="2:8" x14ac:dyDescent="0.2">
      <c r="B92" s="8"/>
      <c r="C92" s="8"/>
      <c r="D92" s="9"/>
      <c r="E92" s="9"/>
      <c r="F92" s="9"/>
      <c r="G92" s="9"/>
      <c r="H92" s="9"/>
    </row>
    <row r="93" spans="2:8" x14ac:dyDescent="0.2">
      <c r="B93" s="8"/>
      <c r="C93" s="8"/>
      <c r="D93" s="9"/>
      <c r="E93" s="9"/>
      <c r="F93" s="9"/>
      <c r="G93" s="9"/>
      <c r="H93" s="9"/>
    </row>
    <row r="94" spans="2:8" x14ac:dyDescent="0.2">
      <c r="B94" s="8"/>
      <c r="C94" s="8"/>
      <c r="D94" s="9"/>
      <c r="E94" s="9"/>
      <c r="F94" s="9"/>
      <c r="G94" s="9"/>
      <c r="H94" s="9"/>
    </row>
    <row r="95" spans="2:8" x14ac:dyDescent="0.2">
      <c r="B95" s="8"/>
      <c r="C95" s="8"/>
      <c r="D95" s="9"/>
      <c r="E95" s="9"/>
      <c r="F95" s="9"/>
      <c r="G95" s="9"/>
      <c r="H95" s="9"/>
    </row>
    <row r="96" spans="2:8" x14ac:dyDescent="0.2">
      <c r="B96" s="8"/>
      <c r="C96" s="8"/>
      <c r="D96" s="9"/>
      <c r="E96" s="9"/>
      <c r="F96" s="9"/>
      <c r="G96" s="9"/>
      <c r="H96" s="9"/>
    </row>
    <row r="97" spans="2:8" x14ac:dyDescent="0.2">
      <c r="B97" s="8"/>
      <c r="C97" s="8"/>
      <c r="D97" s="9"/>
      <c r="E97" s="9"/>
      <c r="F97" s="9"/>
      <c r="G97" s="9"/>
      <c r="H97" s="9"/>
    </row>
    <row r="98" spans="2:8" x14ac:dyDescent="0.2">
      <c r="B98" s="8"/>
      <c r="C98" s="8"/>
      <c r="D98" s="9"/>
      <c r="E98" s="9"/>
      <c r="F98" s="9"/>
      <c r="G98" s="9"/>
      <c r="H98" s="9"/>
    </row>
    <row r="99" spans="2:8" x14ac:dyDescent="0.2">
      <c r="B99" s="8"/>
      <c r="C99" s="8"/>
      <c r="D99" s="9"/>
      <c r="E99" s="9"/>
      <c r="F99" s="9"/>
      <c r="G99" s="9"/>
      <c r="H99" s="9"/>
    </row>
    <row r="100" spans="2:8" x14ac:dyDescent="0.2">
      <c r="B100" s="8"/>
      <c r="C100" s="8"/>
      <c r="D100" s="9"/>
      <c r="E100" s="9"/>
      <c r="F100" s="9"/>
      <c r="G100" s="9"/>
      <c r="H100" s="9"/>
    </row>
    <row r="101" spans="2:8" x14ac:dyDescent="0.2">
      <c r="B101" s="8"/>
      <c r="C101" s="8"/>
      <c r="D101" s="9"/>
      <c r="E101" s="9"/>
      <c r="F101" s="9"/>
      <c r="G101" s="9"/>
      <c r="H101" s="9"/>
    </row>
    <row r="102" spans="2:8" x14ac:dyDescent="0.2">
      <c r="B102" s="8"/>
      <c r="C102" s="8"/>
      <c r="D102" s="9"/>
      <c r="E102" s="9"/>
      <c r="F102" s="9"/>
      <c r="G102" s="9"/>
      <c r="H102" s="9"/>
    </row>
    <row r="103" spans="2:8" x14ac:dyDescent="0.2">
      <c r="B103" s="8"/>
      <c r="C103" s="8"/>
      <c r="D103" s="9"/>
      <c r="E103" s="9"/>
      <c r="F103" s="9"/>
      <c r="G103" s="9"/>
      <c r="H103" s="9"/>
    </row>
    <row r="104" spans="2:8" x14ac:dyDescent="0.2">
      <c r="B104" s="8"/>
      <c r="C104" s="8"/>
      <c r="D104" s="9"/>
      <c r="E104" s="9"/>
      <c r="F104" s="9"/>
      <c r="G104" s="9"/>
      <c r="H104" s="9"/>
    </row>
    <row r="105" spans="2:8" x14ac:dyDescent="0.2">
      <c r="B105" s="8"/>
      <c r="C105" s="8"/>
      <c r="D105" s="9"/>
      <c r="E105" s="9"/>
      <c r="F105" s="9"/>
      <c r="G105" s="9"/>
      <c r="H105" s="9"/>
    </row>
    <row r="106" spans="2:8" x14ac:dyDescent="0.2">
      <c r="B106" s="8"/>
      <c r="C106" s="8"/>
      <c r="D106" s="9"/>
      <c r="E106" s="9"/>
      <c r="F106" s="9"/>
      <c r="G106" s="9"/>
      <c r="H106" s="9"/>
    </row>
    <row r="107" spans="2:8" x14ac:dyDescent="0.2">
      <c r="B107" s="8"/>
      <c r="C107" s="8"/>
      <c r="D107" s="9"/>
      <c r="E107" s="9"/>
      <c r="F107" s="9"/>
      <c r="G107" s="9"/>
      <c r="H107" s="9"/>
    </row>
    <row r="108" spans="2:8" x14ac:dyDescent="0.2">
      <c r="B108" s="8"/>
      <c r="C108" s="8"/>
      <c r="D108" s="9"/>
      <c r="E108" s="9"/>
      <c r="F108" s="9"/>
      <c r="G108" s="9"/>
      <c r="H108" s="9"/>
    </row>
    <row r="109" spans="2:8" x14ac:dyDescent="0.2">
      <c r="B109" s="8"/>
      <c r="C109" s="8"/>
      <c r="D109" s="9"/>
      <c r="E109" s="9"/>
      <c r="F109" s="9"/>
      <c r="G109" s="9"/>
      <c r="H109" s="9"/>
    </row>
    <row r="110" spans="2:8" x14ac:dyDescent="0.2">
      <c r="B110" s="8"/>
      <c r="C110" s="8"/>
      <c r="D110" s="9"/>
      <c r="E110" s="9"/>
      <c r="F110" s="9"/>
      <c r="G110" s="9"/>
      <c r="H110" s="9"/>
    </row>
    <row r="111" spans="2:8" x14ac:dyDescent="0.2">
      <c r="B111" s="8"/>
      <c r="C111" s="8"/>
      <c r="D111" s="9"/>
      <c r="E111" s="9"/>
      <c r="F111" s="9"/>
      <c r="G111" s="9"/>
      <c r="H111" s="9"/>
    </row>
    <row r="112" spans="2:8" x14ac:dyDescent="0.2">
      <c r="B112" s="8"/>
      <c r="C112" s="8"/>
      <c r="D112" s="9"/>
      <c r="E112" s="9"/>
      <c r="F112" s="9"/>
      <c r="G112" s="9"/>
      <c r="H112" s="9"/>
    </row>
  </sheetData>
  <sheetProtection formatCells="0"/>
  <conditionalFormatting sqref="B10:C11">
    <cfRule type="expression" dxfId="8" priority="10">
      <formula>SEARCH("Foster et al, 2017", $E$4)</formula>
    </cfRule>
  </conditionalFormatting>
  <conditionalFormatting sqref="C10">
    <cfRule type="expression" dxfId="7" priority="20">
      <formula>$E$4="Foster 2017"</formula>
    </cfRule>
  </conditionalFormatting>
  <conditionalFormatting sqref="D9">
    <cfRule type="expression" dxfId="6" priority="73">
      <formula>SEARCH("VDPO2", #REF!)</formula>
    </cfRule>
  </conditionalFormatting>
  <conditionalFormatting sqref="D10">
    <cfRule type="expression" dxfId="5" priority="70">
      <formula>SEARCH("VDPO2", C9)</formula>
    </cfRule>
  </conditionalFormatting>
  <conditionalFormatting sqref="D11">
    <cfRule type="expression" dxfId="4" priority="68">
      <formula>SEARCH("VDPO2", $C$9)</formula>
    </cfRule>
  </conditionalFormatting>
  <conditionalFormatting sqref="E9">
    <cfRule type="expression" dxfId="3" priority="1">
      <formula>SEARCH("VDPO2", $C$9)</formula>
    </cfRule>
  </conditionalFormatting>
  <conditionalFormatting sqref="E10">
    <cfRule type="expression" dxfId="2" priority="71">
      <formula>SEARCH("VDPO2", C9)</formula>
    </cfRule>
  </conditionalFormatting>
  <conditionalFormatting sqref="E11">
    <cfRule type="expression" dxfId="1" priority="69">
      <formula>SEARCH("VDPO2", $C$9)</formula>
    </cfRule>
  </conditionalFormatting>
  <conditionalFormatting sqref="H9:H112">
    <cfRule type="expression" dxfId="0" priority="72">
      <formula>IF(OR($E$4 = "Foster 2017", $C$10 = "Load Case 2"), TRUE,FALSE)</formula>
    </cfRule>
  </conditionalFormatting>
  <dataValidations count="13">
    <dataValidation allowBlank="1" showInputMessage="1" showErrorMessage="1" prompt="recomended 5-10" sqref="C6" xr:uid="{360B1BBC-9558-4D46-89CA-0E13BE62C425}"/>
    <dataValidation type="whole" errorStyle="warning" allowBlank="1" showInputMessage="1" showErrorMessage="1" error="10-100000" promptTitle="number of analysis steps" prompt="recomended: 500_x000a_reduce to inrease analyis speed,_x000a_increase to improve accuracy" sqref="C4" xr:uid="{B22CCBC3-B3B3-44F7-99C3-BABC3F3C0238}">
      <formula1>10</formula1>
      <formula2>1000</formula2>
    </dataValidation>
    <dataValidation type="decimal" allowBlank="1" showInputMessage="1" showErrorMessage="1" error="value must be between 0 and 1" sqref="F13:F45" xr:uid="{B8A0F955-1E76-F54E-B7CA-6638EDD5E0AC}">
      <formula1>0</formula1>
      <formula2>1</formula2>
    </dataValidation>
    <dataValidation allowBlank="1" showInputMessage="1" showErrorMessage="1" promptTitle="Fluid density" prompt="recommended: 1.2" sqref="E7" xr:uid="{53BA640C-B35D-44A3-9C7B-AC581366F832}"/>
    <dataValidation allowBlank="1" showInputMessage="1" showErrorMessage="1" promptTitle="Control Displacement" prompt="recommended: 10% of interstorey height" sqref="E11" xr:uid="{015AD92D-DC75-434D-8D26-21BF40A24B56}"/>
    <dataValidation allowBlank="1" showInputMessage="1" showErrorMessage="1" promptTitle="displacement control increment" prompt="recommended: 0.001 to  0.01" sqref="E10" xr:uid="{22493614-7A0B-4185-BA82-E18F7BE5719B}"/>
    <dataValidation allowBlank="1" showInputMessage="1" showErrorMessage="1" prompt="control node tag" sqref="E9" xr:uid="{82D97ADA-79F9-4442-9939-9D7B14E3C70B}"/>
    <dataValidation type="list" allowBlank="1" showInputMessage="1" showErrorMessage="1" sqref="C9" xr:uid="{C7874DCE-4FE3-4796-881E-D156FBFE12C0}">
      <formula1>$N$4:$N$5</formula1>
    </dataValidation>
    <dataValidation type="list" allowBlank="1" showInputMessage="1" showErrorMessage="1" sqref="E4" xr:uid="{9391485D-81A5-4A6E-B656-EB0A6BF4DFD9}">
      <formula1>$L$4:$L$5</formula1>
    </dataValidation>
    <dataValidation type="list" allowBlank="1" showInputMessage="1" showErrorMessage="1" sqref="C10" xr:uid="{352FF2BE-A961-46EB-AF7F-24D28CE2D17E}">
      <formula1>$L$6:$L$7</formula1>
    </dataValidation>
    <dataValidation type="list" allowBlank="1" showInputMessage="1" showErrorMessage="1" promptTitle="Tsunammi flow direction" prompt="Global axis: [x]; [y]; [-x]; [-y]" sqref="C13:C112" xr:uid="{077C55B9-C91E-4719-96B8-8AF6EAF5C281}">
      <formula1>$M$4:$M$7</formula1>
    </dataValidation>
    <dataValidation type="list" errorStyle="warning" operator="equal" allowBlank="1" showInputMessage="1" showErrorMessage="1" errorTitle="Warning" error="Select a &quot;uniform&quot; or &quot;triangular&quot; distribution" promptTitle="Load Distribution" prompt="uniform_x000a_triangular" sqref="E5" xr:uid="{D81B0033-C0F8-D94B-9FEC-CAC46E52BF81}">
      <formula1>$H$5:$H$6</formula1>
    </dataValidation>
    <dataValidation type="list" errorStyle="warning" operator="equal" allowBlank="1" showInputMessage="1" showErrorMessage="1" errorTitle="Warning" error="Select a &quot;uniform&quot;, &quot;triangular&quot; or &quot;critical Froude  dependent&quot; distribution" promptTitle="Load Distribution" prompt="uniform_x000a_triangular_x000a_flow critical" sqref="E6" xr:uid="{AA6EB118-2997-944D-A859-7FB8E8E1E96F}">
      <formula1>$H$5:$H$7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TsunamiParameters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Cels</dc:creator>
  <cp:lastModifiedBy>Cels, Jonas</cp:lastModifiedBy>
  <dcterms:created xsi:type="dcterms:W3CDTF">2020-06-07T19:57:29Z</dcterms:created>
  <dcterms:modified xsi:type="dcterms:W3CDTF">2025-07-28T11:47:23Z</dcterms:modified>
</cp:coreProperties>
</file>