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cometmail-my.sharepoint.com/personal/jrw200000_utdallas_edu/Documents/2020_Fall/MECH6312/Exams/"/>
    </mc:Choice>
  </mc:AlternateContent>
  <xr:revisionPtr revIDLastSave="68" documentId="11_87EB805AB19AA34ADF734E28D1930980C14A82CE" xr6:coauthVersionLast="45" xr6:coauthVersionMax="45" xr10:uidLastSave="{98DFE93B-C2B1-4E6F-A776-757695EB109D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L32" i="1"/>
  <c r="H40" i="1"/>
  <c r="R28" i="1"/>
  <c r="R27" i="1"/>
  <c r="O27" i="1"/>
  <c r="O26" i="1"/>
  <c r="H38" i="1"/>
  <c r="H36" i="1"/>
  <c r="Q12" i="1"/>
  <c r="Q11" i="1"/>
  <c r="O12" i="1"/>
  <c r="O11" i="1"/>
  <c r="N12" i="1"/>
  <c r="N11" i="1"/>
  <c r="N20" i="1"/>
  <c r="N19" i="1"/>
  <c r="N18" i="1"/>
  <c r="G36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<sst xmlns="http://schemas.openxmlformats.org/spreadsheetml/2006/main" count="36" uniqueCount="8">
  <si>
    <t>Group-1</t>
  </si>
  <si>
    <t>Group-2</t>
  </si>
  <si>
    <t>Vaccine efficacy results</t>
  </si>
  <si>
    <t>Question 5</t>
  </si>
  <si>
    <t>a</t>
  </si>
  <si>
    <t>b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</si>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</sst>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69A-79BC-43EA-8D33-4FE2CC3FDFEF}" name="Table1" displayName="Table1" ref="H5:I36" totalsRowCount="1">
  <autoFilter ref="H5:I35" xr:uid="{322FF3BE-8DD3-4AAB-864A-42F35B96074B}"/>
  <sortState xmlns:xlrd2="http://schemas.microsoft.com/office/spreadsheetml/2017/richdata2" ref="H6:I35">
    <sortCondition ref="H5:H35"/>
  </sortState>
  <tableColumns count="2">
    <tableColumn id="1" xr3:uid="{778E3867-113A-42A0-AED2-B23253BB55FC}" name="Column1" totalsRowFunction="custom" dataDxfId="1" totalsRowDxfId="0">
      <totalsRowFormula>AVERAGE(Table1[Column1])</totalsRowFormula>
    </tableColumn>
    <tableColumn id="2" xr3:uid="{F21F9B7D-A0E7-408E-B6E9-1BBD69796E9C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workbookViewId="0">
      <selection activeCell="L34" sqref="L34"/>
    </sheetView>
  </sheetViews>
  <sheetFormatPr defaultRowHeight="15" x14ac:dyDescent="0.25"/>
  <cols>
    <col min="3" max="3" width="9.85546875" customWidth="1"/>
    <col min="8" max="9" width="11" customWidth="1"/>
  </cols>
  <sheetData>
    <row r="1" spans="1:17" x14ac:dyDescent="0.25">
      <c r="C1" t="s">
        <v>3</v>
      </c>
    </row>
    <row r="2" spans="1:17" x14ac:dyDescent="0.25">
      <c r="C2" t="s">
        <v>2</v>
      </c>
    </row>
    <row r="3" spans="1:17" x14ac:dyDescent="0.25">
      <c r="C3" s="2"/>
      <c r="D3" s="2"/>
    </row>
    <row r="4" spans="1:17" x14ac:dyDescent="0.25">
      <c r="B4" s="1"/>
      <c r="C4" s="1" t="s">
        <v>0</v>
      </c>
      <c r="D4" s="1"/>
      <c r="E4" s="1" t="s">
        <v>1</v>
      </c>
    </row>
    <row r="5" spans="1:17" x14ac:dyDescent="0.25">
      <c r="A5" s="1"/>
      <c r="B5" s="1">
        <v>1</v>
      </c>
      <c r="C5" s="1">
        <v>75</v>
      </c>
      <c r="E5" s="1">
        <v>68</v>
      </c>
      <c r="H5" s="1" t="s">
        <v>6</v>
      </c>
      <c r="I5" t="s">
        <v>7</v>
      </c>
    </row>
    <row r="6" spans="1:17" x14ac:dyDescent="0.25">
      <c r="A6" s="1"/>
      <c r="B6" s="1">
        <f>1+B5</f>
        <v>2</v>
      </c>
      <c r="C6" s="1">
        <v>74</v>
      </c>
      <c r="E6" s="1">
        <v>69</v>
      </c>
      <c r="G6">
        <v>1</v>
      </c>
      <c r="H6" s="1">
        <v>60</v>
      </c>
      <c r="I6" t="s">
        <v>5</v>
      </c>
    </row>
    <row r="7" spans="1:17" x14ac:dyDescent="0.25">
      <c r="A7" s="1"/>
      <c r="B7" s="1">
        <f t="shared" ref="B7:B19" si="0">1+B6</f>
        <v>3</v>
      </c>
      <c r="C7" s="1">
        <v>68</v>
      </c>
      <c r="E7" s="1">
        <v>65</v>
      </c>
      <c r="G7">
        <v>2</v>
      </c>
      <c r="H7" s="1">
        <v>65</v>
      </c>
      <c r="I7" t="s">
        <v>5</v>
      </c>
    </row>
    <row r="8" spans="1:17" x14ac:dyDescent="0.25">
      <c r="A8" s="1"/>
      <c r="B8" s="1">
        <f t="shared" si="0"/>
        <v>4</v>
      </c>
      <c r="C8" s="1">
        <v>77</v>
      </c>
      <c r="E8" s="1">
        <v>60</v>
      </c>
      <c r="G8">
        <v>3</v>
      </c>
      <c r="H8" s="1">
        <v>65</v>
      </c>
      <c r="I8" t="s">
        <v>5</v>
      </c>
    </row>
    <row r="9" spans="1:17" x14ac:dyDescent="0.25">
      <c r="A9" s="1"/>
      <c r="B9" s="1">
        <f t="shared" si="0"/>
        <v>5</v>
      </c>
      <c r="C9" s="1">
        <v>70</v>
      </c>
      <c r="E9" s="1">
        <v>75</v>
      </c>
      <c r="G9">
        <v>4</v>
      </c>
      <c r="H9" s="1">
        <v>66</v>
      </c>
      <c r="I9" t="s">
        <v>5</v>
      </c>
    </row>
    <row r="10" spans="1:17" x14ac:dyDescent="0.25">
      <c r="A10" s="1"/>
      <c r="B10" s="1">
        <f t="shared" si="0"/>
        <v>6</v>
      </c>
      <c r="C10" s="1">
        <v>73</v>
      </c>
      <c r="E10" s="1">
        <v>73</v>
      </c>
      <c r="G10">
        <v>5</v>
      </c>
      <c r="H10" s="1">
        <v>67</v>
      </c>
      <c r="I10" t="s">
        <v>5</v>
      </c>
    </row>
    <row r="11" spans="1:17" x14ac:dyDescent="0.25">
      <c r="A11" s="1"/>
      <c r="B11" s="1">
        <f t="shared" si="0"/>
        <v>7</v>
      </c>
      <c r="C11" s="1">
        <v>79</v>
      </c>
      <c r="E11" s="1">
        <v>67</v>
      </c>
      <c r="H11" s="1">
        <v>68</v>
      </c>
      <c r="I11" t="s">
        <v>4</v>
      </c>
      <c r="N11">
        <f>_xlfn.NORM.DIST(0.045,0,1,TRUE)</f>
        <v>0.51794634552213914</v>
      </c>
      <c r="O11">
        <f>N11*$N$20</f>
        <v>30.587352022177242</v>
      </c>
      <c r="Q11">
        <f>232-O11</f>
        <v>201.41264797782276</v>
      </c>
    </row>
    <row r="12" spans="1:17" x14ac:dyDescent="0.25">
      <c r="A12" s="1"/>
      <c r="B12" s="1">
        <f t="shared" si="0"/>
        <v>8</v>
      </c>
      <c r="C12" s="1">
        <v>75</v>
      </c>
      <c r="E12" s="1">
        <v>70</v>
      </c>
      <c r="G12">
        <v>7</v>
      </c>
      <c r="H12" s="1">
        <v>68</v>
      </c>
      <c r="I12" t="s">
        <v>5</v>
      </c>
      <c r="N12">
        <f>_xlfn.NORM.DIST(1-0.045,0,1,TRUE)</f>
        <v>0.83021115151968394</v>
      </c>
      <c r="O12">
        <f>N12*$N$20</f>
        <v>49.028168581188034</v>
      </c>
      <c r="Q12">
        <f>232+O12</f>
        <v>281.02816858118803</v>
      </c>
    </row>
    <row r="13" spans="1:17" x14ac:dyDescent="0.25">
      <c r="A13" s="1"/>
      <c r="B13" s="1">
        <f t="shared" si="0"/>
        <v>9</v>
      </c>
      <c r="C13" s="1">
        <v>69</v>
      </c>
      <c r="E13" s="1">
        <v>72</v>
      </c>
      <c r="G13">
        <v>8</v>
      </c>
      <c r="H13" s="1">
        <v>68</v>
      </c>
      <c r="I13" t="s">
        <v>5</v>
      </c>
    </row>
    <row r="14" spans="1:17" x14ac:dyDescent="0.25">
      <c r="A14" s="1"/>
      <c r="B14" s="1">
        <f t="shared" si="0"/>
        <v>10</v>
      </c>
      <c r="C14" s="1">
        <v>72</v>
      </c>
      <c r="E14" s="1">
        <v>76</v>
      </c>
      <c r="H14" s="1">
        <v>69</v>
      </c>
      <c r="I14" t="s">
        <v>4</v>
      </c>
    </row>
    <row r="15" spans="1:17" x14ac:dyDescent="0.25">
      <c r="A15" s="1"/>
      <c r="B15" s="1">
        <f t="shared" si="0"/>
        <v>11</v>
      </c>
      <c r="C15" s="1">
        <v>71</v>
      </c>
      <c r="E15" s="1">
        <v>74</v>
      </c>
      <c r="G15">
        <v>10</v>
      </c>
      <c r="H15" s="1">
        <v>69</v>
      </c>
      <c r="I15" t="s">
        <v>5</v>
      </c>
    </row>
    <row r="16" spans="1:17" x14ac:dyDescent="0.25">
      <c r="A16" s="1"/>
      <c r="B16" s="1">
        <f t="shared" si="0"/>
        <v>12</v>
      </c>
      <c r="C16" s="1">
        <v>70</v>
      </c>
      <c r="E16" s="1">
        <v>75</v>
      </c>
      <c r="H16" s="1">
        <v>70</v>
      </c>
      <c r="I16" t="s">
        <v>4</v>
      </c>
    </row>
    <row r="17" spans="1:18" x14ac:dyDescent="0.25">
      <c r="A17" s="1"/>
      <c r="B17" s="1">
        <f t="shared" si="0"/>
        <v>13</v>
      </c>
      <c r="C17" s="1">
        <v>74</v>
      </c>
      <c r="E17" s="1">
        <v>66</v>
      </c>
      <c r="H17" s="1">
        <v>70</v>
      </c>
      <c r="I17" t="s">
        <v>4</v>
      </c>
    </row>
    <row r="18" spans="1:18" x14ac:dyDescent="0.25">
      <c r="A18" s="1"/>
      <c r="B18" s="1">
        <f t="shared" si="0"/>
        <v>14</v>
      </c>
      <c r="C18" s="1">
        <v>72</v>
      </c>
      <c r="D18" s="1"/>
      <c r="E18" s="1">
        <v>65</v>
      </c>
      <c r="G18">
        <v>13</v>
      </c>
      <c r="H18" s="1">
        <v>70</v>
      </c>
      <c r="I18" t="s">
        <v>5</v>
      </c>
      <c r="N18">
        <f>15*(31)/2</f>
        <v>232.5</v>
      </c>
    </row>
    <row r="19" spans="1:18" x14ac:dyDescent="0.25">
      <c r="A19" s="1"/>
      <c r="B19" s="1">
        <f t="shared" si="0"/>
        <v>15</v>
      </c>
      <c r="C19" s="1">
        <v>76</v>
      </c>
      <c r="E19" s="1">
        <v>68</v>
      </c>
      <c r="H19" s="1">
        <v>71</v>
      </c>
      <c r="I19" t="s">
        <v>4</v>
      </c>
      <c r="N19">
        <f>15*15*(31)/2</f>
        <v>3487.5</v>
      </c>
    </row>
    <row r="20" spans="1:18" x14ac:dyDescent="0.25">
      <c r="A20" s="1"/>
      <c r="B20" s="1"/>
      <c r="C20" s="1"/>
      <c r="H20" s="1">
        <v>72</v>
      </c>
      <c r="I20" t="s">
        <v>4</v>
      </c>
      <c r="N20">
        <f>SQRT(N19)</f>
        <v>59.055059055088584</v>
      </c>
    </row>
    <row r="21" spans="1:18" x14ac:dyDescent="0.25">
      <c r="A21" s="1"/>
      <c r="B21" s="3"/>
      <c r="C21" s="1"/>
      <c r="H21" s="1">
        <v>72</v>
      </c>
      <c r="I21" t="s">
        <v>4</v>
      </c>
    </row>
    <row r="22" spans="1:18" x14ac:dyDescent="0.25">
      <c r="A22" s="1"/>
      <c r="B22" s="3"/>
      <c r="C22" s="1"/>
      <c r="G22">
        <v>17</v>
      </c>
      <c r="H22" s="1">
        <v>72</v>
      </c>
      <c r="I22" t="s">
        <v>5</v>
      </c>
    </row>
    <row r="23" spans="1:18" x14ac:dyDescent="0.25">
      <c r="A23" s="1"/>
      <c r="B23" s="3"/>
      <c r="C23" s="1"/>
      <c r="H23" s="1">
        <v>73</v>
      </c>
      <c r="I23" t="s">
        <v>4</v>
      </c>
    </row>
    <row r="24" spans="1:18" x14ac:dyDescent="0.25">
      <c r="A24" s="1"/>
      <c r="B24" s="3"/>
      <c r="C24" s="1"/>
      <c r="G24">
        <v>19</v>
      </c>
      <c r="H24" s="1">
        <v>73</v>
      </c>
      <c r="I24" t="s">
        <v>5</v>
      </c>
    </row>
    <row r="25" spans="1:18" x14ac:dyDescent="0.25">
      <c r="A25" s="1"/>
      <c r="B25" s="3"/>
      <c r="C25" s="1"/>
      <c r="H25" s="1">
        <v>74</v>
      </c>
      <c r="I25" t="s">
        <v>4</v>
      </c>
    </row>
    <row r="26" spans="1:18" x14ac:dyDescent="0.25">
      <c r="A26" s="1"/>
      <c r="B26" s="3"/>
      <c r="C26" s="1"/>
      <c r="H26" s="1">
        <v>74</v>
      </c>
      <c r="I26" t="s">
        <v>4</v>
      </c>
      <c r="O26">
        <f>1.95/2</f>
        <v>0.97499999999999998</v>
      </c>
    </row>
    <row r="27" spans="1:18" x14ac:dyDescent="0.25">
      <c r="A27" s="1"/>
      <c r="B27" s="3"/>
      <c r="C27" s="1"/>
      <c r="G27">
        <v>22</v>
      </c>
      <c r="H27" s="1">
        <v>74</v>
      </c>
      <c r="I27" t="s">
        <v>5</v>
      </c>
      <c r="O27">
        <f>_xlfn.T.DIST(0.975,29,TRUE)</f>
        <v>0.83118818803715722</v>
      </c>
      <c r="R27">
        <f>4.24*O27/SQRT(30)</f>
        <v>0.6434348684359793</v>
      </c>
    </row>
    <row r="28" spans="1:18" x14ac:dyDescent="0.25">
      <c r="A28" s="1"/>
      <c r="B28" s="3"/>
      <c r="C28" s="1"/>
      <c r="H28" s="1">
        <v>75</v>
      </c>
      <c r="I28" t="s">
        <v>4</v>
      </c>
      <c r="R28">
        <f>71.26+R27</f>
        <v>71.90343486843598</v>
      </c>
    </row>
    <row r="29" spans="1:18" x14ac:dyDescent="0.25">
      <c r="A29" s="1"/>
      <c r="B29" s="3"/>
      <c r="C29" s="1"/>
      <c r="H29" s="1">
        <v>75</v>
      </c>
      <c r="I29" t="s">
        <v>4</v>
      </c>
    </row>
    <row r="30" spans="1:18" x14ac:dyDescent="0.25">
      <c r="A30" s="1"/>
      <c r="B30" s="3"/>
      <c r="C30" s="1"/>
      <c r="G30">
        <v>25</v>
      </c>
      <c r="H30" s="1">
        <v>75</v>
      </c>
      <c r="I30" t="s">
        <v>5</v>
      </c>
    </row>
    <row r="31" spans="1:18" x14ac:dyDescent="0.25">
      <c r="G31">
        <v>26</v>
      </c>
      <c r="H31" s="1">
        <v>75</v>
      </c>
      <c r="I31" t="s">
        <v>5</v>
      </c>
    </row>
    <row r="32" spans="1:18" x14ac:dyDescent="0.25">
      <c r="H32" s="1">
        <v>76</v>
      </c>
      <c r="I32" t="s">
        <v>4</v>
      </c>
      <c r="L32">
        <f>_xlfn.PERCENTILE.EXC(Table1[Column1],0.3333)</f>
        <v>69.332300000000004</v>
      </c>
    </row>
    <row r="33" spans="7:12" x14ac:dyDescent="0.25">
      <c r="G33">
        <v>28</v>
      </c>
      <c r="H33" s="1">
        <v>76</v>
      </c>
      <c r="I33" t="s">
        <v>5</v>
      </c>
      <c r="L33">
        <f>_xlfn.PERCENTILE.EXC(Table1[Column1],0.666666)</f>
        <v>74</v>
      </c>
    </row>
    <row r="34" spans="7:12" x14ac:dyDescent="0.25">
      <c r="H34" s="1">
        <v>77</v>
      </c>
      <c r="I34" t="s">
        <v>4</v>
      </c>
    </row>
    <row r="35" spans="7:12" x14ac:dyDescent="0.25">
      <c r="H35" s="1">
        <v>79</v>
      </c>
      <c r="I35" t="s">
        <v>4</v>
      </c>
    </row>
    <row r="36" spans="7:12" x14ac:dyDescent="0.25">
      <c r="G36">
        <f>SUM(G6:G35)</f>
        <v>190</v>
      </c>
      <c r="H36" s="1">
        <f>AVERAGE(Table1[Column1])</f>
        <v>71.266666666666666</v>
      </c>
    </row>
    <row r="38" spans="7:12" x14ac:dyDescent="0.25">
      <c r="H38">
        <f>_xlfn.STDEV.S(Table1[Column1])</f>
        <v>4.2420988082375652</v>
      </c>
    </row>
    <row r="40" spans="7:12" x14ac:dyDescent="0.25">
      <c r="H40">
        <f>MEDIAN(Table1[Column1])</f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Minn, Hlaing</dc:creator>
  <cp:lastModifiedBy>Jonas Wagner</cp:lastModifiedBy>
  <dcterms:created xsi:type="dcterms:W3CDTF">2020-11-12T19:16:47Z</dcterms:created>
  <dcterms:modified xsi:type="dcterms:W3CDTF">2020-12-07T19:01:02Z</dcterms:modified>
</cp:coreProperties>
</file>