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X:\FINANCEIRO\2025\03 - MARÇO\"/>
    </mc:Choice>
  </mc:AlternateContent>
  <xr:revisionPtr revIDLastSave="0" documentId="13_ncr:1_{EEFDD572-82E2-4766-BC48-90814446D8AE}" xr6:coauthVersionLast="47" xr6:coauthVersionMax="47" xr10:uidLastSave="{00000000-0000-0000-0000-000000000000}"/>
  <bookViews>
    <workbookView xWindow="-120" yWindow="-120" windowWidth="15600" windowHeight="11160" xr2:uid="{00000000-000D-0000-FFFF-FFFF00000000}"/>
  </bookViews>
  <sheets>
    <sheet name="DESPESAS" sheetId="1" r:id="rId1"/>
    <sheet name="DESP. FIXAS" sheetId="2" r:id="rId2"/>
    <sheet name="DESP. VARIÁVEIS" sheetId="3" r:id="rId3"/>
    <sheet name="AUXÍLIOS" sheetId="4" r:id="rId4"/>
    <sheet name="RESSARCIMENTOS" sheetId="5" r:id="rId5"/>
  </sheets>
  <externalReferences>
    <externalReference r:id="rId6"/>
    <externalReference r:id="rId7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" i="1" l="1"/>
  <c r="C6" i="1"/>
  <c r="E6" i="5"/>
  <c r="E7" i="4"/>
  <c r="E19" i="3"/>
  <c r="C18" i="3"/>
  <c r="C15" i="2"/>
  <c r="E16" i="2" s="1"/>
  <c r="C13" i="2"/>
  <c r="C5" i="5"/>
  <c r="B2" i="1"/>
  <c r="E7" i="5" l="1"/>
  <c r="C5" i="1" l="1"/>
  <c r="B5" i="5"/>
  <c r="A3" i="5"/>
  <c r="A2" i="5"/>
  <c r="A1" i="5"/>
  <c r="C6" i="4"/>
  <c r="B6" i="4"/>
  <c r="D3" i="4"/>
  <c r="D3" i="5" s="1"/>
  <c r="C3" i="4"/>
  <c r="A3" i="4"/>
  <c r="A2" i="4"/>
  <c r="A1" i="4"/>
  <c r="E20" i="3"/>
  <c r="E21" i="3" s="1"/>
  <c r="B18" i="3"/>
  <c r="E3" i="3"/>
  <c r="E3" i="4" s="1"/>
  <c r="A3" i="3"/>
  <c r="A2" i="3"/>
  <c r="A1" i="3"/>
  <c r="B15" i="2"/>
  <c r="A2" i="2"/>
  <c r="A1" i="2"/>
  <c r="E5" i="1"/>
  <c r="B5" i="1"/>
  <c r="B4" i="1"/>
  <c r="E3" i="1"/>
  <c r="C3" i="1"/>
  <c r="B3" i="1"/>
  <c r="A2" i="1"/>
  <c r="A1" i="1"/>
  <c r="D5" i="1" l="1"/>
  <c r="C4" i="1"/>
  <c r="E8" i="4"/>
  <c r="E9" i="4" s="1"/>
  <c r="E4" i="1"/>
  <c r="D3" i="1"/>
  <c r="C2" i="1"/>
  <c r="E8" i="5" l="1"/>
  <c r="D4" i="1"/>
  <c r="D2" i="1" l="1"/>
  <c r="D6" i="1" s="1"/>
  <c r="E17" i="2"/>
  <c r="E18" i="2" s="1"/>
  <c r="E2" i="1" l="1"/>
  <c r="E6" i="1" s="1"/>
  <c r="E9" i="1" l="1"/>
  <c r="E8" i="1"/>
</calcChain>
</file>

<file path=xl/sharedStrings.xml><?xml version="1.0" encoding="utf-8"?>
<sst xmlns="http://schemas.openxmlformats.org/spreadsheetml/2006/main" count="114" uniqueCount="60">
  <si>
    <t>PAGO</t>
  </si>
  <si>
    <t>AGUARDANDO</t>
  </si>
  <si>
    <t>TOTAL</t>
  </si>
  <si>
    <t xml:space="preserve">SOMATÓRIA </t>
  </si>
  <si>
    <t>RECEITA ESCRITÓRIO</t>
  </si>
  <si>
    <t>RESULTADO MÊS</t>
  </si>
  <si>
    <t>CONFERENCIA</t>
  </si>
  <si>
    <t>CLASSIFICAÇÃO</t>
  </si>
  <si>
    <t>DATA PAGTO</t>
  </si>
  <si>
    <t xml:space="preserve"> FIXAS</t>
  </si>
  <si>
    <t>VALOR</t>
  </si>
  <si>
    <t>SITUAÇÃO</t>
  </si>
  <si>
    <t>OBS:</t>
  </si>
  <si>
    <t>FAXINA</t>
  </si>
  <si>
    <t>ÁGUA /ESGOTO</t>
  </si>
  <si>
    <t>ESCRIT. CONTABILIDADE RICCI</t>
  </si>
  <si>
    <t>RECOLH. INSS / DARF</t>
  </si>
  <si>
    <t>RECOLH.SIMPLES NAC.DAS</t>
  </si>
  <si>
    <t>TELEFONE / INTERNET</t>
  </si>
  <si>
    <t>OP. VIVO</t>
  </si>
  <si>
    <t>ENERGIA ELÉTRICA</t>
  </si>
  <si>
    <t>CELULAR ESCRITÓRIO</t>
  </si>
  <si>
    <t>TAXAS COBRANÇA BOLETOS</t>
  </si>
  <si>
    <t>ALUGUEL</t>
  </si>
  <si>
    <t>SUBTOTAL 1</t>
  </si>
  <si>
    <t xml:space="preserve">AGUARDANDO </t>
  </si>
  <si>
    <t xml:space="preserve"> VARIÁVEIS</t>
  </si>
  <si>
    <t>MENSALIDADE AASP JS</t>
  </si>
  <si>
    <t xml:space="preserve">PRESTAÇÃO SERVIÇOS TERCEIROS </t>
  </si>
  <si>
    <t>MARIA L.S.SILVA</t>
  </si>
  <si>
    <t>CELULAR J.S</t>
  </si>
  <si>
    <t>MENSALIDADE OAB/SP</t>
  </si>
  <si>
    <t>FATURA NUBANK EMPRESARIAL</t>
  </si>
  <si>
    <t>ASSINATURA JUS BRASIL PJ</t>
  </si>
  <si>
    <t>GOOGLE PLAY / DRIVE</t>
  </si>
  <si>
    <t>CARTÃO CREDITO EMPRESA  BB</t>
  </si>
  <si>
    <t>SUBTOTAL 2</t>
  </si>
  <si>
    <t>AUXÍLIOS / BOLSAS</t>
  </si>
  <si>
    <t>SUBTOTAL 3</t>
  </si>
  <si>
    <t>RESSARCIMENTOS</t>
  </si>
  <si>
    <t>PARCEIRO</t>
  </si>
  <si>
    <t xml:space="preserve"> SIST. ESCR. PREVIDENCIÁRIO </t>
  </si>
  <si>
    <t>JÉTER TOVANI</t>
  </si>
  <si>
    <t>SUBTOTAL 4</t>
  </si>
  <si>
    <t>AUX. TRANSP. KAMILY GONÇALVES</t>
  </si>
  <si>
    <t>BOLSA ESTÁGIO KAMILY GONÇALVES</t>
  </si>
  <si>
    <t>2A. QUINZENA</t>
  </si>
  <si>
    <t>DULCE GAS - AGUA MINERAL 2 GALÕES</t>
  </si>
  <si>
    <t>CARTÃO CREDITO EMPRESA  ITAÚ</t>
  </si>
  <si>
    <t>SALGADOS / REFRIGERANTE</t>
  </si>
  <si>
    <t>REUNIÃO MENSAL JS ADV</t>
  </si>
  <si>
    <t>JANEIRO</t>
  </si>
  <si>
    <t xml:space="preserve">JANEIRO </t>
  </si>
  <si>
    <t xml:space="preserve">PAPELARIA ARAÚJO </t>
  </si>
  <si>
    <t>FAXINA/ROSELI</t>
  </si>
  <si>
    <t>REF. MARÇO 2025</t>
  </si>
  <si>
    <t>MARÇO</t>
  </si>
  <si>
    <t>1A. QUINZENA</t>
  </si>
  <si>
    <t>MINAS DESCART.(COPOS,TOALHAS,P.HIG)</t>
  </si>
  <si>
    <t>REF. ABRIL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</si>
</sst>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11">
    <font>
      <sz val="11"/>
      <color theme="1"/>
      <name val="Calibri"/>
      <charset val="134"/>
      <scheme val="minor"/>
    </font>
    <font>
      <u/>
      <sz val="11"/>
      <color theme="10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u/>
      <sz val="11"/>
      <color rgb="FF800080"/>
      <name val="Calibri"/>
      <family val="2"/>
      <scheme val="minor"/>
    </font>
    <font>
      <b/>
      <sz val="10"/>
      <color theme="0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66FF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1454817346722"/>
        <bgColor rgb="FF99FF66"/>
      </patternFill>
    </fill>
    <fill>
      <patternFill patternType="solid">
        <fgColor theme="9" tint="0.3999145481734672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A9D08E"/>
        <bgColor rgb="FF99FF66"/>
      </patternFill>
    </fill>
    <fill>
      <patternFill patternType="solid">
        <fgColor rgb="FFFFFF00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DB9DB9"/>
        <bgColor indexed="64"/>
      </patternFill>
    </fill>
    <fill>
      <patternFill patternType="solid">
        <fgColor rgb="FFDB9DB9"/>
        <bgColor rgb="FF00B050"/>
      </patternFill>
    </fill>
    <fill>
      <patternFill patternType="solid">
        <fgColor rgb="FFFF66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theme="8" tint="0.39991454817346722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rgb="FF00B050"/>
      </patternFill>
    </fill>
    <fill>
      <patternFill patternType="solid">
        <fgColor rgb="FF00B050"/>
        <bgColor rgb="FF99FF66"/>
      </patternFill>
    </fill>
    <fill>
      <patternFill patternType="solid">
        <fgColor rgb="FFED7D31"/>
        <bgColor indexed="64"/>
      </patternFill>
    </fill>
    <fill>
      <patternFill patternType="solid">
        <fgColor rgb="FFE93707"/>
        <bgColor indexed="64"/>
      </patternFill>
    </fill>
    <fill>
      <patternFill patternType="solid">
        <fgColor rgb="FF00B050"/>
        <bgColor rgb="FF00B05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4">
    <xf numFmtId="0" fontId="0" fillId="0" borderId="0" xfId="0"/>
    <xf numFmtId="0" fontId="1" fillId="2" borderId="0" xfId="1" applyFill="1"/>
    <xf numFmtId="0" fontId="2" fillId="3" borderId="0" xfId="1" applyFont="1" applyFill="1" applyAlignment="1">
      <alignment horizontal="center"/>
    </xf>
    <xf numFmtId="0" fontId="0" fillId="3" borderId="0" xfId="0" applyFill="1" applyAlignment="1">
      <alignment horizontal="center"/>
    </xf>
    <xf numFmtId="164" fontId="3" fillId="4" borderId="1" xfId="0" applyNumberFormat="1" applyFont="1" applyFill="1" applyBorder="1" applyAlignment="1">
      <alignment horizontal="center"/>
    </xf>
    <xf numFmtId="164" fontId="4" fillId="5" borderId="1" xfId="0" applyNumberFormat="1" applyFont="1" applyFill="1" applyBorder="1" applyAlignment="1">
      <alignment horizontal="center"/>
    </xf>
    <xf numFmtId="164" fontId="3" fillId="4" borderId="2" xfId="0" applyNumberFormat="1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/>
    </xf>
    <xf numFmtId="164" fontId="3" fillId="5" borderId="1" xfId="0" applyNumberFormat="1" applyFont="1" applyFill="1" applyBorder="1" applyAlignment="1">
      <alignment horizontal="center"/>
    </xf>
    <xf numFmtId="14" fontId="6" fillId="7" borderId="1" xfId="0" applyNumberFormat="1" applyFont="1" applyFill="1" applyBorder="1" applyAlignment="1">
      <alignment horizontal="center"/>
    </xf>
    <xf numFmtId="164" fontId="5" fillId="8" borderId="1" xfId="0" applyNumberFormat="1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164" fontId="4" fillId="9" borderId="1" xfId="0" applyNumberFormat="1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/>
    <xf numFmtId="164" fontId="5" fillId="6" borderId="2" xfId="0" applyNumberFormat="1" applyFont="1" applyFill="1" applyBorder="1" applyAlignment="1">
      <alignment horizontal="center"/>
    </xf>
    <xf numFmtId="164" fontId="5" fillId="6" borderId="1" xfId="0" applyNumberFormat="1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64" fontId="5" fillId="3" borderId="1" xfId="0" applyNumberFormat="1" applyFon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0" fontId="4" fillId="12" borderId="1" xfId="0" applyFont="1" applyFill="1" applyBorder="1" applyAlignment="1">
      <alignment horizontal="center"/>
    </xf>
    <xf numFmtId="0" fontId="7" fillId="12" borderId="1" xfId="0" applyFont="1" applyFill="1" applyBorder="1" applyAlignment="1">
      <alignment horizontal="center"/>
    </xf>
    <xf numFmtId="164" fontId="4" fillId="12" borderId="1" xfId="0" applyNumberFormat="1" applyFont="1" applyFill="1" applyBorder="1" applyAlignment="1">
      <alignment horizontal="center"/>
    </xf>
    <xf numFmtId="0" fontId="4" fillId="12" borderId="2" xfId="0" applyFont="1" applyFill="1" applyBorder="1" applyAlignment="1">
      <alignment horizontal="center"/>
    </xf>
    <xf numFmtId="0" fontId="5" fillId="12" borderId="1" xfId="0" applyFont="1" applyFill="1" applyBorder="1" applyAlignment="1">
      <alignment horizontal="center"/>
    </xf>
    <xf numFmtId="14" fontId="4" fillId="13" borderId="1" xfId="0" applyNumberFormat="1" applyFont="1" applyFill="1" applyBorder="1" applyAlignment="1">
      <alignment horizontal="center"/>
    </xf>
    <xf numFmtId="0" fontId="5" fillId="10" borderId="1" xfId="0" applyFont="1" applyFill="1" applyBorder="1" applyAlignment="1">
      <alignment horizontal="center"/>
    </xf>
    <xf numFmtId="164" fontId="5" fillId="10" borderId="1" xfId="0" applyNumberFormat="1" applyFont="1" applyFill="1" applyBorder="1" applyAlignment="1">
      <alignment horizontal="center"/>
    </xf>
    <xf numFmtId="0" fontId="5" fillId="14" borderId="1" xfId="0" applyFont="1" applyFill="1" applyBorder="1" applyAlignment="1">
      <alignment horizontal="center"/>
    </xf>
    <xf numFmtId="0" fontId="4" fillId="14" borderId="1" xfId="0" applyFont="1" applyFill="1" applyBorder="1" applyAlignment="1">
      <alignment horizontal="center"/>
    </xf>
    <xf numFmtId="164" fontId="4" fillId="14" borderId="1" xfId="0" applyNumberFormat="1" applyFont="1" applyFill="1" applyBorder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164" fontId="5" fillId="15" borderId="1" xfId="0" applyNumberFormat="1" applyFont="1" applyFill="1" applyBorder="1" applyAlignment="1">
      <alignment horizontal="center"/>
    </xf>
    <xf numFmtId="164" fontId="0" fillId="0" borderId="1" xfId="0" applyNumberFormat="1" applyBorder="1"/>
    <xf numFmtId="0" fontId="0" fillId="0" borderId="1" xfId="0" applyBorder="1"/>
    <xf numFmtId="0" fontId="7" fillId="14" borderId="1" xfId="0" applyFont="1" applyFill="1" applyBorder="1" applyAlignment="1">
      <alignment horizontal="center"/>
    </xf>
    <xf numFmtId="164" fontId="7" fillId="14" borderId="1" xfId="0" applyNumberFormat="1" applyFont="1" applyFill="1" applyBorder="1" applyAlignment="1">
      <alignment horizontal="center"/>
    </xf>
    <xf numFmtId="0" fontId="5" fillId="16" borderId="1" xfId="0" applyFont="1" applyFill="1" applyBorder="1" applyAlignment="1">
      <alignment horizontal="center"/>
    </xf>
    <xf numFmtId="0" fontId="4" fillId="16" borderId="1" xfId="0" applyFont="1" applyFill="1" applyBorder="1" applyAlignment="1">
      <alignment horizontal="center"/>
    </xf>
    <xf numFmtId="164" fontId="4" fillId="16" borderId="1" xfId="0" applyNumberFormat="1" applyFont="1" applyFill="1" applyBorder="1" applyAlignment="1">
      <alignment horizontal="center"/>
    </xf>
    <xf numFmtId="0" fontId="4" fillId="16" borderId="2" xfId="0" applyFont="1" applyFill="1" applyBorder="1" applyAlignment="1">
      <alignment horizontal="center"/>
    </xf>
    <xf numFmtId="164" fontId="4" fillId="16" borderId="2" xfId="0" applyNumberFormat="1" applyFont="1" applyFill="1" applyBorder="1" applyAlignment="1">
      <alignment horizontal="center"/>
    </xf>
    <xf numFmtId="0" fontId="5" fillId="10" borderId="2" xfId="0" applyFont="1" applyFill="1" applyBorder="1" applyAlignment="1">
      <alignment horizontal="center"/>
    </xf>
    <xf numFmtId="164" fontId="4" fillId="10" borderId="1" xfId="0" applyNumberFormat="1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0" fontId="9" fillId="2" borderId="0" xfId="1" applyFont="1" applyFill="1"/>
    <xf numFmtId="164" fontId="0" fillId="6" borderId="1" xfId="0" applyNumberFormat="1" applyFill="1" applyBorder="1" applyAlignment="1">
      <alignment horizontal="center"/>
    </xf>
    <xf numFmtId="0" fontId="1" fillId="3" borderId="0" xfId="1" applyFill="1" applyAlignment="1">
      <alignment horizontal="center"/>
    </xf>
    <xf numFmtId="0" fontId="4" fillId="17" borderId="2" xfId="0" applyFon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64" fontId="4" fillId="17" borderId="1" xfId="0" applyNumberFormat="1" applyFont="1" applyFill="1" applyBorder="1" applyAlignment="1">
      <alignment horizontal="center"/>
    </xf>
    <xf numFmtId="0" fontId="4" fillId="14" borderId="2" xfId="0" applyFont="1" applyFill="1" applyBorder="1" applyAlignment="1">
      <alignment horizontal="center"/>
    </xf>
    <xf numFmtId="164" fontId="4" fillId="5" borderId="2" xfId="0" applyNumberFormat="1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164" fontId="4" fillId="3" borderId="1" xfId="0" applyNumberFormat="1" applyFont="1" applyFill="1" applyBorder="1" applyAlignment="1">
      <alignment horizontal="center"/>
    </xf>
    <xf numFmtId="164" fontId="10" fillId="18" borderId="1" xfId="0" applyNumberFormat="1" applyFont="1" applyFill="1" applyBorder="1" applyAlignment="1">
      <alignment horizontal="center"/>
    </xf>
    <xf numFmtId="164" fontId="4" fillId="19" borderId="1" xfId="0" applyNumberFormat="1" applyFont="1" applyFill="1" applyBorder="1" applyAlignment="1">
      <alignment horizontal="center"/>
    </xf>
    <xf numFmtId="164" fontId="5" fillId="0" borderId="0" xfId="0" applyNumberFormat="1" applyFont="1" applyAlignment="1">
      <alignment horizontal="center"/>
    </xf>
    <xf numFmtId="164" fontId="4" fillId="15" borderId="1" xfId="0" applyNumberFormat="1" applyFont="1" applyFill="1" applyBorder="1" applyAlignment="1">
      <alignment horizontal="center"/>
    </xf>
    <xf numFmtId="164" fontId="5" fillId="12" borderId="1" xfId="0" applyNumberFormat="1" applyFont="1" applyFill="1" applyBorder="1" applyAlignment="1">
      <alignment horizontal="center"/>
    </xf>
    <xf numFmtId="164" fontId="5" fillId="19" borderId="1" xfId="0" applyNumberFormat="1" applyFont="1" applyFill="1" applyBorder="1" applyAlignment="1">
      <alignment horizontal="center"/>
    </xf>
    <xf numFmtId="14" fontId="5" fillId="20" borderId="1" xfId="0" applyNumberFormat="1" applyFont="1" applyFill="1" applyBorder="1" applyAlignment="1">
      <alignment horizontal="center"/>
    </xf>
    <xf numFmtId="164" fontId="6" fillId="21" borderId="2" xfId="0" applyNumberFormat="1" applyFont="1" applyFill="1" applyBorder="1" applyAlignment="1">
      <alignment horizontal="center"/>
    </xf>
    <xf numFmtId="164" fontId="5" fillId="10" borderId="2" xfId="0" applyNumberFormat="1" applyFont="1" applyFill="1" applyBorder="1" applyAlignment="1">
      <alignment horizontal="center"/>
    </xf>
    <xf numFmtId="0" fontId="8" fillId="16" borderId="1" xfId="0" applyFont="1" applyFill="1" applyBorder="1" applyAlignment="1">
      <alignment horizontal="left"/>
    </xf>
    <xf numFmtId="0" fontId="5" fillId="22" borderId="1" xfId="0" applyFont="1" applyFill="1" applyBorder="1" applyAlignment="1">
      <alignment horizontal="left"/>
    </xf>
    <xf numFmtId="0" fontId="8" fillId="22" borderId="1" xfId="0" applyFont="1" applyFill="1" applyBorder="1" applyAlignment="1">
      <alignment horizontal="left"/>
    </xf>
    <xf numFmtId="14" fontId="5" fillId="10" borderId="1" xfId="0" applyNumberFormat="1" applyFont="1" applyFill="1" applyBorder="1" applyAlignment="1">
      <alignment horizontal="center"/>
    </xf>
    <xf numFmtId="164" fontId="5" fillId="23" borderId="1" xfId="0" applyNumberFormat="1" applyFont="1" applyFill="1" applyBorder="1" applyAlignment="1">
      <alignment horizontal="center"/>
    </xf>
    <xf numFmtId="14" fontId="5" fillId="24" borderId="1" xfId="0" applyNumberFormat="1" applyFont="1" applyFill="1" applyBorder="1" applyAlignment="1">
      <alignment horizontal="center"/>
    </xf>
    <xf numFmtId="14" fontId="5" fillId="6" borderId="1" xfId="0" applyNumberFormat="1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164" fontId="4" fillId="6" borderId="0" xfId="0" applyNumberFormat="1" applyFont="1" applyFill="1" applyAlignment="1">
      <alignment horizontal="center"/>
    </xf>
    <xf numFmtId="0" fontId="5" fillId="6" borderId="2" xfId="0" applyFont="1" applyFill="1" applyBorder="1" applyAlignment="1">
      <alignment horizontal="center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colors>
    <mruColors>
      <color rgb="FFE93707"/>
      <color rgb="FFED7D31"/>
      <color rgb="FFB4C6E7"/>
      <color rgb="FFFF6600"/>
      <color rgb="FFFF3399"/>
      <color rgb="FF11DF2A"/>
      <color rgb="FFDB9DB9"/>
      <color rgb="FFCC4E3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idor\JS%20Advogados\FINANCEIRO\2024\MATRIZ\05%20-%20MAIO\MAI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RECEITAS%20MATRIZ%20-%20MAR&#199;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 PRINCIPAL"/>
      <sheetName val="ESCRITÓRIO"/>
      <sheetName val="RESERVA JS ADV"/>
      <sheetName val="DEMONSTRATIVO"/>
      <sheetName val="J.S"/>
      <sheetName val="JÉTER"/>
      <sheetName val="ELOÍZA"/>
      <sheetName val="SIMONE"/>
      <sheetName val="CRISTIANO"/>
      <sheetName val="EDUARDO"/>
      <sheetName val="RAIMUNDO"/>
      <sheetName val="LORRAINE"/>
      <sheetName val="ALEXANDRE"/>
      <sheetName val="RENAN"/>
    </sheetNames>
    <sheetDataSet>
      <sheetData sheetId="0">
        <row r="1">
          <cell r="A1" t="str">
            <v>MENU PRINCIPAL</v>
          </cell>
        </row>
        <row r="12">
          <cell r="C12" t="str">
            <v>DESPESAS</v>
          </cell>
        </row>
      </sheetData>
      <sheetData sheetId="1">
        <row r="2">
          <cell r="C2">
            <v>19402.729999999996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EITAS"/>
    </sheetNames>
    <sheetDataSet>
      <sheetData sheetId="0">
        <row r="106">
          <cell r="W106">
            <v>17288.203333333331</v>
          </cell>
        </row>
        <row r="107">
          <cell r="I107">
            <v>51964.61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../../../JS%20Advogados/FINANCEIRO/2025/06%20-%20JUNHO/1%20-%20MENU%20PRINCIPAL.xlsx" TargetMode="External"/><Relationship Id="rId1" Type="http://schemas.openxmlformats.org/officeDocument/2006/relationships/hyperlink" Target="../../../JS%20Advogados/FINANCEIRO/2025/06%20-%20JUNHO/MAIO.xlsx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../../../JS%20Advogados/FINANCEIRO/2025/06%20-%20JUNHO/MAIO.xlsx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../../../JS%20Advogados/FINANCEIRO/2025/06%20-%20JUNHO/MAIO.xlsx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../../../JS%20Advogados/FINANCEIRO/2025/06%20-%20JUNHO/MAIO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G13"/>
  <sheetViews>
    <sheetView tabSelected="1" workbookViewId="0">
      <selection activeCell="E8" sqref="E8"/>
    </sheetView>
  </sheetViews>
  <sheetFormatPr defaultColWidth="9" defaultRowHeight="15"/>
  <cols>
    <col min="1" max="1" width="16.28515625" customWidth="1"/>
    <col min="2" max="2" width="36.140625" customWidth="1"/>
    <col min="3" max="3" width="11.7109375" style="44" customWidth="1"/>
    <col min="4" max="4" width="16.7109375" style="44" customWidth="1"/>
    <col min="5" max="5" width="22.28515625" customWidth="1"/>
    <col min="6" max="6" width="11.7109375" customWidth="1"/>
    <col min="7" max="7" width="17.5703125" customWidth="1"/>
  </cols>
  <sheetData>
    <row r="1" spans="1:7">
      <c r="A1" s="45" t="str">
        <f>'[1]MENU PRINCIPAL'!A1</f>
        <v>MENU PRINCIPAL</v>
      </c>
      <c r="B1" s="68" t="s">
        <v>56</v>
      </c>
      <c r="C1" s="46" t="s">
        <v>0</v>
      </c>
      <c r="D1" s="43" t="s">
        <v>1</v>
      </c>
      <c r="E1" s="17" t="s">
        <v>2</v>
      </c>
    </row>
    <row r="2" spans="1:7">
      <c r="A2" s="47" t="str">
        <f>'[1]MENU PRINCIPAL'!C12</f>
        <v>DESPESAS</v>
      </c>
      <c r="B2" s="48" t="str">
        <f>'DESP. FIXAS'!B3</f>
        <v xml:space="preserve"> FIXAS</v>
      </c>
      <c r="C2" s="46">
        <f>'DESP. FIXAS'!E16</f>
        <v>5946.5252500000006</v>
      </c>
      <c r="D2" s="49">
        <f>'DESP. FIXAS'!E15</f>
        <v>0</v>
      </c>
      <c r="E2" s="50">
        <f>C2+D2</f>
        <v>5946.5252500000006</v>
      </c>
    </row>
    <row r="3" spans="1:7">
      <c r="B3" s="51" t="str">
        <f>'DESP. VARIÁVEIS'!B3</f>
        <v xml:space="preserve"> VARIÁVEIS</v>
      </c>
      <c r="C3" s="46">
        <f>'DESP. VARIÁVEIS'!E19</f>
        <v>5419.26</v>
      </c>
      <c r="D3" s="43">
        <f>'DESP. VARIÁVEIS'!E18</f>
        <v>0</v>
      </c>
      <c r="E3" s="30">
        <f>'DESP. VARIÁVEIS'!C18</f>
        <v>5419.26</v>
      </c>
    </row>
    <row r="4" spans="1:7">
      <c r="B4" s="23" t="str">
        <f>AUXÍLIOS!B3</f>
        <v>AUXÍLIOS / BOLSAS</v>
      </c>
      <c r="C4" s="46">
        <f>AUXÍLIOS!E7</f>
        <v>1500</v>
      </c>
      <c r="D4" s="43">
        <f>AUXÍLIOS!E6</f>
        <v>0</v>
      </c>
      <c r="E4" s="22">
        <f>AUXÍLIOS!C6</f>
        <v>1500</v>
      </c>
    </row>
    <row r="5" spans="1:7">
      <c r="B5" s="52" t="str">
        <f>RESSARCIMENTOS!B3</f>
        <v>RESSARCIMENTOS</v>
      </c>
      <c r="C5" s="46">
        <f>RESSARCIMENTOS!E6</f>
        <v>99.9</v>
      </c>
      <c r="D5" s="43">
        <f>RESSARCIMENTOS!E5</f>
        <v>0</v>
      </c>
      <c r="E5" s="5">
        <f>RESSARCIMENTOS!C5</f>
        <v>99.9</v>
      </c>
    </row>
    <row r="6" spans="1:7">
      <c r="B6" s="53" t="s">
        <v>3</v>
      </c>
      <c r="C6" s="46">
        <f>SUM(C2:C5)</f>
        <v>12965.68525</v>
      </c>
      <c r="D6" s="43">
        <f>SUM(D2:D5)</f>
        <v>0</v>
      </c>
      <c r="E6" s="54">
        <f>E2+E3+E4+E5</f>
        <v>12965.68525</v>
      </c>
    </row>
    <row r="7" spans="1:7">
      <c r="B7" s="14"/>
      <c r="D7" s="55" t="s">
        <v>4</v>
      </c>
      <c r="E7" s="55">
        <f>[2]RECEITAS!$W$106</f>
        <v>17288.203333333331</v>
      </c>
      <c r="G7" s="14"/>
    </row>
    <row r="8" spans="1:7">
      <c r="B8" s="14"/>
      <c r="D8" s="56" t="s">
        <v>5</v>
      </c>
      <c r="E8" s="72">
        <f>E7-E6</f>
        <v>4322.5180833333307</v>
      </c>
      <c r="G8" s="14"/>
    </row>
    <row r="9" spans="1:7">
      <c r="D9" s="19" t="s">
        <v>6</v>
      </c>
      <c r="E9" s="19">
        <f>E6-D6-C6</f>
        <v>0</v>
      </c>
    </row>
    <row r="10" spans="1:7">
      <c r="D10" s="57"/>
      <c r="E10" s="57"/>
    </row>
    <row r="11" spans="1:7">
      <c r="D11" s="57"/>
      <c r="E11" s="57"/>
    </row>
    <row r="12" spans="1:7">
      <c r="D12" s="57"/>
      <c r="E12" s="57"/>
    </row>
    <row r="13" spans="1:7">
      <c r="A13" s="13"/>
    </row>
  </sheetData>
  <hyperlinks>
    <hyperlink ref="A2" r:id="rId1" location="'MENU PRINCIPAL'!A1" display="='Z:\FINANCEIRO\2024\MATRIZ\05 - MAIO\[MAIO.xlsx]MENU PRINCIPAL'!C12" xr:uid="{00000000-0004-0000-0000-000000000000}"/>
    <hyperlink ref="A1" r:id="rId2" display="='Z:\FINANCEIRO\2024\MATRIZ\05 - MAIO\[MAIO.xlsx]MENU PRINCIPAL'!A1" xr:uid="{00000000-0004-0000-0000-000001000000}"/>
  </hyperlink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8"/>
  <sheetViews>
    <sheetView workbookViewId="0">
      <selection activeCell="C16" sqref="C16"/>
    </sheetView>
  </sheetViews>
  <sheetFormatPr defaultColWidth="9" defaultRowHeight="15"/>
  <cols>
    <col min="1" max="1" width="16.28515625" customWidth="1"/>
    <col min="2" max="2" width="31.140625" customWidth="1"/>
    <col min="3" max="3" width="10.28515625" customWidth="1"/>
    <col min="4" max="4" width="12.42578125" customWidth="1"/>
    <col min="5" max="5" width="11.85546875" customWidth="1"/>
  </cols>
  <sheetData>
    <row r="1" spans="1:5">
      <c r="A1" s="1" t="str">
        <f>'[1]MENU PRINCIPAL'!A1</f>
        <v>MENU PRINCIPAL</v>
      </c>
      <c r="B1" s="60" t="s">
        <v>56</v>
      </c>
    </row>
    <row r="2" spans="1:5">
      <c r="A2" s="2" t="str">
        <f>'[1]MENU PRINCIPAL'!C12</f>
        <v>DESPESAS</v>
      </c>
      <c r="B2" s="3" t="s">
        <v>7</v>
      </c>
    </row>
    <row r="3" spans="1:5">
      <c r="A3" s="37" t="s">
        <v>8</v>
      </c>
      <c r="B3" s="38" t="s">
        <v>9</v>
      </c>
      <c r="C3" s="39" t="s">
        <v>10</v>
      </c>
      <c r="D3" s="40" t="s">
        <v>11</v>
      </c>
      <c r="E3" s="41" t="s">
        <v>12</v>
      </c>
    </row>
    <row r="4" spans="1:5">
      <c r="A4" s="69">
        <v>45728</v>
      </c>
      <c r="B4" s="64" t="s">
        <v>14</v>
      </c>
      <c r="C4" s="16">
        <v>53.04</v>
      </c>
      <c r="D4" s="69" t="s">
        <v>0</v>
      </c>
      <c r="E4" s="32"/>
    </row>
    <row r="5" spans="1:5">
      <c r="A5" s="69">
        <v>45733</v>
      </c>
      <c r="B5" s="64" t="s">
        <v>15</v>
      </c>
      <c r="C5" s="16">
        <v>450</v>
      </c>
      <c r="D5" s="69" t="s">
        <v>0</v>
      </c>
      <c r="E5" s="31"/>
    </row>
    <row r="6" spans="1:5">
      <c r="A6" s="69">
        <v>45724</v>
      </c>
      <c r="B6" s="64" t="s">
        <v>54</v>
      </c>
      <c r="C6" s="16">
        <v>140</v>
      </c>
      <c r="D6" s="69" t="s">
        <v>0</v>
      </c>
      <c r="E6" s="31" t="s">
        <v>57</v>
      </c>
    </row>
    <row r="7" spans="1:5">
      <c r="A7" s="69">
        <v>45736</v>
      </c>
      <c r="B7" s="64" t="s">
        <v>16</v>
      </c>
      <c r="C7" s="16">
        <v>470.58</v>
      </c>
      <c r="D7" s="69" t="s">
        <v>0</v>
      </c>
      <c r="E7" s="31"/>
    </row>
    <row r="8" spans="1:5">
      <c r="A8" s="69">
        <v>45736</v>
      </c>
      <c r="B8" s="64" t="s">
        <v>17</v>
      </c>
      <c r="C8" s="16">
        <v>189.47</v>
      </c>
      <c r="D8" s="69" t="s">
        <v>0</v>
      </c>
      <c r="E8" s="31"/>
    </row>
    <row r="9" spans="1:5">
      <c r="A9" s="69">
        <v>45737</v>
      </c>
      <c r="B9" s="64" t="s">
        <v>18</v>
      </c>
      <c r="C9" s="16">
        <v>150.99</v>
      </c>
      <c r="D9" s="69" t="s">
        <v>0</v>
      </c>
      <c r="E9" s="31" t="s">
        <v>19</v>
      </c>
    </row>
    <row r="10" spans="1:5">
      <c r="A10" s="69">
        <v>45740</v>
      </c>
      <c r="B10" s="64" t="s">
        <v>20</v>
      </c>
      <c r="C10" s="16">
        <v>647.26</v>
      </c>
      <c r="D10" s="69" t="s">
        <v>0</v>
      </c>
      <c r="E10" s="32"/>
    </row>
    <row r="11" spans="1:5">
      <c r="A11" s="69">
        <v>45741</v>
      </c>
      <c r="B11" s="64" t="s">
        <v>21</v>
      </c>
      <c r="C11" s="16">
        <v>85.07</v>
      </c>
      <c r="D11" s="69" t="s">
        <v>0</v>
      </c>
      <c r="E11" s="31"/>
    </row>
    <row r="12" spans="1:5">
      <c r="A12" s="69">
        <v>45738</v>
      </c>
      <c r="B12" s="64" t="s">
        <v>13</v>
      </c>
      <c r="C12" s="16">
        <v>140</v>
      </c>
      <c r="D12" s="69" t="s">
        <v>0</v>
      </c>
      <c r="E12" s="32" t="s">
        <v>46</v>
      </c>
    </row>
    <row r="13" spans="1:5">
      <c r="A13" s="69">
        <v>45747</v>
      </c>
      <c r="B13" s="64" t="s">
        <v>22</v>
      </c>
      <c r="C13" s="16">
        <f>[2]RECEITAS!$I$107*2.5/100</f>
        <v>1299.1152499999998</v>
      </c>
      <c r="D13" s="69" t="s">
        <v>0</v>
      </c>
      <c r="E13" s="32"/>
    </row>
    <row r="14" spans="1:5">
      <c r="A14" s="69">
        <v>45748</v>
      </c>
      <c r="B14" s="64" t="s">
        <v>23</v>
      </c>
      <c r="C14" s="16">
        <v>2321</v>
      </c>
      <c r="D14" s="73" t="s">
        <v>0</v>
      </c>
      <c r="E14" s="31"/>
    </row>
    <row r="15" spans="1:5">
      <c r="A15" s="37" t="s">
        <v>24</v>
      </c>
      <c r="B15" s="38" t="str">
        <f>B3</f>
        <v xml:space="preserve"> FIXAS</v>
      </c>
      <c r="C15" s="39">
        <f>SUM(C4:C14)</f>
        <v>5946.5252500000006</v>
      </c>
      <c r="D15" s="42" t="s">
        <v>25</v>
      </c>
      <c r="E15" s="43">
        <v>0</v>
      </c>
    </row>
    <row r="16" spans="1:5">
      <c r="A16" s="13"/>
      <c r="B16" s="14"/>
      <c r="C16" s="14"/>
      <c r="D16" s="15" t="s">
        <v>0</v>
      </c>
      <c r="E16" s="16">
        <f>C15-E15</f>
        <v>5946.5252500000006</v>
      </c>
    </row>
    <row r="17" spans="1:5">
      <c r="A17" s="13"/>
      <c r="B17" s="14"/>
      <c r="C17" s="14"/>
      <c r="D17" s="17" t="s">
        <v>2</v>
      </c>
      <c r="E17" s="18">
        <f>E15+E16</f>
        <v>5946.5252500000006</v>
      </c>
    </row>
    <row r="18" spans="1:5">
      <c r="D18" s="19" t="s">
        <v>6</v>
      </c>
      <c r="E18" s="19">
        <f>E17-E16-E15</f>
        <v>0</v>
      </c>
    </row>
  </sheetData>
  <hyperlinks>
    <hyperlink ref="A2" location="MENU!A3" display="='Z:\FINANCEIRO\2024\MATRIZ\05 - MAIO\[MAIO.xlsx]MENU PRINCIPAL'!C12" xr:uid="{00000000-0004-0000-0100-000000000000}"/>
    <hyperlink ref="A1" location="'MENU PRINCIPAL'!A1" display="='Z:\FINANCEIRO\2024\MATRIZ\05 - MAIO\[MAIO.xlsx]MENU PRINCIPAL'!A1" xr:uid="{00000000-0004-0000-0100-000001000000}"/>
  </hyperlink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1"/>
  <sheetViews>
    <sheetView topLeftCell="A4" workbookViewId="0">
      <selection activeCell="E20" sqref="E20"/>
    </sheetView>
  </sheetViews>
  <sheetFormatPr defaultColWidth="9" defaultRowHeight="15"/>
  <cols>
    <col min="1" max="1" width="16.28515625" customWidth="1"/>
    <col min="2" max="2" width="34.5703125" customWidth="1"/>
    <col min="3" max="3" width="10.28515625" customWidth="1"/>
    <col min="4" max="4" width="14.5703125" customWidth="1"/>
    <col min="5" max="5" width="23.140625" customWidth="1"/>
  </cols>
  <sheetData>
    <row r="1" spans="1:5">
      <c r="A1" s="1" t="str">
        <f>'[1]MENU PRINCIPAL'!A1</f>
        <v>MENU PRINCIPAL</v>
      </c>
      <c r="B1" s="60" t="s">
        <v>56</v>
      </c>
    </row>
    <row r="2" spans="1:5">
      <c r="A2" s="2" t="str">
        <f>'[1]MENU PRINCIPAL'!C12</f>
        <v>DESPESAS</v>
      </c>
      <c r="B2" s="3" t="s">
        <v>7</v>
      </c>
    </row>
    <row r="3" spans="1:5">
      <c r="A3" s="28" t="str">
        <f>'DESP. FIXAS'!A3</f>
        <v>DATA PAGTO</v>
      </c>
      <c r="B3" s="29" t="s">
        <v>26</v>
      </c>
      <c r="C3" s="30" t="s">
        <v>10</v>
      </c>
      <c r="D3" s="29" t="s">
        <v>11</v>
      </c>
      <c r="E3" s="30" t="str">
        <f>'DESP. FIXAS'!E3</f>
        <v>OBS:</v>
      </c>
    </row>
    <row r="4" spans="1:5">
      <c r="A4" s="70">
        <v>45723</v>
      </c>
      <c r="B4" s="65" t="s">
        <v>47</v>
      </c>
      <c r="C4" s="16">
        <v>28</v>
      </c>
      <c r="D4" s="71" t="s">
        <v>0</v>
      </c>
      <c r="E4" s="58"/>
    </row>
    <row r="5" spans="1:5">
      <c r="A5" s="67" t="s">
        <v>1</v>
      </c>
      <c r="B5" s="65" t="s">
        <v>53</v>
      </c>
      <c r="C5" s="27">
        <v>0</v>
      </c>
      <c r="D5" s="26" t="s">
        <v>25</v>
      </c>
      <c r="E5" s="58"/>
    </row>
    <row r="6" spans="1:5">
      <c r="A6" s="69">
        <v>45726</v>
      </c>
      <c r="B6" s="66" t="s">
        <v>27</v>
      </c>
      <c r="C6" s="16">
        <v>97.7</v>
      </c>
      <c r="D6" s="16" t="s">
        <v>0</v>
      </c>
      <c r="E6" s="58"/>
    </row>
    <row r="7" spans="1:5">
      <c r="A7" s="70">
        <v>45733</v>
      </c>
      <c r="B7" s="66" t="s">
        <v>28</v>
      </c>
      <c r="C7" s="16">
        <v>1518</v>
      </c>
      <c r="D7" s="16" t="s">
        <v>0</v>
      </c>
      <c r="E7" s="32" t="s">
        <v>29</v>
      </c>
    </row>
    <row r="8" spans="1:5">
      <c r="A8" s="70">
        <v>45740</v>
      </c>
      <c r="B8" s="66" t="s">
        <v>58</v>
      </c>
      <c r="C8" s="16">
        <v>113</v>
      </c>
      <c r="D8" s="16" t="s">
        <v>0</v>
      </c>
      <c r="E8" s="32"/>
    </row>
    <row r="9" spans="1:5">
      <c r="A9" s="70">
        <v>45740</v>
      </c>
      <c r="B9" s="66" t="s">
        <v>47</v>
      </c>
      <c r="C9" s="16">
        <v>28</v>
      </c>
      <c r="D9" s="16" t="s">
        <v>0</v>
      </c>
      <c r="E9" s="32"/>
    </row>
    <row r="10" spans="1:5">
      <c r="A10" s="69">
        <v>45741</v>
      </c>
      <c r="B10" s="66" t="s">
        <v>31</v>
      </c>
      <c r="C10" s="16">
        <v>89.14</v>
      </c>
      <c r="D10" s="16" t="s">
        <v>0</v>
      </c>
      <c r="E10" s="33"/>
    </row>
    <row r="11" spans="1:5">
      <c r="A11" s="69">
        <v>45741</v>
      </c>
      <c r="B11" s="66" t="s">
        <v>30</v>
      </c>
      <c r="C11" s="16">
        <v>85.07</v>
      </c>
      <c r="D11" s="16" t="s">
        <v>0</v>
      </c>
      <c r="E11" s="31"/>
    </row>
    <row r="12" spans="1:5">
      <c r="A12" s="69">
        <v>45741</v>
      </c>
      <c r="B12" s="66" t="s">
        <v>32</v>
      </c>
      <c r="C12" s="16">
        <v>1000</v>
      </c>
      <c r="D12" s="16" t="s">
        <v>0</v>
      </c>
      <c r="E12" s="33"/>
    </row>
    <row r="13" spans="1:5">
      <c r="A13" s="69">
        <v>45741</v>
      </c>
      <c r="B13" s="65" t="s">
        <v>33</v>
      </c>
      <c r="C13" s="16">
        <v>29.9</v>
      </c>
      <c r="D13" s="16" t="s">
        <v>0</v>
      </c>
      <c r="E13" s="34"/>
    </row>
    <row r="14" spans="1:5">
      <c r="A14" s="69">
        <v>45747</v>
      </c>
      <c r="B14" s="66" t="s">
        <v>34</v>
      </c>
      <c r="C14" s="16">
        <v>34.9</v>
      </c>
      <c r="D14" s="16" t="s">
        <v>0</v>
      </c>
      <c r="E14" s="34"/>
    </row>
    <row r="15" spans="1:5">
      <c r="A15" s="61" t="s">
        <v>1</v>
      </c>
      <c r="B15" s="66" t="s">
        <v>49</v>
      </c>
      <c r="C15" s="27">
        <v>0</v>
      </c>
      <c r="D15" s="27" t="s">
        <v>25</v>
      </c>
      <c r="E15" s="34" t="s">
        <v>50</v>
      </c>
    </row>
    <row r="16" spans="1:5">
      <c r="A16" s="69">
        <v>45748</v>
      </c>
      <c r="B16" s="66" t="s">
        <v>35</v>
      </c>
      <c r="C16" s="16">
        <v>32.9</v>
      </c>
      <c r="D16" s="16" t="s">
        <v>0</v>
      </c>
      <c r="E16" s="34"/>
    </row>
    <row r="17" spans="1:5">
      <c r="A17" s="69">
        <v>45750</v>
      </c>
      <c r="B17" s="66" t="s">
        <v>48</v>
      </c>
      <c r="C17" s="16">
        <v>2362.65</v>
      </c>
      <c r="D17" s="16" t="s">
        <v>0</v>
      </c>
      <c r="E17" s="34"/>
    </row>
    <row r="18" spans="1:5">
      <c r="A18" s="35" t="s">
        <v>36</v>
      </c>
      <c r="B18" s="29" t="str">
        <f>B3</f>
        <v xml:space="preserve"> VARIÁVEIS</v>
      </c>
      <c r="C18" s="36">
        <f>SUM(C4:C17)</f>
        <v>5419.26</v>
      </c>
      <c r="D18" s="26" t="s">
        <v>25</v>
      </c>
      <c r="E18" s="43">
        <v>0</v>
      </c>
    </row>
    <row r="19" spans="1:5">
      <c r="A19" s="13"/>
      <c r="B19" s="14"/>
      <c r="C19" s="13"/>
      <c r="D19" s="15" t="s">
        <v>0</v>
      </c>
      <c r="E19" s="16">
        <f>C18-E18</f>
        <v>5419.26</v>
      </c>
    </row>
    <row r="20" spans="1:5">
      <c r="A20" s="13"/>
      <c r="B20" s="14"/>
      <c r="C20" s="13"/>
      <c r="D20" s="17" t="s">
        <v>2</v>
      </c>
      <c r="E20" s="18">
        <f>E18+E19</f>
        <v>5419.26</v>
      </c>
    </row>
    <row r="21" spans="1:5">
      <c r="D21" s="19" t="s">
        <v>6</v>
      </c>
      <c r="E21" s="19">
        <f>E20-E19-E18</f>
        <v>0</v>
      </c>
    </row>
  </sheetData>
  <hyperlinks>
    <hyperlink ref="A2" location="MENU!A3" display="='Z:\FINANCEIRO\2024\MATRIZ\05 - MAIO\[MAIO.xlsx]MENU PRINCIPAL'!C12" xr:uid="{00000000-0004-0000-0200-000000000000}"/>
    <hyperlink ref="A1" r:id="rId1" location="'MENU PRINCIPAL'!A1" display="='Z:\FINANCEIRO\2024\MATRIZ\05 - MAIO\[MAIO.xlsx]MENU PRINCIPAL'!A1" xr:uid="{00000000-0004-0000-0200-000001000000}"/>
  </hyperlinks>
  <pageMargins left="0.511811024" right="0.511811024" top="0.78740157499999996" bottom="0.78740157499999996" header="0.31496062000000002" footer="0.31496062000000002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9"/>
  <sheetViews>
    <sheetView workbookViewId="0">
      <selection activeCell="E8" sqref="E8"/>
    </sheetView>
  </sheetViews>
  <sheetFormatPr defaultColWidth="9" defaultRowHeight="15"/>
  <cols>
    <col min="1" max="1" width="16.28515625" customWidth="1"/>
    <col min="2" max="2" width="28.7109375" customWidth="1"/>
    <col min="3" max="3" width="10.28515625" customWidth="1"/>
    <col min="4" max="4" width="14.5703125" customWidth="1"/>
    <col min="5" max="5" width="19.5703125" bestFit="1" customWidth="1"/>
  </cols>
  <sheetData>
    <row r="1" spans="1:5">
      <c r="A1" s="1" t="str">
        <f>'[1]MENU PRINCIPAL'!A1</f>
        <v>MENU PRINCIPAL</v>
      </c>
      <c r="B1" s="60" t="s">
        <v>52</v>
      </c>
    </row>
    <row r="2" spans="1:5">
      <c r="A2" s="2" t="str">
        <f>'[1]MENU PRINCIPAL'!C12</f>
        <v>DESPESAS</v>
      </c>
      <c r="B2" s="3" t="s">
        <v>7</v>
      </c>
    </row>
    <row r="3" spans="1:5">
      <c r="A3" s="20" t="str">
        <f>'DESP. FIXAS'!A3</f>
        <v>DATA PAGTO</v>
      </c>
      <c r="B3" s="21" t="s">
        <v>37</v>
      </c>
      <c r="C3" s="22" t="str">
        <f>'DESP. VARIÁVEIS'!C3</f>
        <v>VALOR</v>
      </c>
      <c r="D3" s="23" t="str">
        <f>'DESP. VARIÁVEIS'!D3</f>
        <v>SITUAÇÃO</v>
      </c>
      <c r="E3" s="22" t="str">
        <f>'DESP. VARIÁVEIS'!E3</f>
        <v>OBS:</v>
      </c>
    </row>
    <row r="4" spans="1:5">
      <c r="A4" s="70">
        <v>45748</v>
      </c>
      <c r="B4" s="24" t="s">
        <v>44</v>
      </c>
      <c r="C4" s="16">
        <v>300</v>
      </c>
      <c r="D4" s="73" t="s">
        <v>0</v>
      </c>
      <c r="E4" s="59" t="s">
        <v>59</v>
      </c>
    </row>
    <row r="5" spans="1:5">
      <c r="A5" s="70">
        <v>45748</v>
      </c>
      <c r="B5" s="24" t="s">
        <v>45</v>
      </c>
      <c r="C5" s="16">
        <v>1200</v>
      </c>
      <c r="D5" s="73" t="s">
        <v>0</v>
      </c>
      <c r="E5" s="59" t="s">
        <v>55</v>
      </c>
    </row>
    <row r="6" spans="1:5">
      <c r="A6" s="25" t="s">
        <v>38</v>
      </c>
      <c r="B6" s="20" t="str">
        <f>B3</f>
        <v>AUXÍLIOS / BOLSAS</v>
      </c>
      <c r="C6" s="22">
        <f>SUM(C4:C5)</f>
        <v>1500</v>
      </c>
      <c r="D6" s="26" t="s">
        <v>25</v>
      </c>
      <c r="E6" s="27">
        <v>0</v>
      </c>
    </row>
    <row r="7" spans="1:5">
      <c r="B7" s="14"/>
      <c r="C7" s="13"/>
      <c r="D7" s="16" t="s">
        <v>0</v>
      </c>
      <c r="E7" s="16">
        <f>C6-E6</f>
        <v>1500</v>
      </c>
    </row>
    <row r="8" spans="1:5">
      <c r="D8" s="17" t="s">
        <v>2</v>
      </c>
      <c r="E8" s="18">
        <f>E7+E6</f>
        <v>1500</v>
      </c>
    </row>
    <row r="9" spans="1:5">
      <c r="D9" s="19" t="s">
        <v>6</v>
      </c>
      <c r="E9" s="19">
        <f>E8-E7-E6</f>
        <v>0</v>
      </c>
    </row>
  </sheetData>
  <hyperlinks>
    <hyperlink ref="A2" location="MENU!A3" display="='Z:\FINANCEIRO\2024\MATRIZ\05 - MAIO\[MAIO.xlsx]MENU PRINCIPAL'!C12" xr:uid="{00000000-0004-0000-0300-000000000000}"/>
    <hyperlink ref="A1" r:id="rId1" location="'MENU PRINCIPAL'!A1" display="='Z:\FINANCEIRO\2024\MATRIZ\05 - MAIO\[MAIO.xlsx]MENU PRINCIPAL'!A1" xr:uid="{00000000-0004-0000-0300-000001000000}"/>
  </hyperlink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8"/>
  <sheetViews>
    <sheetView workbookViewId="0">
      <selection activeCell="E7" sqref="E7"/>
    </sheetView>
  </sheetViews>
  <sheetFormatPr defaultColWidth="9" defaultRowHeight="15"/>
  <cols>
    <col min="1" max="1" width="16.28515625" customWidth="1"/>
    <col min="2" max="2" width="23.85546875" customWidth="1"/>
    <col min="3" max="3" width="9.42578125" customWidth="1"/>
    <col min="4" max="4" width="13.140625" customWidth="1"/>
    <col min="5" max="5" width="11.42578125" customWidth="1"/>
  </cols>
  <sheetData>
    <row r="1" spans="1:5">
      <c r="A1" s="1" t="str">
        <f>'[1]MENU PRINCIPAL'!A1</f>
        <v>MENU PRINCIPAL</v>
      </c>
      <c r="B1" s="60" t="s">
        <v>51</v>
      </c>
    </row>
    <row r="2" spans="1:5">
      <c r="A2" s="2" t="str">
        <f>'[1]MENU PRINCIPAL'!C12</f>
        <v>DESPESAS</v>
      </c>
      <c r="B2" s="3" t="s">
        <v>7</v>
      </c>
    </row>
    <row r="3" spans="1:5">
      <c r="A3" s="4" t="str">
        <f>'DESP. FIXAS'!A3</f>
        <v>DATA PAGTO</v>
      </c>
      <c r="B3" s="5" t="s">
        <v>39</v>
      </c>
      <c r="C3" s="6" t="s">
        <v>10</v>
      </c>
      <c r="D3" s="7" t="str">
        <f>AUXÍLIOS!D3</f>
        <v>SITUAÇÃO</v>
      </c>
      <c r="E3" s="8" t="s">
        <v>40</v>
      </c>
    </row>
    <row r="4" spans="1:5">
      <c r="A4" s="70">
        <v>45748</v>
      </c>
      <c r="B4" s="9" t="s">
        <v>41</v>
      </c>
      <c r="C4" s="62">
        <v>99.9</v>
      </c>
      <c r="D4" s="73" t="s">
        <v>0</v>
      </c>
      <c r="E4" s="10" t="s">
        <v>42</v>
      </c>
    </row>
    <row r="5" spans="1:5">
      <c r="A5" s="11" t="s">
        <v>43</v>
      </c>
      <c r="B5" s="12" t="str">
        <f>B3</f>
        <v>RESSARCIMENTOS</v>
      </c>
      <c r="C5" s="62">
        <f>C4</f>
        <v>99.9</v>
      </c>
      <c r="D5" s="63" t="s">
        <v>25</v>
      </c>
      <c r="E5" s="27">
        <v>0</v>
      </c>
    </row>
    <row r="6" spans="1:5">
      <c r="A6" s="13"/>
      <c r="B6" s="14"/>
      <c r="C6" s="13"/>
      <c r="D6" s="15" t="s">
        <v>0</v>
      </c>
      <c r="E6" s="16">
        <f>C5-E5</f>
        <v>99.9</v>
      </c>
    </row>
    <row r="7" spans="1:5">
      <c r="A7" s="13"/>
      <c r="B7" s="14"/>
      <c r="C7" s="13"/>
      <c r="D7" s="17" t="s">
        <v>2</v>
      </c>
      <c r="E7" s="18">
        <f>C5</f>
        <v>99.9</v>
      </c>
    </row>
    <row r="8" spans="1:5">
      <c r="D8" s="19" t="s">
        <v>6</v>
      </c>
      <c r="E8" s="19">
        <f>E7-E6-E5</f>
        <v>0</v>
      </c>
    </row>
  </sheetData>
  <hyperlinks>
    <hyperlink ref="A2" location="MENU!A3" display="='Z:\FINANCEIRO\2024\MATRIZ\05 - MAIO\[MAIO.xlsx]MENU PRINCIPAL'!C12" xr:uid="{00000000-0004-0000-0400-000000000000}"/>
    <hyperlink ref="A1" r:id="rId1" location="'MENU PRINCIPAL'!A1" display="='Z:\FINANCEIRO\2024\MATRIZ\05 - MAIO\[MAIO.xlsx]MENU PRINCIPAL'!A1" xr:uid="{00000000-0004-0000-0400-000001000000}"/>
  </hyperlinks>
  <pageMargins left="0.511811024" right="0.511811024" top="0.78740157499999996" bottom="0.78740157499999996" header="0.31496062000000002" footer="0.31496062000000002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DESPESAS</vt:lpstr>
      <vt:lpstr>DESP. FIXAS</vt:lpstr>
      <vt:lpstr>DESP. VARIÁVEIS</vt:lpstr>
      <vt:lpstr>AUXÍLIOS</vt:lpstr>
      <vt:lpstr>RESSARCIMENTOS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Silva</dc:creator>
  <cp:lastModifiedBy>Jorge Silva</cp:lastModifiedBy>
  <dcterms:created xsi:type="dcterms:W3CDTF">2024-06-12T20:33:00Z</dcterms:created>
  <dcterms:modified xsi:type="dcterms:W3CDTF">2025-04-01T22:59:26Z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0CA7D034086D4479BD557E16E1C1A7F5_12</vt:lpwstr>
  </property>
  <property fmtid="{D5CDD505-2E9C-101B-9397-08002B2CF9AE}" pid="3" name="KSOProductBuildVer">
    <vt:lpwstr>1046-12.2.0.17119</vt:lpwstr>
  </property>
</Properties>
</file>