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DESPESAS" sheetId="1" r:id="rId1"/>
    <sheet name="DESP. FIXAS" sheetId="2" r:id="rId2"/>
    <sheet name="DESP. VARIÁVEIS" sheetId="3" r:id="rId3"/>
    <sheet name="AUXÍLIOS" sheetId="4" r:id="rId4"/>
    <sheet name="RESSARCIMENTOS" sheetId="5" r:id="rId5"/>
  </sheets>
  <externalReferences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<sst xmlns="http://schemas.openxmlformats.org/spreadsheetml/2006/main" count="107" uniqueCount="58">
  <si>
    <t>JUNHO</t>
  </si>
  <si>
    <t>PAGO</t>
  </si>
  <si>
    <t>AGUARDANDO</t>
  </si>
  <si>
    <t>TOTAL</t>
  </si>
  <si>
    <t xml:space="preserve">SOMATÓRIA </t>
  </si>
  <si>
    <t>RECEITA ESCRITÓRIO</t>
  </si>
  <si>
    <t>RESULTADO MÊS</t>
  </si>
  <si>
    <t>CONFERENCIA</t>
  </si>
  <si>
    <t>CLASSIFICAÇÃO</t>
  </si>
  <si>
    <t>DATA PAGTO</t>
  </si>
  <si>
    <t xml:space="preserve"> FIXAS</t>
  </si>
  <si>
    <t>VALOR</t>
  </si>
  <si>
    <t>SITUAÇÃO</t>
  </si>
  <si>
    <t>OBS:</t>
  </si>
  <si>
    <t>FAXINA</t>
  </si>
  <si>
    <t>1A. QUINZENA</t>
  </si>
  <si>
    <t>ÁGUA /ESGOTO</t>
  </si>
  <si>
    <t>ESCRIT. CONTABILIDADE RICCI</t>
  </si>
  <si>
    <t>ISSQN SOC. IND. ADVOCACIA PARC.3/9</t>
  </si>
  <si>
    <t>RECOLH. INSS / DARF</t>
  </si>
  <si>
    <t>RECOLH.SIMPLES NAC.DAS</t>
  </si>
  <si>
    <t>TELEFONE / INTERNET</t>
  </si>
  <si>
    <t>OP. VIVO</t>
  </si>
  <si>
    <t>ENERGIA ELÉTRICA</t>
  </si>
  <si>
    <t>CELULAR ESCRITÓRIO</t>
  </si>
  <si>
    <t>TAXAS COBRANÇA BOLETOS</t>
  </si>
  <si>
    <t>ALUGUEL</t>
  </si>
  <si>
    <t>SUBTOTAL 1</t>
  </si>
  <si>
    <t xml:space="preserve">AGUARDANDO </t>
  </si>
  <si>
    <t xml:space="preserve"> VARIÁVEIS</t>
  </si>
  <si>
    <t xml:space="preserve">CP TECH - CABO VGA </t>
  </si>
  <si>
    <t xml:space="preserve">SUP.SAO VICENTE -BOLACHAS - CAFÉ </t>
  </si>
  <si>
    <t>BRUNO  MONTADOR - MESAS E CADIERAS</t>
  </si>
  <si>
    <t>MENSALIDADE AASP JS</t>
  </si>
  <si>
    <t>DULCE GAS - AGUA MINERAL 3 GALÕES</t>
  </si>
  <si>
    <t>SMART POSTH</t>
  </si>
  <si>
    <t xml:space="preserve">PRESTAÇÃO SERVIÇOS TERCEIROS </t>
  </si>
  <si>
    <t>MARIA L.S.SILVA</t>
  </si>
  <si>
    <t>CELULAR J.S</t>
  </si>
  <si>
    <t>MENSALIDADE OAB/SP</t>
  </si>
  <si>
    <t>FATURA NUBANK EMPRESARIAL</t>
  </si>
  <si>
    <t>ASSINATURA JUS BRASIL PJ</t>
  </si>
  <si>
    <t>GOOGLE PLAY / DRIVE</t>
  </si>
  <si>
    <t>CARTÃO CREDITO EMPRESA  BB</t>
  </si>
  <si>
    <t>SUBTOTAL 2</t>
  </si>
  <si>
    <t>AUXÍLIOS / BOLSAS</t>
  </si>
  <si>
    <t>AUX. TRANSP. EDUARDO RIBEIRO</t>
  </si>
  <si>
    <t>REF. 22 DIAS JULHO</t>
  </si>
  <si>
    <t>AUX. PARALEGAL EDUARDO RIBEIRO</t>
  </si>
  <si>
    <t>REF. JUNHO</t>
  </si>
  <si>
    <t>SUBTOTAL 3</t>
  </si>
  <si>
    <t>RESSARCIMENTOS</t>
  </si>
  <si>
    <t>PARCEIRO</t>
  </si>
  <si>
    <t xml:space="preserve"> SIST. ESCR. PREVIDENCIÁRIO </t>
  </si>
  <si>
    <t>JÉTER TOVANI</t>
  </si>
  <si>
    <t xml:space="preserve">1 GALÃO ÁGUA </t>
  </si>
  <si>
    <t>SIMONE</t>
  </si>
  <si>
    <t>SUBTOTAL 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</si>
</sst>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"/>
  </numFmts>
  <fonts count="29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u/>
      <sz val="11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"/>
        <bgColor rgb="FF99FF66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rgb="FF99FF66"/>
      </patternFill>
    </fill>
    <fill>
      <patternFill patternType="solid">
        <fgColor rgb="FF00B050"/>
        <bgColor rgb="FF99FF66"/>
      </patternFill>
    </fill>
    <fill>
      <patternFill patternType="solid">
        <fgColor rgb="FFFFFF00"/>
        <bgColor indexed="64"/>
      </patternFill>
    </fill>
    <fill>
      <patternFill patternType="solid">
        <fgColor rgb="FFCC4E3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DB9DB9"/>
        <bgColor indexed="64"/>
      </patternFill>
    </fill>
    <fill>
      <patternFill patternType="solid">
        <fgColor rgb="FFDB9DB9"/>
        <bgColor rgb="FF00B050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5" fillId="25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0" fillId="27" borderId="6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2" borderId="0" xfId="6" applyFill="1"/>
    <xf numFmtId="0" fontId="2" fillId="3" borderId="0" xfId="6" applyFont="1" applyFill="1" applyAlignment="1">
      <alignment horizontal="center"/>
    </xf>
    <xf numFmtId="0" fontId="0" fillId="3" borderId="0" xfId="0" applyFill="1" applyAlignment="1">
      <alignment horizontal="center"/>
    </xf>
    <xf numFmtId="180" fontId="3" fillId="4" borderId="1" xfId="0" applyNumberFormat="1" applyFont="1" applyFill="1" applyBorder="1" applyAlignment="1">
      <alignment horizontal="center"/>
    </xf>
    <xf numFmtId="180" fontId="4" fillId="5" borderId="1" xfId="0" applyNumberFormat="1" applyFont="1" applyFill="1" applyBorder="1" applyAlignment="1">
      <alignment horizontal="center"/>
    </xf>
    <xf numFmtId="180" fontId="3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80" fontId="3" fillId="5" borderId="1" xfId="0" applyNumberFormat="1" applyFont="1" applyFill="1" applyBorder="1" applyAlignment="1">
      <alignment horizontal="center"/>
    </xf>
    <xf numFmtId="58" fontId="5" fillId="6" borderId="1" xfId="0" applyNumberFormat="1" applyFont="1" applyFill="1" applyBorder="1" applyAlignment="1">
      <alignment horizontal="center"/>
    </xf>
    <xf numFmtId="58" fontId="6" fillId="7" borderId="1" xfId="0" applyNumberFormat="1" applyFont="1" applyFill="1" applyBorder="1" applyAlignment="1">
      <alignment horizontal="center"/>
    </xf>
    <xf numFmtId="180" fontId="6" fillId="8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180" fontId="5" fillId="9" borderId="1" xfId="0" applyNumberFormat="1" applyFont="1" applyFill="1" applyBorder="1" applyAlignment="1">
      <alignment horizontal="center"/>
    </xf>
    <xf numFmtId="180" fontId="5" fillId="10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80" fontId="4" fillId="11" borderId="1" xfId="0" applyNumberFormat="1" applyFont="1" applyFill="1" applyBorder="1" applyAlignment="1">
      <alignment horizontal="center"/>
    </xf>
    <xf numFmtId="180" fontId="6" fillId="7" borderId="2" xfId="0" applyNumberFormat="1" applyFont="1" applyFill="1" applyBorder="1" applyAlignment="1">
      <alignment horizontal="center"/>
    </xf>
    <xf numFmtId="180" fontId="4" fillId="12" borderId="2" xfId="0" applyNumberFormat="1" applyFont="1" applyFill="1" applyBorder="1" applyAlignment="1">
      <alignment horizontal="center"/>
    </xf>
    <xf numFmtId="180" fontId="5" fillId="1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80" fontId="5" fillId="6" borderId="2" xfId="0" applyNumberFormat="1" applyFont="1" applyFill="1" applyBorder="1" applyAlignment="1">
      <alignment horizontal="center"/>
    </xf>
    <xf numFmtId="180" fontId="5" fillId="6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0" fontId="5" fillId="3" borderId="1" xfId="0" applyNumberFormat="1" applyFont="1" applyFill="1" applyBorder="1" applyAlignment="1">
      <alignment horizontal="center"/>
    </xf>
    <xf numFmtId="180" fontId="0" fillId="14" borderId="1" xfId="0" applyNumberForma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180" fontId="4" fillId="15" borderId="1" xfId="0" applyNumberFormat="1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80" fontId="5" fillId="15" borderId="1" xfId="0" applyNumberFormat="1" applyFont="1" applyFill="1" applyBorder="1" applyAlignment="1">
      <alignment horizontal="center"/>
    </xf>
    <xf numFmtId="58" fontId="4" fillId="16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80" fontId="5" fillId="12" borderId="1" xfId="0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180" fontId="4" fillId="17" borderId="1" xfId="0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center"/>
    </xf>
    <xf numFmtId="180" fontId="5" fillId="0" borderId="1" xfId="0" applyNumberFormat="1" applyFont="1" applyBorder="1"/>
    <xf numFmtId="58" fontId="5" fillId="18" borderId="1" xfId="0" applyNumberFormat="1" applyFont="1" applyFill="1" applyBorder="1" applyAlignment="1">
      <alignment horizontal="center"/>
    </xf>
    <xf numFmtId="0" fontId="8" fillId="17" borderId="1" xfId="0" applyFont="1" applyFill="1" applyBorder="1" applyAlignment="1">
      <alignment horizontal="left"/>
    </xf>
    <xf numFmtId="180" fontId="5" fillId="0" borderId="1" xfId="0" applyNumberFormat="1" applyFont="1" applyBorder="1" applyAlignment="1">
      <alignment horizontal="center"/>
    </xf>
    <xf numFmtId="0" fontId="5" fillId="17" borderId="1" xfId="0" applyFont="1" applyFill="1" applyBorder="1" applyAlignment="1">
      <alignment horizontal="left"/>
    </xf>
    <xf numFmtId="180" fontId="5" fillId="17" borderId="1" xfId="0" applyNumberFormat="1" applyFont="1" applyFill="1" applyBorder="1"/>
    <xf numFmtId="180" fontId="5" fillId="19" borderId="1" xfId="0" applyNumberFormat="1" applyFont="1" applyFill="1" applyBorder="1" applyAlignment="1">
      <alignment horizontal="center"/>
    </xf>
    <xf numFmtId="180" fontId="0" fillId="0" borderId="1" xfId="0" applyNumberFormat="1" applyBorder="1"/>
    <xf numFmtId="0" fontId="0" fillId="0" borderId="1" xfId="0" applyBorder="1"/>
    <xf numFmtId="0" fontId="7" fillId="17" borderId="1" xfId="0" applyFont="1" applyFill="1" applyBorder="1" applyAlignment="1">
      <alignment horizontal="center"/>
    </xf>
    <xf numFmtId="180" fontId="7" fillId="17" borderId="1" xfId="0" applyNumberFormat="1" applyFont="1" applyFill="1" applyBorder="1" applyAlignment="1">
      <alignment horizontal="center"/>
    </xf>
    <xf numFmtId="180" fontId="4" fillId="13" borderId="1" xfId="0" applyNumberFormat="1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180" fontId="4" fillId="20" borderId="1" xfId="0" applyNumberFormat="1" applyFont="1" applyFill="1" applyBorder="1" applyAlignment="1">
      <alignment horizontal="center"/>
    </xf>
    <xf numFmtId="0" fontId="4" fillId="20" borderId="2" xfId="0" applyFont="1" applyFill="1" applyBorder="1" applyAlignment="1">
      <alignment horizontal="center"/>
    </xf>
    <xf numFmtId="180" fontId="4" fillId="20" borderId="2" xfId="0" applyNumberFormat="1" applyFont="1" applyFill="1" applyBorder="1" applyAlignment="1">
      <alignment horizontal="center"/>
    </xf>
    <xf numFmtId="0" fontId="8" fillId="20" borderId="1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180" fontId="4" fillId="12" borderId="1" xfId="0" applyNumberFormat="1" applyFont="1" applyFill="1" applyBorder="1" applyAlignment="1">
      <alignment horizontal="center"/>
    </xf>
    <xf numFmtId="180" fontId="0" fillId="0" borderId="0" xfId="0" applyNumberFormat="1" applyAlignment="1">
      <alignment horizontal="center"/>
    </xf>
    <xf numFmtId="0" fontId="9" fillId="2" borderId="0" xfId="6" applyFont="1" applyFill="1"/>
    <xf numFmtId="180" fontId="5" fillId="21" borderId="1" xfId="0" applyNumberFormat="1" applyFont="1" applyFill="1" applyBorder="1" applyAlignment="1">
      <alignment horizontal="center"/>
    </xf>
    <xf numFmtId="180" fontId="0" fillId="6" borderId="1" xfId="0" applyNumberFormat="1" applyFill="1" applyBorder="1" applyAlignment="1">
      <alignment horizontal="center"/>
    </xf>
    <xf numFmtId="0" fontId="1" fillId="3" borderId="0" xfId="6" applyFill="1" applyAlignment="1">
      <alignment horizontal="center"/>
    </xf>
    <xf numFmtId="0" fontId="4" fillId="22" borderId="2" xfId="0" applyFont="1" applyFill="1" applyBorder="1" applyAlignment="1">
      <alignment horizontal="center"/>
    </xf>
    <xf numFmtId="180" fontId="0" fillId="12" borderId="1" xfId="0" applyNumberFormat="1" applyFill="1" applyBorder="1" applyAlignment="1">
      <alignment horizontal="center"/>
    </xf>
    <xf numFmtId="180" fontId="4" fillId="22" borderId="1" xfId="0" applyNumberFormat="1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180" fontId="4" fillId="5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80" fontId="4" fillId="3" borderId="1" xfId="0" applyNumberFormat="1" applyFont="1" applyFill="1" applyBorder="1" applyAlignment="1">
      <alignment horizontal="center"/>
    </xf>
    <xf numFmtId="180" fontId="10" fillId="23" borderId="1" xfId="0" applyNumberFormat="1" applyFont="1" applyFill="1" applyBorder="1" applyAlignment="1">
      <alignment horizontal="center"/>
    </xf>
    <xf numFmtId="180" fontId="4" fillId="24" borderId="1" xfId="0" applyNumberFormat="1" applyFont="1" applyFill="1" applyBorder="1" applyAlignment="1">
      <alignment horizontal="center"/>
    </xf>
    <xf numFmtId="180" fontId="4" fillId="6" borderId="0" xfId="0" applyNumberFormat="1" applyFont="1" applyFill="1" applyAlignment="1">
      <alignment horizontal="center"/>
    </xf>
    <xf numFmtId="180" fontId="5" fillId="0" borderId="0" xfId="0" applyNumberFormat="1" applyFont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2" defaultPivotStyle="PivotStyleLight16"/>
  <colors>
    <mruColors>
      <color rgb="00FF6600"/>
      <color rgb="00CC4E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FINANCEIRO\2024\MATRIZ\05%20-%20MAIO\MA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%20-%20DEMONSTRA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RO\2024\MATRIZ\06%20-%20JUNHO\3%20-%20RECEI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 PRINCIPAL"/>
      <sheetName val="ESCRITÓRIO"/>
      <sheetName val="RESERVA JS ADV"/>
      <sheetName val="DEMONSTRATIVO"/>
      <sheetName val="J.S"/>
      <sheetName val="JÉTER"/>
      <sheetName val="ELOÍZA"/>
      <sheetName val="SIMONE"/>
      <sheetName val="CRISTIANO"/>
      <sheetName val="EDUARDO"/>
      <sheetName val="RAIMUNDO"/>
      <sheetName val="LORRAINE"/>
      <sheetName val="ALEXANDRE"/>
      <sheetName val="RENAN"/>
    </sheetNames>
    <sheetDataSet>
      <sheetData sheetId="0">
        <row r="1">
          <cell r="A1" t="str">
            <v>MENU PRINCIPAL</v>
          </cell>
        </row>
        <row r="12">
          <cell r="C12" t="str">
            <v>DESPESAS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MONSTRATIVO"/>
    </sheetNames>
    <sheetDataSet>
      <sheetData sheetId="0">
        <row r="10">
          <cell r="C10">
            <v>31434.09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</sheetNames>
    <sheetDataSet>
      <sheetData sheetId="0">
        <row r="100">
          <cell r="R100">
            <v>11704.4965446217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1 - MENU PRINCIPAL.xlsx" TargetMode="External"/><Relationship Id="rId1" Type="http://schemas.openxmlformats.org/officeDocument/2006/relationships/hyperlink" Target="MAI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O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O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tabSelected="1" workbookViewId="0">
      <selection activeCell="A1" sqref="A1"/>
    </sheetView>
  </sheetViews>
  <sheetFormatPr defaultColWidth="9" defaultRowHeight="15" outlineLevelCol="6"/>
  <cols>
    <col min="1" max="1" width="16.2857142857143" customWidth="1"/>
    <col min="2" max="2" width="36.1428571428571" customWidth="1"/>
    <col min="3" max="3" width="11.7142857142857" style="61" customWidth="1"/>
    <col min="4" max="4" width="16.7142857142857" style="61" customWidth="1"/>
    <col min="5" max="5" width="22.2857142857143" customWidth="1"/>
    <col min="6" max="6" width="11.7142857142857" customWidth="1"/>
    <col min="7" max="7" width="17.5714285714286" customWidth="1"/>
  </cols>
  <sheetData>
    <row r="1" spans="1:5">
      <c r="A1" s="62" t="str">
        <f>'[1]MENU PRINCIPAL'!A1</f>
        <v>MENU PRINCIPAL</v>
      </c>
      <c r="B1" s="63" t="s">
        <v>0</v>
      </c>
      <c r="C1" s="64" t="s">
        <v>1</v>
      </c>
      <c r="D1" s="60" t="s">
        <v>2</v>
      </c>
      <c r="E1" s="24" t="s">
        <v>3</v>
      </c>
    </row>
    <row r="2" spans="1:5">
      <c r="A2" s="65" t="str">
        <f>'[1]MENU PRINCIPAL'!C12</f>
        <v>DESPESAS</v>
      </c>
      <c r="B2" s="66" t="str">
        <f>'DESP. FIXAS'!B3</f>
        <v>FIXAS</v>
      </c>
      <c r="C2" s="64">
        <f>'DESP. FIXAS'!E16</f>
        <v>4738.74225</v>
      </c>
      <c r="D2" s="67">
        <f>'DESP. FIXAS'!E15</f>
        <v>0</v>
      </c>
      <c r="E2" s="68">
        <f>C2+D2</f>
        <v>4738.74225</v>
      </c>
    </row>
    <row r="3" spans="2:5">
      <c r="B3" s="69" t="str">
        <f>'DESP. VARIÁVEIS'!B3</f>
        <v>VARIÁVEIS</v>
      </c>
      <c r="C3" s="64">
        <f>'DESP. VARIÁVEIS'!E18</f>
        <v>3810.78</v>
      </c>
      <c r="D3" s="60">
        <f>'DESP. VARIÁVEIS'!E17</f>
        <v>0</v>
      </c>
      <c r="E3" s="38">
        <f>'DESP. VARIÁVEIS'!C17</f>
        <v>3810.78</v>
      </c>
    </row>
    <row r="4" spans="2:5">
      <c r="B4" s="30" t="str">
        <f>AUXÍLIOS!B3</f>
        <v>AUXÍLIOS / BOLSAS</v>
      </c>
      <c r="C4" s="64">
        <f>AUXÍLIOS!E7</f>
        <v>1632</v>
      </c>
      <c r="D4" s="60">
        <f>AUXÍLIOS!E6</f>
        <v>0</v>
      </c>
      <c r="E4" s="29">
        <f>AUXÍLIOS!C6</f>
        <v>1632</v>
      </c>
    </row>
    <row r="5" spans="2:5">
      <c r="B5" s="70" t="str">
        <f>RESSARCIMENTOS!B3</f>
        <v>RESSARCIMENTOS</v>
      </c>
      <c r="C5" s="64">
        <f>RESSARCIMENTOS!E7</f>
        <v>110.9</v>
      </c>
      <c r="D5" s="60">
        <f>RESSARCIMENTOS!E6</f>
        <v>0</v>
      </c>
      <c r="E5" s="5">
        <f>RESSARCIMENTOS!C6</f>
        <v>110.9</v>
      </c>
    </row>
    <row r="6" spans="2:5">
      <c r="B6" s="71" t="s">
        <v>4</v>
      </c>
      <c r="C6" s="64">
        <f>SUM(C2:C5)</f>
        <v>10292.42225</v>
      </c>
      <c r="D6" s="60">
        <f>SUM(D2:D5)</f>
        <v>0</v>
      </c>
      <c r="E6" s="72">
        <f>E2+E3+E4+E5</f>
        <v>10292.42225</v>
      </c>
    </row>
    <row r="7" spans="2:7">
      <c r="B7" s="21"/>
      <c r="D7" s="73" t="s">
        <v>5</v>
      </c>
      <c r="E7" s="73">
        <f>[3]RECEITAS!$R$100</f>
        <v>11704.4965446217</v>
      </c>
      <c r="G7" s="21"/>
    </row>
    <row r="8" spans="2:7">
      <c r="B8" s="21"/>
      <c r="D8" s="74" t="s">
        <v>6</v>
      </c>
      <c r="E8" s="75">
        <f>E7-E6</f>
        <v>1412.0742946217</v>
      </c>
      <c r="G8" s="21"/>
    </row>
    <row r="9" spans="4:5">
      <c r="D9" s="26" t="s">
        <v>7</v>
      </c>
      <c r="E9" s="26">
        <f>E6-D6-C6</f>
        <v>0</v>
      </c>
    </row>
    <row r="10" spans="4:5">
      <c r="D10" s="76"/>
      <c r="E10" s="76"/>
    </row>
    <row r="11" spans="4:5">
      <c r="D11" s="76"/>
      <c r="E11" s="76"/>
    </row>
    <row r="12" spans="4:5">
      <c r="D12" s="76"/>
      <c r="E12" s="76"/>
    </row>
    <row r="13" spans="1:1">
      <c r="A13" s="20"/>
    </row>
  </sheetData>
  <hyperlinks>
    <hyperlink ref="A2" r:id="rId1" location="'MENU PRINCIPAL'!A1" display="='Z:\FINANCEIRO\2024\MATRIZ\05 - MAIO\[MAIO.xlsx]MENU PRINCIPAL'!C12"/>
    <hyperlink ref="A1" r:id="rId2" display="='Z:\FINANCEIRO\2024\MATRIZ\05 - MAIO\[MAIO.xlsx]MENU PRINCIPAL'!A1"/>
  </hyperlinks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5" sqref="D15"/>
    </sheetView>
  </sheetViews>
  <sheetFormatPr defaultColWidth="9" defaultRowHeight="15" outlineLevelCol="4"/>
  <cols>
    <col min="1" max="1" width="16.2857142857143" customWidth="1"/>
    <col min="2" max="2" width="31.1428571428571" customWidth="1"/>
    <col min="3" max="3" width="10.2857142857143" customWidth="1"/>
    <col min="4" max="4" width="12.4285714285714" customWidth="1"/>
    <col min="5" max="5" width="11.8571428571429" customWidth="1"/>
  </cols>
  <sheetData>
    <row r="1" spans="1:1">
      <c r="A1" s="1" t="str">
        <f>'[1]MENU PRINCIPAL'!A1</f>
        <v>MENU PRINCIPAL</v>
      </c>
    </row>
    <row r="2" spans="1:2">
      <c r="A2" s="2" t="str">
        <f>'[1]MENU PRINCIPAL'!C12</f>
        <v>DESPESAS</v>
      </c>
      <c r="B2" s="3" t="s">
        <v>8</v>
      </c>
    </row>
    <row r="3" spans="1:5">
      <c r="A3" s="53" t="s">
        <v>9</v>
      </c>
      <c r="B3" s="54" t="s">
        <v>10</v>
      </c>
      <c r="C3" s="55" t="s">
        <v>11</v>
      </c>
      <c r="D3" s="56" t="s">
        <v>12</v>
      </c>
      <c r="E3" s="57" t="s">
        <v>13</v>
      </c>
    </row>
    <row r="4" spans="1:5">
      <c r="A4" s="42">
        <v>45451</v>
      </c>
      <c r="B4" s="58" t="s">
        <v>14</v>
      </c>
      <c r="C4" s="23">
        <v>130</v>
      </c>
      <c r="D4" s="12" t="s">
        <v>1</v>
      </c>
      <c r="E4" s="47" t="s">
        <v>15</v>
      </c>
    </row>
    <row r="5" spans="1:5">
      <c r="A5" s="42">
        <v>45455</v>
      </c>
      <c r="B5" s="58" t="s">
        <v>16</v>
      </c>
      <c r="C5" s="23">
        <v>52</v>
      </c>
      <c r="D5" s="12" t="s">
        <v>1</v>
      </c>
      <c r="E5" s="47"/>
    </row>
    <row r="6" spans="1:5">
      <c r="A6" s="42">
        <v>45460</v>
      </c>
      <c r="B6" s="58" t="s">
        <v>17</v>
      </c>
      <c r="C6" s="23">
        <v>345</v>
      </c>
      <c r="D6" s="22" t="s">
        <v>1</v>
      </c>
      <c r="E6" s="44"/>
    </row>
    <row r="7" spans="1:5">
      <c r="A7" s="42">
        <v>45457</v>
      </c>
      <c r="B7" s="58" t="s">
        <v>18</v>
      </c>
      <c r="C7" s="23">
        <v>87.32</v>
      </c>
      <c r="D7" s="22" t="s">
        <v>1</v>
      </c>
      <c r="E7" s="44"/>
    </row>
    <row r="8" spans="1:5">
      <c r="A8" s="42">
        <v>45463</v>
      </c>
      <c r="B8" s="58" t="s">
        <v>19</v>
      </c>
      <c r="C8" s="23">
        <v>437.72</v>
      </c>
      <c r="D8" s="22" t="s">
        <v>1</v>
      </c>
      <c r="E8" s="44"/>
    </row>
    <row r="9" spans="1:5">
      <c r="A9" s="42">
        <v>45463</v>
      </c>
      <c r="B9" s="58" t="s">
        <v>20</v>
      </c>
      <c r="C9" s="23">
        <v>156.56</v>
      </c>
      <c r="D9" s="22" t="s">
        <v>1</v>
      </c>
      <c r="E9" s="44"/>
    </row>
    <row r="10" spans="1:5">
      <c r="A10" s="42">
        <v>45464</v>
      </c>
      <c r="B10" s="58" t="s">
        <v>21</v>
      </c>
      <c r="C10" s="23">
        <v>169.99</v>
      </c>
      <c r="D10" s="12" t="s">
        <v>1</v>
      </c>
      <c r="E10" s="44" t="s">
        <v>22</v>
      </c>
    </row>
    <row r="11" spans="1:5">
      <c r="A11" s="42">
        <v>45467</v>
      </c>
      <c r="B11" s="58" t="s">
        <v>23</v>
      </c>
      <c r="C11" s="23">
        <v>384.4</v>
      </c>
      <c r="D11" s="12" t="s">
        <v>1</v>
      </c>
      <c r="E11" s="47"/>
    </row>
    <row r="12" spans="1:5">
      <c r="A12" s="42">
        <v>45468</v>
      </c>
      <c r="B12" s="58" t="s">
        <v>24</v>
      </c>
      <c r="C12" s="23">
        <v>79.9</v>
      </c>
      <c r="D12" s="12" t="s">
        <v>1</v>
      </c>
      <c r="E12" s="44"/>
    </row>
    <row r="13" spans="1:5">
      <c r="A13" s="42">
        <v>45473</v>
      </c>
      <c r="B13" s="58" t="s">
        <v>25</v>
      </c>
      <c r="C13" s="23">
        <f>[2]DEMONSTRATIVO!$C$10*2.5/100</f>
        <v>785.85225</v>
      </c>
      <c r="D13" s="12" t="s">
        <v>1</v>
      </c>
      <c r="E13" s="47"/>
    </row>
    <row r="14" spans="1:5">
      <c r="A14" s="42">
        <v>45474</v>
      </c>
      <c r="B14" s="58" t="s">
        <v>26</v>
      </c>
      <c r="C14" s="23">
        <v>2110</v>
      </c>
      <c r="D14" s="12" t="s">
        <v>1</v>
      </c>
      <c r="E14" s="44"/>
    </row>
    <row r="15" spans="1:5">
      <c r="A15" s="53" t="s">
        <v>27</v>
      </c>
      <c r="B15" s="54" t="str">
        <f>B3</f>
        <v>FIXAS</v>
      </c>
      <c r="C15" s="55">
        <f>SUM(C4:C14)</f>
        <v>4738.74225</v>
      </c>
      <c r="D15" s="59" t="s">
        <v>28</v>
      </c>
      <c r="E15" s="60">
        <f>C15-E16</f>
        <v>0</v>
      </c>
    </row>
    <row r="16" spans="1:5">
      <c r="A16" s="20"/>
      <c r="B16" s="21"/>
      <c r="C16" s="21"/>
      <c r="D16" s="22" t="s">
        <v>1</v>
      </c>
      <c r="E16" s="23">
        <f>C4+C5+C6+C7+C8+C9+C10+C11+C12+C13+C14</f>
        <v>4738.74225</v>
      </c>
    </row>
    <row r="17" spans="1:5">
      <c r="A17" s="20"/>
      <c r="B17" s="21"/>
      <c r="C17" s="21"/>
      <c r="D17" s="24" t="s">
        <v>3</v>
      </c>
      <c r="E17" s="25">
        <f>E15+E16</f>
        <v>4738.74225</v>
      </c>
    </row>
    <row r="18" spans="4:5">
      <c r="D18" s="26" t="s">
        <v>7</v>
      </c>
      <c r="E18" s="26">
        <f>E17-E16-E15</f>
        <v>0</v>
      </c>
    </row>
  </sheetData>
  <hyperlinks>
    <hyperlink ref="A2" location="MENU!A3" display="='Z:\FINANCEIRO\2024\MATRIZ\05 - MAIO\[MAIO.xlsx]MENU PRINCIPAL'!C12"/>
    <hyperlink ref="A1" location="'MENU PRINCIPAL'!A1" display="='Z:\FINANCEIRO\2024\MATRIZ\05 - MAIO\[MAIO.xlsx]MENU PRINCIPAL'!A1"/>
  </hyperlinks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D17" sqref="D17"/>
    </sheetView>
  </sheetViews>
  <sheetFormatPr defaultColWidth="9" defaultRowHeight="15" outlineLevelCol="4"/>
  <cols>
    <col min="1" max="1" width="16.2857142857143" customWidth="1"/>
    <col min="2" max="2" width="34.5714285714286" customWidth="1"/>
    <col min="3" max="3" width="10.2857142857143" customWidth="1"/>
    <col min="4" max="4" width="14.5714285714286" customWidth="1"/>
    <col min="5" max="5" width="23.1428571428571" customWidth="1"/>
  </cols>
  <sheetData>
    <row r="1" spans="1:1">
      <c r="A1" s="1" t="str">
        <f>'[1]MENU PRINCIPAL'!A1</f>
        <v>MENU PRINCIPAL</v>
      </c>
    </row>
    <row r="2" spans="1:2">
      <c r="A2" s="2" t="str">
        <f>'[1]MENU PRINCIPAL'!C12</f>
        <v>DESPESAS</v>
      </c>
      <c r="B2" s="3" t="s">
        <v>8</v>
      </c>
    </row>
    <row r="3" spans="1:5">
      <c r="A3" s="36" t="str">
        <f>'DESP. FIXAS'!A3</f>
        <v>DATA PAGTO</v>
      </c>
      <c r="B3" s="37" t="s">
        <v>29</v>
      </c>
      <c r="C3" s="38" t="s">
        <v>11</v>
      </c>
      <c r="D3" s="37" t="s">
        <v>12</v>
      </c>
      <c r="E3" s="38" t="str">
        <f>'DESP. FIXAS'!E3</f>
        <v>OBS:</v>
      </c>
    </row>
    <row r="4" spans="1:5">
      <c r="A4" s="9">
        <v>45447</v>
      </c>
      <c r="B4" s="39" t="s">
        <v>30</v>
      </c>
      <c r="C4" s="23">
        <v>42.9</v>
      </c>
      <c r="D4" s="40" t="s">
        <v>1</v>
      </c>
      <c r="E4" s="41"/>
    </row>
    <row r="5" spans="1:5">
      <c r="A5" s="42">
        <v>45449</v>
      </c>
      <c r="B5" s="43" t="s">
        <v>31</v>
      </c>
      <c r="C5" s="23">
        <v>62.4</v>
      </c>
      <c r="D5" s="23" t="s">
        <v>1</v>
      </c>
      <c r="E5" s="44"/>
    </row>
    <row r="6" spans="1:5">
      <c r="A6" s="9">
        <v>45449</v>
      </c>
      <c r="B6" s="45" t="s">
        <v>32</v>
      </c>
      <c r="C6" s="23">
        <v>250</v>
      </c>
      <c r="D6" s="40" t="s">
        <v>1</v>
      </c>
      <c r="E6" s="44"/>
    </row>
    <row r="7" spans="1:5">
      <c r="A7" s="42">
        <v>45453</v>
      </c>
      <c r="B7" s="43" t="s">
        <v>33</v>
      </c>
      <c r="C7" s="23">
        <v>92.2</v>
      </c>
      <c r="D7" s="23" t="s">
        <v>1</v>
      </c>
      <c r="E7" s="41"/>
    </row>
    <row r="8" spans="1:5">
      <c r="A8" s="42">
        <v>45459</v>
      </c>
      <c r="B8" s="46" t="s">
        <v>34</v>
      </c>
      <c r="C8" s="23">
        <v>24</v>
      </c>
      <c r="D8" s="23" t="s">
        <v>1</v>
      </c>
      <c r="E8" s="44"/>
    </row>
    <row r="9" spans="1:5">
      <c r="A9" s="42">
        <v>45460</v>
      </c>
      <c r="B9" s="46" t="s">
        <v>35</v>
      </c>
      <c r="C9" s="23">
        <v>42</v>
      </c>
      <c r="D9" s="23" t="s">
        <v>1</v>
      </c>
      <c r="E9" s="44"/>
    </row>
    <row r="10" spans="1:5">
      <c r="A10" s="9">
        <v>45463</v>
      </c>
      <c r="B10" s="43" t="s">
        <v>36</v>
      </c>
      <c r="C10" s="23">
        <v>1412</v>
      </c>
      <c r="D10" s="23" t="s">
        <v>1</v>
      </c>
      <c r="E10" s="47" t="s">
        <v>37</v>
      </c>
    </row>
    <row r="11" spans="1:5">
      <c r="A11" s="42">
        <v>45468</v>
      </c>
      <c r="B11" s="43" t="s">
        <v>38</v>
      </c>
      <c r="C11" s="23">
        <v>79.9</v>
      </c>
      <c r="D11" s="23" t="s">
        <v>1</v>
      </c>
      <c r="E11" s="44"/>
    </row>
    <row r="12" spans="1:5">
      <c r="A12" s="42">
        <v>45468</v>
      </c>
      <c r="B12" s="43" t="s">
        <v>39</v>
      </c>
      <c r="C12" s="23">
        <v>81.78</v>
      </c>
      <c r="D12" s="23" t="s">
        <v>1</v>
      </c>
      <c r="E12" s="48"/>
    </row>
    <row r="13" spans="1:5">
      <c r="A13" s="42">
        <v>45468</v>
      </c>
      <c r="B13" s="43" t="s">
        <v>40</v>
      </c>
      <c r="C13" s="23">
        <v>357.71</v>
      </c>
      <c r="D13" s="23" t="s">
        <v>1</v>
      </c>
      <c r="E13" s="48"/>
    </row>
    <row r="14" spans="1:5">
      <c r="A14" s="42">
        <v>45468</v>
      </c>
      <c r="B14" s="45" t="s">
        <v>41</v>
      </c>
      <c r="C14" s="23">
        <v>29.9</v>
      </c>
      <c r="D14" s="23" t="s">
        <v>1</v>
      </c>
      <c r="E14" s="49"/>
    </row>
    <row r="15" spans="1:5">
      <c r="A15" s="42">
        <v>45468</v>
      </c>
      <c r="B15" s="43" t="s">
        <v>42</v>
      </c>
      <c r="C15" s="23">
        <v>34.9</v>
      </c>
      <c r="D15" s="23" t="s">
        <v>1</v>
      </c>
      <c r="E15" s="49"/>
    </row>
    <row r="16" spans="1:5">
      <c r="A16" s="42">
        <v>45474</v>
      </c>
      <c r="B16" s="43" t="s">
        <v>43</v>
      </c>
      <c r="C16" s="23">
        <v>1301.09</v>
      </c>
      <c r="D16" s="23" t="s">
        <v>1</v>
      </c>
      <c r="E16" s="49"/>
    </row>
    <row r="17" spans="1:5">
      <c r="A17" s="50" t="s">
        <v>44</v>
      </c>
      <c r="B17" s="37" t="str">
        <f>B3</f>
        <v>VARIÁVEIS</v>
      </c>
      <c r="C17" s="51">
        <f>SUM(C4:C16)</f>
        <v>3810.78</v>
      </c>
      <c r="D17" s="34" t="s">
        <v>28</v>
      </c>
      <c r="E17" s="52">
        <f>C17-E18</f>
        <v>0</v>
      </c>
    </row>
    <row r="18" spans="1:5">
      <c r="A18" s="20"/>
      <c r="B18" s="21"/>
      <c r="C18" s="20"/>
      <c r="D18" s="22" t="s">
        <v>1</v>
      </c>
      <c r="E18" s="23">
        <f>C4+C5+C6+C7+C8+C9+C10+C11+C12+C13+C14+C15+C16</f>
        <v>3810.78</v>
      </c>
    </row>
    <row r="19" spans="1:5">
      <c r="A19" s="20"/>
      <c r="B19" s="21"/>
      <c r="C19" s="20"/>
      <c r="D19" s="24" t="s">
        <v>3</v>
      </c>
      <c r="E19" s="25">
        <f>E17+E18</f>
        <v>3810.78</v>
      </c>
    </row>
    <row r="20" spans="4:5">
      <c r="D20" s="26" t="s">
        <v>7</v>
      </c>
      <c r="E20" s="26">
        <f>E19-E18-E17</f>
        <v>0</v>
      </c>
    </row>
  </sheetData>
  <hyperlinks>
    <hyperlink ref="A2" location="MENU!A3" display="='Z:\FINANCEIRO\2024\MATRIZ\05 - MAIO\[MAIO.xlsx]MENU PRINCIPAL'!C12"/>
    <hyperlink ref="A1" r:id="rId1" location="'MENU PRINCIPAL'!A1" display="='Z:\FINANCEIRO\2024\MATRIZ\05 - MAIO\[MAIO.xlsx]MENU PRINCIPAL'!A1"/>
  </hyperlinks>
  <pageMargins left="0.511811024" right="0.511811024" top="0.787401575" bottom="0.787401575" header="0.31496062" footer="0.31496062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1" sqref="C11"/>
    </sheetView>
  </sheetViews>
  <sheetFormatPr defaultColWidth="9" defaultRowHeight="15" outlineLevelCol="4"/>
  <cols>
    <col min="1" max="1" width="16.2857142857143" customWidth="1"/>
    <col min="2" max="2" width="28.7142857142857" customWidth="1"/>
    <col min="3" max="3" width="10.2857142857143" customWidth="1"/>
    <col min="4" max="4" width="14.5714285714286" customWidth="1"/>
    <col min="5" max="5" width="16.4285714285714" customWidth="1"/>
  </cols>
  <sheetData>
    <row r="1" spans="1:1">
      <c r="A1" s="1" t="str">
        <f>'[1]MENU PRINCIPAL'!A1</f>
        <v>MENU PRINCIPAL</v>
      </c>
    </row>
    <row r="2" spans="1:2">
      <c r="A2" s="2" t="str">
        <f>'[1]MENU PRINCIPAL'!C12</f>
        <v>DESPESAS</v>
      </c>
      <c r="B2" s="3" t="s">
        <v>8</v>
      </c>
    </row>
    <row r="3" spans="1:5">
      <c r="A3" s="27" t="str">
        <f>'DESP. FIXAS'!A3</f>
        <v>DATA PAGTO</v>
      </c>
      <c r="B3" s="28" t="s">
        <v>45</v>
      </c>
      <c r="C3" s="29" t="str">
        <f>'DESP. VARIÁVEIS'!C3</f>
        <v>VALOR</v>
      </c>
      <c r="D3" s="30" t="str">
        <f>'DESP. VARIÁVEIS'!D3</f>
        <v>SITUAÇÃO</v>
      </c>
      <c r="E3" s="29" t="str">
        <f>'DESP. VARIÁVEIS'!E3</f>
        <v>OBS:</v>
      </c>
    </row>
    <row r="4" spans="1:5">
      <c r="A4" s="9">
        <v>45475</v>
      </c>
      <c r="B4" s="31" t="s">
        <v>46</v>
      </c>
      <c r="C4" s="23">
        <v>220</v>
      </c>
      <c r="D4" s="12" t="s">
        <v>1</v>
      </c>
      <c r="E4" s="32" t="s">
        <v>47</v>
      </c>
    </row>
    <row r="5" spans="1:5">
      <c r="A5" s="9">
        <v>45475</v>
      </c>
      <c r="B5" s="31" t="s">
        <v>48</v>
      </c>
      <c r="C5" s="23">
        <v>1412</v>
      </c>
      <c r="D5" s="12" t="s">
        <v>1</v>
      </c>
      <c r="E5" s="32" t="s">
        <v>49</v>
      </c>
    </row>
    <row r="6" spans="1:5">
      <c r="A6" s="33" t="s">
        <v>50</v>
      </c>
      <c r="B6" s="27" t="str">
        <f>B3</f>
        <v>AUXÍLIOS / BOLSAS</v>
      </c>
      <c r="C6" s="29">
        <f>SUM(C4:C5)</f>
        <v>1632</v>
      </c>
      <c r="D6" s="34" t="s">
        <v>28</v>
      </c>
      <c r="E6" s="35">
        <f>C6-E7</f>
        <v>0</v>
      </c>
    </row>
    <row r="7" spans="2:5">
      <c r="B7" s="21"/>
      <c r="C7" s="20"/>
      <c r="D7" s="23" t="s">
        <v>1</v>
      </c>
      <c r="E7" s="23">
        <f>C4+C5</f>
        <v>1632</v>
      </c>
    </row>
    <row r="8" spans="4:5">
      <c r="D8" s="24" t="s">
        <v>3</v>
      </c>
      <c r="E8" s="25">
        <f>E7+E6</f>
        <v>1632</v>
      </c>
    </row>
    <row r="9" spans="4:5">
      <c r="D9" s="26" t="s">
        <v>7</v>
      </c>
      <c r="E9" s="26">
        <f>E8-E7-E6</f>
        <v>0</v>
      </c>
    </row>
  </sheetData>
  <hyperlinks>
    <hyperlink ref="A2" location="MENU!A3" display="='Z:\FINANCEIRO\2024\MATRIZ\05 - MAIO\[MAIO.xlsx]MENU PRINCIPAL'!C12"/>
    <hyperlink ref="A1" r:id="rId1" location="'MENU PRINCIPAL'!A1" display="='Z:\FINANCEIRO\2024\MATRIZ\05 - MAIO\[MAIO.xlsx]MENU PRINCIPAL'!A1"/>
  </hyperlinks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1" sqref="C$1:C$1048576"/>
    </sheetView>
  </sheetViews>
  <sheetFormatPr defaultColWidth="9" defaultRowHeight="15" outlineLevelCol="4"/>
  <cols>
    <col min="1" max="1" width="16.2857142857143" customWidth="1"/>
    <col min="2" max="2" width="23.8571428571429" customWidth="1"/>
    <col min="3" max="3" width="9.42857142857143" customWidth="1"/>
    <col min="4" max="4" width="13.1428571428571" customWidth="1"/>
    <col min="5" max="5" width="11.4285714285714" customWidth="1"/>
  </cols>
  <sheetData>
    <row r="1" spans="1:1">
      <c r="A1" s="1" t="str">
        <f>'[1]MENU PRINCIPAL'!A1</f>
        <v>MENU PRINCIPAL</v>
      </c>
    </row>
    <row r="2" spans="1:2">
      <c r="A2" s="2" t="str">
        <f>'[1]MENU PRINCIPAL'!C12</f>
        <v>DESPESAS</v>
      </c>
      <c r="B2" s="3" t="s">
        <v>8</v>
      </c>
    </row>
    <row r="3" spans="1:5">
      <c r="A3" s="4" t="str">
        <f>'DESP. FIXAS'!A3</f>
        <v>DATA PAGTO</v>
      </c>
      <c r="B3" s="5" t="s">
        <v>51</v>
      </c>
      <c r="C3" s="6" t="s">
        <v>11</v>
      </c>
      <c r="D3" s="7" t="str">
        <f>AUXÍLIOS!D3</f>
        <v>SITUAÇÃO</v>
      </c>
      <c r="E3" s="8" t="s">
        <v>52</v>
      </c>
    </row>
    <row r="4" spans="1:5">
      <c r="A4" s="9">
        <v>45475</v>
      </c>
      <c r="B4" s="10" t="s">
        <v>53</v>
      </c>
      <c r="C4" s="11">
        <v>99.9</v>
      </c>
      <c r="D4" s="12" t="s">
        <v>1</v>
      </c>
      <c r="E4" s="13" t="s">
        <v>54</v>
      </c>
    </row>
    <row r="5" spans="1:5">
      <c r="A5" s="9">
        <v>45475</v>
      </c>
      <c r="B5" s="10" t="s">
        <v>55</v>
      </c>
      <c r="C5" s="11">
        <v>11</v>
      </c>
      <c r="D5" s="12" t="s">
        <v>1</v>
      </c>
      <c r="E5" s="14" t="s">
        <v>56</v>
      </c>
    </row>
    <row r="6" spans="1:5">
      <c r="A6" s="15" t="s">
        <v>57</v>
      </c>
      <c r="B6" s="16" t="str">
        <f>B3</f>
        <v>RESSARCIMENTOS</v>
      </c>
      <c r="C6" s="17">
        <f>C4+C5</f>
        <v>110.9</v>
      </c>
      <c r="D6" s="18" t="s">
        <v>28</v>
      </c>
      <c r="E6" s="19">
        <f>C6-E7</f>
        <v>0</v>
      </c>
    </row>
    <row r="7" spans="1:5">
      <c r="A7" s="20"/>
      <c r="B7" s="21"/>
      <c r="C7" s="20"/>
      <c r="D7" s="22" t="s">
        <v>1</v>
      </c>
      <c r="E7" s="23">
        <f>C4+C5</f>
        <v>110.9</v>
      </c>
    </row>
    <row r="8" spans="1:5">
      <c r="A8" s="20"/>
      <c r="B8" s="21"/>
      <c r="C8" s="20"/>
      <c r="D8" s="24" t="s">
        <v>3</v>
      </c>
      <c r="E8" s="25">
        <f>E7+E6</f>
        <v>110.9</v>
      </c>
    </row>
    <row r="9" spans="4:5">
      <c r="D9" s="26" t="s">
        <v>7</v>
      </c>
      <c r="E9" s="26">
        <f>E8-E7-E6</f>
        <v>0</v>
      </c>
    </row>
  </sheetData>
  <hyperlinks>
    <hyperlink ref="A2" location="MENU!A3" display="='Z:\FINANCEIRO\2024\MATRIZ\05 - MAIO\[MAIO.xlsx]MENU PRINCIPAL'!C12"/>
    <hyperlink ref="A1" r:id="rId1" location="'MENU PRINCIPAL'!A1" display="='Z:\FINANCEIRO\2024\MATRIZ\05 - MAIO\[MAIO.xlsx]MENU PRINCIPAL'!A1"/>
  </hyperlinks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DESPESAS</vt:lpstr>
      <vt:lpstr>DESP. FIXAS</vt:lpstr>
      <vt:lpstr>DESP. VARIÁVEIS</vt:lpstr>
      <vt:lpstr>AUXÍLIOS</vt:lpstr>
      <vt:lpstr>RESSARCIMENTOS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</cp:lastModifiedBy>
  <dcterms:created xsi:type="dcterms:W3CDTF">2024-06-12T20:33:00Z</dcterms:created>
  <dcterms:modified xsi:type="dcterms:W3CDTF">2024-07-02T21:42:43Z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0CA7D034086D4479BD557E16E1C1A7F5_12</vt:lpwstr>
  </property>
  <property fmtid="{D5CDD505-2E9C-101B-9397-08002B2CF9AE}" pid="3" name="KSOProductBuildVer">
    <vt:lpwstr>1046-12.2.0.17119</vt:lpwstr>
  </property>
</Properties>
</file>