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codeName="ThisWorkbook" defaultThemeVersion="166925"/>
  <mc:AlternateContent xmlns:mc="http://schemas.openxmlformats.org/markup-compatibility/2006">
    <mc:Choice Requires="x15">
      <x15ac:absPath xmlns:x15ac="http://schemas.microsoft.com/office/spreadsheetml/2010/11/ac" url="C:\Users\jrosselli\Downloads\"/>
    </mc:Choice>
  </mc:AlternateContent>
  <xr:revisionPtr revIDLastSave="0" documentId="13_ncr:1_{836C74A3-115E-4359-A623-818A65DB9F21}" xr6:coauthVersionLast="36" xr6:coauthVersionMax="47" xr10:uidLastSave="{00000000-0000-0000-0000-000000000000}"/>
  <bookViews>
    <workbookView xWindow="0" yWindow="0" windowWidth="10560" windowHeight="6705" xr2:uid="{C162A41B-FEFC-49A0-9A2E-4EF6DC2C899E}"/>
  </bookViews>
  <sheets>
    <sheet name="ORDEN_SERVICIOS" sheetId="22" r:id="rId1"/>
    <sheet name="GEOREFERENCIAS" sheetId="29" r:id="rId2"/>
    <sheet name="Cod_Operativo MinSegSecSeg" sheetId="21" r:id="rId3"/>
    <sheet name="VD" sheetId="24" r:id="rId4"/>
    <sheet name="UNIDADES" sheetId="27" r:id="rId5"/>
  </sheets>
  <externalReferences>
    <externalReference r:id="rId6"/>
    <externalReference r:id="rId7"/>
    <externalReference r:id="rId8"/>
  </externalReferences>
  <definedNames>
    <definedName name="_xlnm._FilterDatabase" localSheetId="0" hidden="1">ORDEN_SERVICIOS!$A$2:$R$118</definedName>
    <definedName name="UNIDADES" localSheetId="1">[1]VD!$AB$2:$AB$57</definedName>
    <definedName name="UNIDADES">VD!$AB$2:$AB$61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175" i="22" l="1"/>
  <c r="A122" i="22" l="1"/>
  <c r="B122" i="22" s="1"/>
  <c r="A123" i="22"/>
  <c r="B123" i="22" s="1"/>
  <c r="A124" i="22"/>
  <c r="B124" i="22" s="1"/>
  <c r="N20" i="29" l="1"/>
  <c r="N22" i="29"/>
  <c r="A4" i="22" l="1"/>
  <c r="B4" i="22" s="1"/>
  <c r="A5" i="22"/>
  <c r="B5" i="22" s="1"/>
  <c r="A6" i="22"/>
  <c r="B6" i="22" s="1"/>
  <c r="A7" i="22"/>
  <c r="B7" i="22" s="1"/>
  <c r="A8" i="22"/>
  <c r="B8" i="22" s="1"/>
  <c r="A9" i="22"/>
  <c r="B9" i="22" s="1"/>
  <c r="A10" i="22"/>
  <c r="B10" i="22" s="1"/>
  <c r="A11" i="22"/>
  <c r="B11" i="22" s="1"/>
  <c r="A12" i="22"/>
  <c r="B12" i="22" s="1"/>
  <c r="A13" i="22"/>
  <c r="B13" i="22" s="1"/>
  <c r="A14" i="22"/>
  <c r="B14" i="22" s="1"/>
  <c r="A15" i="22"/>
  <c r="B15" i="22" s="1"/>
  <c r="A16" i="22"/>
  <c r="B16" i="22" s="1"/>
  <c r="A17" i="22"/>
  <c r="B17" i="22" s="1"/>
  <c r="A18" i="22"/>
  <c r="B18" i="22" s="1"/>
  <c r="A19" i="22"/>
  <c r="B19" i="22" s="1"/>
  <c r="A20" i="22"/>
  <c r="B20" i="22" s="1"/>
  <c r="A21" i="22"/>
  <c r="B21" i="22" s="1"/>
  <c r="A22" i="22"/>
  <c r="B22" i="22" s="1"/>
  <c r="A23" i="22"/>
  <c r="B23" i="22" s="1"/>
  <c r="A24" i="22"/>
  <c r="B24" i="22" s="1"/>
  <c r="A25" i="22"/>
  <c r="B25" i="22" s="1"/>
  <c r="A26" i="22"/>
  <c r="B26" i="22" s="1"/>
  <c r="A27" i="22"/>
  <c r="B27" i="22" s="1"/>
  <c r="A28" i="22"/>
  <c r="B28" i="22" s="1"/>
  <c r="A29" i="22"/>
  <c r="B29" i="22" s="1"/>
  <c r="A30" i="22"/>
  <c r="B30" i="22" s="1"/>
  <c r="A31" i="22"/>
  <c r="B31" i="22" s="1"/>
  <c r="A32" i="22"/>
  <c r="B32" i="22" s="1"/>
  <c r="A33" i="22"/>
  <c r="B33" i="22" s="1"/>
  <c r="A34" i="22"/>
  <c r="B34" i="22" s="1"/>
  <c r="A35" i="22"/>
  <c r="B35" i="22" s="1"/>
  <c r="A36" i="22"/>
  <c r="B36" i="22" s="1"/>
  <c r="A37" i="22"/>
  <c r="B37" i="22" s="1"/>
  <c r="A38" i="22"/>
  <c r="B38" i="22" s="1"/>
  <c r="A39" i="22"/>
  <c r="B39" i="22" s="1"/>
  <c r="A40" i="22"/>
  <c r="B40" i="22" s="1"/>
  <c r="A41" i="22"/>
  <c r="B41" i="22" s="1"/>
  <c r="A42" i="22"/>
  <c r="B42" i="22" s="1"/>
  <c r="A43" i="22"/>
  <c r="B43" i="22" s="1"/>
  <c r="A44" i="22"/>
  <c r="B44" i="22" s="1"/>
  <c r="A45" i="22"/>
  <c r="B45" i="22" s="1"/>
  <c r="A46" i="22"/>
  <c r="B46" i="22" s="1"/>
  <c r="A47" i="22"/>
  <c r="B47" i="22" s="1"/>
  <c r="A48" i="22"/>
  <c r="B48" i="22" s="1"/>
  <c r="A49" i="22"/>
  <c r="B49" i="22" s="1"/>
  <c r="A50" i="22"/>
  <c r="B50" i="22" s="1"/>
  <c r="A51" i="22"/>
  <c r="B51" i="22" s="1"/>
  <c r="A52" i="22"/>
  <c r="B52" i="22" s="1"/>
  <c r="A53" i="22"/>
  <c r="B53" i="22" s="1"/>
  <c r="A54" i="22"/>
  <c r="B54" i="22" s="1"/>
  <c r="A55" i="22"/>
  <c r="B55" i="22" s="1"/>
  <c r="A56" i="22"/>
  <c r="B56" i="22" s="1"/>
  <c r="A57" i="22"/>
  <c r="B57" i="22" s="1"/>
  <c r="A58" i="22"/>
  <c r="B58" i="22" s="1"/>
  <c r="A59" i="22"/>
  <c r="B59" i="22" s="1"/>
  <c r="A60" i="22"/>
  <c r="B60" i="22" s="1"/>
  <c r="A61" i="22"/>
  <c r="B61" i="22" s="1"/>
  <c r="A62" i="22"/>
  <c r="B62" i="22" s="1"/>
  <c r="A63" i="22"/>
  <c r="B63" i="22" s="1"/>
  <c r="A64" i="22"/>
  <c r="B64" i="22" s="1"/>
  <c r="A65" i="22"/>
  <c r="B65" i="22" s="1"/>
  <c r="A66" i="22"/>
  <c r="B66" i="22" s="1"/>
  <c r="A67" i="22"/>
  <c r="B67" i="22" s="1"/>
  <c r="A68" i="22"/>
  <c r="B68" i="22" s="1"/>
  <c r="A69" i="22"/>
  <c r="B69" i="22" s="1"/>
  <c r="A70" i="22"/>
  <c r="B70" i="22" s="1"/>
  <c r="A71" i="22"/>
  <c r="B71" i="22" s="1"/>
  <c r="A72" i="22"/>
  <c r="B72" i="22" s="1"/>
  <c r="A73" i="22"/>
  <c r="B73" i="22" s="1"/>
  <c r="A74" i="22"/>
  <c r="B74" i="22" s="1"/>
  <c r="A75" i="22"/>
  <c r="B75" i="22" s="1"/>
  <c r="A76" i="22"/>
  <c r="B76" i="22" s="1"/>
  <c r="A77" i="22"/>
  <c r="B77" i="22" s="1"/>
  <c r="A78" i="22"/>
  <c r="B78" i="22" s="1"/>
  <c r="A79" i="22"/>
  <c r="B79" i="22" s="1"/>
  <c r="A80" i="22"/>
  <c r="B80" i="22" s="1"/>
  <c r="A81" i="22"/>
  <c r="B81" i="22" s="1"/>
  <c r="A82" i="22"/>
  <c r="B82" i="22" s="1"/>
  <c r="A83" i="22"/>
  <c r="B83" i="22" s="1"/>
  <c r="A84" i="22"/>
  <c r="B84" i="22" s="1"/>
  <c r="A85" i="22"/>
  <c r="B85" i="22" s="1"/>
  <c r="A86" i="22"/>
  <c r="B86" i="22" s="1"/>
  <c r="A87" i="22"/>
  <c r="B87" i="22" s="1"/>
  <c r="A88" i="22"/>
  <c r="B88" i="22" s="1"/>
  <c r="A89" i="22"/>
  <c r="B89" i="22" s="1"/>
  <c r="A90" i="22"/>
  <c r="B90" i="22" s="1"/>
  <c r="A91" i="22"/>
  <c r="B91" i="22" s="1"/>
  <c r="A92" i="22"/>
  <c r="B92" i="22" s="1"/>
  <c r="A93" i="22"/>
  <c r="B93" i="22" s="1"/>
  <c r="A94" i="22"/>
  <c r="B94" i="22" s="1"/>
  <c r="A95" i="22"/>
  <c r="B95" i="22" s="1"/>
  <c r="A96" i="22"/>
  <c r="B96" i="22" s="1"/>
  <c r="A97" i="22"/>
  <c r="B97" i="22" s="1"/>
  <c r="A98" i="22"/>
  <c r="B98" i="22" s="1"/>
  <c r="A99" i="22"/>
  <c r="B99" i="22" s="1"/>
  <c r="A100" i="22"/>
  <c r="B100" i="22" s="1"/>
  <c r="A101" i="22"/>
  <c r="B101" i="22" s="1"/>
  <c r="A102" i="22"/>
  <c r="B102" i="22" s="1"/>
  <c r="A103" i="22"/>
  <c r="B103" i="22" s="1"/>
  <c r="A104" i="22"/>
  <c r="B104" i="22" s="1"/>
  <c r="A105" i="22"/>
  <c r="B105" i="22" s="1"/>
  <c r="A106" i="22"/>
  <c r="B106" i="22" s="1"/>
  <c r="A107" i="22"/>
  <c r="B107" i="22" s="1"/>
  <c r="A108" i="22"/>
  <c r="B108" i="22" s="1"/>
  <c r="A109" i="22"/>
  <c r="B109" i="22" s="1"/>
  <c r="A110" i="22"/>
  <c r="B110" i="22" s="1"/>
  <c r="A111" i="22"/>
  <c r="B111" i="22" s="1"/>
  <c r="A112" i="22"/>
  <c r="B112" i="22" s="1"/>
  <c r="A113" i="22"/>
  <c r="B113" i="22" s="1"/>
  <c r="A114" i="22"/>
  <c r="B114" i="22" s="1"/>
  <c r="A115" i="22"/>
  <c r="B115" i="22" s="1"/>
  <c r="A116" i="22"/>
  <c r="B116" i="22" s="1"/>
  <c r="A117" i="22"/>
  <c r="B117" i="22" s="1"/>
  <c r="A118" i="22"/>
  <c r="B118" i="22" s="1"/>
  <c r="A119" i="22"/>
  <c r="B119" i="22" s="1"/>
  <c r="A120" i="22"/>
  <c r="B120" i="22" s="1"/>
  <c r="A121" i="22"/>
  <c r="B121" i="22" s="1"/>
  <c r="A125" i="22"/>
  <c r="B125" i="22" s="1"/>
  <c r="A126" i="22"/>
  <c r="B126" i="22" s="1"/>
  <c r="A127" i="22"/>
  <c r="B127" i="22" s="1"/>
  <c r="A128" i="22"/>
  <c r="B128" i="22" s="1"/>
  <c r="A129" i="22"/>
  <c r="B129" i="22" s="1"/>
  <c r="A130" i="22"/>
  <c r="B130" i="22" s="1"/>
  <c r="A131" i="22"/>
  <c r="B131" i="22" s="1"/>
  <c r="A132" i="22"/>
  <c r="B132" i="22" s="1"/>
  <c r="A133" i="22"/>
  <c r="B133" i="22" s="1"/>
  <c r="A134" i="22"/>
  <c r="B134" i="22" s="1"/>
  <c r="A135" i="22"/>
  <c r="B135" i="22" s="1"/>
  <c r="A136" i="22"/>
  <c r="B136" i="22" s="1"/>
  <c r="A137" i="22"/>
  <c r="B137" i="22" s="1"/>
  <c r="A138" i="22"/>
  <c r="B138" i="22" s="1"/>
  <c r="A139" i="22"/>
  <c r="B139" i="22" s="1"/>
  <c r="A140" i="22"/>
  <c r="B140" i="22" s="1"/>
  <c r="A141" i="22"/>
  <c r="B141" i="22" s="1"/>
  <c r="A142" i="22"/>
  <c r="B142" i="22" s="1"/>
  <c r="A143" i="22"/>
  <c r="B143" i="22" s="1"/>
  <c r="A144" i="22"/>
  <c r="B144" i="22" s="1"/>
  <c r="A145" i="22"/>
  <c r="B145" i="22" s="1"/>
  <c r="A146" i="22"/>
  <c r="B146" i="22" s="1"/>
  <c r="A147" i="22"/>
  <c r="B147" i="22" s="1"/>
  <c r="A148" i="22"/>
  <c r="B148" i="22" s="1"/>
  <c r="A149" i="22"/>
  <c r="B149" i="22" s="1"/>
  <c r="A150" i="22"/>
  <c r="B150" i="22" s="1"/>
  <c r="A151" i="22"/>
  <c r="B151" i="22" s="1"/>
  <c r="A152" i="22"/>
  <c r="B152" i="22" s="1"/>
  <c r="A153" i="22"/>
  <c r="B153" i="22" s="1"/>
  <c r="A154" i="22"/>
  <c r="B154" i="22" s="1"/>
  <c r="A155" i="22"/>
  <c r="B155" i="22" s="1"/>
  <c r="A156" i="22"/>
  <c r="B156" i="22" s="1"/>
  <c r="A157" i="22"/>
  <c r="B157" i="22" s="1"/>
  <c r="A158" i="22"/>
  <c r="B158" i="22" s="1"/>
  <c r="A159" i="22"/>
  <c r="B159" i="22" s="1"/>
  <c r="A160" i="22"/>
  <c r="B160" i="22" s="1"/>
  <c r="A161" i="22"/>
  <c r="B161" i="22" s="1"/>
  <c r="A162" i="22"/>
  <c r="B162" i="22" s="1"/>
  <c r="A163" i="22"/>
  <c r="B163" i="22" s="1"/>
  <c r="A164" i="22"/>
  <c r="B164" i="22" s="1"/>
  <c r="A165" i="22"/>
  <c r="B165" i="22" s="1"/>
  <c r="A166" i="22"/>
  <c r="B166" i="22" s="1"/>
  <c r="A167" i="22"/>
  <c r="B167" i="22" s="1"/>
  <c r="A168" i="22"/>
  <c r="B168" i="22" s="1"/>
  <c r="A169" i="22"/>
  <c r="B169" i="22" s="1"/>
  <c r="A170" i="22"/>
  <c r="B170" i="22" s="1"/>
  <c r="A171" i="22"/>
  <c r="B171" i="22" s="1"/>
  <c r="A172" i="22"/>
  <c r="B172" i="22" s="1"/>
  <c r="A173" i="22"/>
  <c r="B173" i="22" s="1"/>
  <c r="A174" i="22"/>
  <c r="B174" i="22" s="1"/>
  <c r="A175" i="22"/>
  <c r="B175" i="22" s="1"/>
  <c r="A176" i="22"/>
  <c r="B176" i="22" s="1"/>
  <c r="A177" i="22"/>
  <c r="B177" i="22" s="1"/>
  <c r="A178" i="22"/>
  <c r="B178" i="22" s="1"/>
  <c r="A179" i="22"/>
  <c r="B179" i="22" s="1"/>
  <c r="A180" i="22"/>
  <c r="B180" i="22" s="1"/>
  <c r="A181" i="22"/>
  <c r="B181" i="22"/>
  <c r="A182" i="22"/>
  <c r="B182" i="22"/>
  <c r="A183" i="22"/>
  <c r="B183" i="22"/>
  <c r="A184" i="22"/>
  <c r="B184" i="22"/>
  <c r="A185" i="22"/>
  <c r="B185" i="22"/>
  <c r="A186" i="22"/>
  <c r="B186" i="22"/>
  <c r="A187" i="22"/>
  <c r="B187" i="22"/>
  <c r="A188" i="22"/>
  <c r="B188" i="22"/>
  <c r="A189" i="22"/>
  <c r="B189" i="22"/>
  <c r="A190" i="22"/>
  <c r="B190" i="22"/>
  <c r="A191" i="22"/>
  <c r="B191" i="22"/>
  <c r="A192" i="22"/>
  <c r="B192" i="22"/>
  <c r="A193" i="22"/>
  <c r="B193" i="22"/>
  <c r="A194" i="22"/>
  <c r="B194" i="22"/>
  <c r="A195" i="22"/>
  <c r="B195" i="22"/>
  <c r="A196" i="22"/>
  <c r="B196" i="22"/>
  <c r="A197" i="22"/>
  <c r="B197" i="22"/>
  <c r="A198" i="22"/>
  <c r="B198" i="22"/>
  <c r="A199" i="22"/>
  <c r="B199" i="22"/>
  <c r="A200" i="22"/>
  <c r="B200" i="22"/>
  <c r="A201" i="22"/>
  <c r="B201" i="22"/>
  <c r="A202" i="22"/>
  <c r="B202" i="22"/>
  <c r="A203" i="22"/>
  <c r="B203" i="22"/>
  <c r="A204" i="22"/>
  <c r="B204" i="22"/>
  <c r="A205" i="22"/>
  <c r="B205" i="22"/>
  <c r="A206" i="22"/>
  <c r="B206" i="22"/>
  <c r="A207" i="22"/>
  <c r="B207" i="22"/>
  <c r="A208" i="22"/>
  <c r="B208" i="22"/>
  <c r="A209" i="22"/>
  <c r="B209" i="22"/>
  <c r="A210" i="22"/>
  <c r="B210" i="22"/>
  <c r="A211" i="22"/>
  <c r="B211" i="22"/>
  <c r="A212" i="22"/>
  <c r="B212" i="22"/>
  <c r="A213" i="22"/>
  <c r="B213" i="22"/>
  <c r="A214" i="22"/>
  <c r="B214" i="22"/>
  <c r="A215" i="22"/>
  <c r="B215" i="22"/>
  <c r="A216" i="22"/>
  <c r="B216" i="22"/>
  <c r="A217" i="22"/>
  <c r="B217" i="22"/>
  <c r="A218" i="22"/>
  <c r="B218" i="22"/>
  <c r="A219" i="22"/>
  <c r="B219" i="22"/>
  <c r="A220" i="22"/>
  <c r="B220" i="22"/>
  <c r="A221" i="22"/>
  <c r="B221" i="22"/>
  <c r="A222" i="22"/>
  <c r="B222" i="22"/>
  <c r="A223" i="22"/>
  <c r="B223" i="22"/>
  <c r="A224" i="22"/>
  <c r="B224" i="22"/>
  <c r="A225" i="22"/>
  <c r="B225" i="22"/>
  <c r="A226" i="22"/>
  <c r="B226" i="22"/>
  <c r="A227" i="22"/>
  <c r="B227" i="22"/>
  <c r="A228" i="22"/>
  <c r="B228" i="22"/>
  <c r="A229" i="22"/>
  <c r="B229" i="22"/>
  <c r="A230" i="22"/>
  <c r="B230" i="22"/>
  <c r="A231" i="22"/>
  <c r="B231" i="22"/>
  <c r="A232" i="22"/>
  <c r="B232" i="22"/>
  <c r="A233" i="22"/>
  <c r="B233" i="22"/>
  <c r="A234" i="22"/>
  <c r="B234" i="22"/>
  <c r="A235" i="22"/>
  <c r="B235" i="22"/>
  <c r="A236" i="22"/>
  <c r="B236" i="22"/>
  <c r="A237" i="22"/>
  <c r="B237" i="22"/>
  <c r="A238" i="22"/>
  <c r="B238" i="22"/>
  <c r="A239" i="22"/>
  <c r="B239" i="22"/>
  <c r="A240" i="22"/>
  <c r="B240" i="22"/>
  <c r="A241" i="22"/>
  <c r="B241" i="22"/>
  <c r="A242" i="22"/>
  <c r="B242" i="22"/>
  <c r="A243" i="22"/>
  <c r="B243" i="22"/>
  <c r="A244" i="22"/>
  <c r="B244" i="22"/>
  <c r="A245" i="22"/>
  <c r="B245" i="22"/>
  <c r="A246" i="22"/>
  <c r="B246" i="22"/>
  <c r="A247" i="22"/>
  <c r="B247" i="22"/>
  <c r="A248" i="22"/>
  <c r="B248" i="22"/>
  <c r="A249" i="22"/>
  <c r="B249" i="22"/>
  <c r="A250" i="22"/>
  <c r="B250" i="22"/>
  <c r="A251" i="22"/>
  <c r="B251" i="22"/>
  <c r="A252" i="22"/>
  <c r="B252" i="22"/>
  <c r="A253" i="22"/>
  <c r="B253" i="22"/>
  <c r="A254" i="22"/>
  <c r="B254" i="22"/>
  <c r="A255" i="22"/>
  <c r="B255" i="22"/>
  <c r="A256" i="22"/>
  <c r="B256" i="22"/>
  <c r="A257" i="22"/>
  <c r="B257" i="22"/>
  <c r="A258" i="22"/>
  <c r="B258" i="22"/>
  <c r="A259" i="22"/>
  <c r="B259" i="22"/>
  <c r="A260" i="22"/>
  <c r="B260" i="22"/>
  <c r="A261" i="22"/>
  <c r="B261" i="22"/>
  <c r="A262" i="22"/>
  <c r="B262" i="22"/>
  <c r="A263" i="22"/>
  <c r="B263" i="22"/>
  <c r="A264" i="22"/>
  <c r="B264" i="22"/>
  <c r="A265" i="22"/>
  <c r="B265" i="22"/>
  <c r="A266" i="22"/>
  <c r="B266" i="22"/>
  <c r="A267" i="22"/>
  <c r="B267" i="22"/>
  <c r="A268" i="22"/>
  <c r="B268" i="22"/>
  <c r="A269" i="22"/>
  <c r="B269" i="22"/>
  <c r="A270" i="22"/>
  <c r="B270" i="22"/>
  <c r="A271" i="22"/>
  <c r="B271" i="22"/>
  <c r="A272" i="22"/>
  <c r="B272" i="22"/>
  <c r="A273" i="22"/>
  <c r="B273" i="22"/>
  <c r="A274" i="22"/>
  <c r="B274" i="22"/>
  <c r="A275" i="22"/>
  <c r="B275" i="22"/>
  <c r="A276" i="22"/>
  <c r="B276" i="22"/>
  <c r="A277" i="22"/>
  <c r="B277" i="22"/>
  <c r="A278" i="22"/>
  <c r="B278" i="22"/>
  <c r="A279" i="22"/>
  <c r="B279" i="22"/>
  <c r="A280" i="22"/>
  <c r="B280" i="22"/>
  <c r="A281" i="22"/>
  <c r="B281" i="22"/>
  <c r="A282" i="22"/>
  <c r="B282" i="22"/>
  <c r="A283" i="22"/>
  <c r="B283" i="22"/>
  <c r="A284" i="22"/>
  <c r="B284" i="22"/>
  <c r="A285" i="22"/>
  <c r="B285" i="22"/>
  <c r="A286" i="22"/>
  <c r="B286" i="22"/>
  <c r="A287" i="22"/>
  <c r="B287" i="22"/>
  <c r="A288" i="22"/>
  <c r="B288" i="22"/>
  <c r="A289" i="22"/>
  <c r="B289" i="22"/>
  <c r="A290" i="22"/>
  <c r="B290" i="22"/>
  <c r="A291" i="22"/>
  <c r="B291" i="22"/>
  <c r="A292" i="22"/>
  <c r="B292" i="22"/>
  <c r="A293" i="22"/>
  <c r="B293" i="22"/>
  <c r="A294" i="22"/>
  <c r="B294" i="22"/>
  <c r="A295" i="22"/>
  <c r="B295" i="22"/>
  <c r="A296" i="22"/>
  <c r="B296" i="22"/>
  <c r="A297" i="22"/>
  <c r="B297" i="22"/>
  <c r="A298" i="22"/>
  <c r="B298" i="22"/>
  <c r="A299" i="22"/>
  <c r="B299" i="22"/>
  <c r="A300" i="22"/>
  <c r="B300" i="22"/>
  <c r="A301" i="22"/>
  <c r="B301" i="22"/>
  <c r="A302" i="22"/>
  <c r="B302" i="22"/>
  <c r="A303" i="22"/>
  <c r="B303" i="22"/>
  <c r="A304" i="22"/>
  <c r="B304" i="22"/>
  <c r="A305" i="22"/>
  <c r="B305" i="22"/>
  <c r="A306" i="22"/>
  <c r="B306" i="22"/>
  <c r="A307" i="22"/>
  <c r="B307" i="22"/>
  <c r="A308" i="22"/>
  <c r="B308" i="22"/>
  <c r="A309" i="22"/>
  <c r="B309" i="22"/>
  <c r="A310" i="22"/>
  <c r="B310" i="22"/>
  <c r="A311" i="22"/>
  <c r="B311" i="22"/>
  <c r="A312" i="22"/>
  <c r="B312" i="22"/>
  <c r="A313" i="22"/>
  <c r="B313" i="22"/>
  <c r="A314" i="22"/>
  <c r="B314" i="22"/>
  <c r="A315" i="22"/>
  <c r="B315" i="22"/>
  <c r="A316" i="22"/>
  <c r="B316" i="22"/>
  <c r="A317" i="22"/>
  <c r="B317" i="22"/>
  <c r="A318" i="22"/>
  <c r="B318" i="22"/>
  <c r="A319" i="22"/>
  <c r="B319" i="22"/>
  <c r="A320" i="22"/>
  <c r="B320" i="22"/>
  <c r="A321" i="22"/>
  <c r="B321" i="22"/>
  <c r="A322" i="22"/>
  <c r="B322" i="22"/>
  <c r="A323" i="22"/>
  <c r="B323" i="22"/>
  <c r="A324" i="22"/>
  <c r="B324" i="22"/>
  <c r="A325" i="22"/>
  <c r="B325" i="22"/>
  <c r="A326" i="22"/>
  <c r="B326" i="22"/>
  <c r="A327" i="22"/>
  <c r="B327" i="22"/>
  <c r="A328" i="22"/>
  <c r="B328" i="22"/>
  <c r="A329" i="22"/>
  <c r="B329" i="22"/>
  <c r="A330" i="22"/>
  <c r="B330" i="22"/>
  <c r="A331" i="22"/>
  <c r="B331" i="22"/>
  <c r="A332" i="22"/>
  <c r="B332" i="22"/>
  <c r="A333" i="22"/>
  <c r="B333" i="22"/>
  <c r="A334" i="22"/>
  <c r="B334" i="22"/>
  <c r="A335" i="22"/>
  <c r="B335" i="22"/>
  <c r="A336" i="22"/>
  <c r="B336" i="22"/>
  <c r="A337" i="22"/>
  <c r="B337" i="22"/>
  <c r="A338" i="22"/>
  <c r="B338" i="22"/>
  <c r="A339" i="22"/>
  <c r="B339" i="22"/>
  <c r="A340" i="22"/>
  <c r="B340" i="22"/>
  <c r="A341" i="22"/>
  <c r="B341" i="22"/>
  <c r="A342" i="22"/>
  <c r="B342" i="22"/>
  <c r="A343" i="22"/>
  <c r="B343" i="22"/>
  <c r="A344" i="22"/>
  <c r="B344" i="22"/>
  <c r="A345" i="22"/>
  <c r="B345" i="22"/>
  <c r="A346" i="22"/>
  <c r="B346" i="22"/>
  <c r="A347" i="22"/>
  <c r="B347" i="22"/>
  <c r="A348" i="22"/>
  <c r="B348" i="22"/>
  <c r="A349" i="22"/>
  <c r="B349" i="22"/>
  <c r="A350" i="22"/>
  <c r="B350" i="22"/>
  <c r="A351" i="22"/>
  <c r="B351" i="22"/>
  <c r="A352" i="22"/>
  <c r="B352" i="22"/>
  <c r="A353" i="22"/>
  <c r="B353" i="22"/>
  <c r="A354" i="22"/>
  <c r="B354" i="22"/>
  <c r="A355" i="22"/>
  <c r="B355" i="22"/>
  <c r="A356" i="22"/>
  <c r="B356" i="22"/>
  <c r="A357" i="22"/>
  <c r="B357" i="22"/>
  <c r="A358" i="22"/>
  <c r="B358" i="22"/>
  <c r="A359" i="22"/>
  <c r="B359" i="22"/>
  <c r="A360" i="22"/>
  <c r="B360" i="22"/>
  <c r="A361" i="22"/>
  <c r="B361" i="22"/>
  <c r="A362" i="22"/>
  <c r="B362" i="22"/>
  <c r="A363" i="22"/>
  <c r="B363" i="22"/>
  <c r="A364" i="22"/>
  <c r="B364" i="22"/>
  <c r="A365" i="22"/>
  <c r="B365" i="22"/>
  <c r="A366" i="22"/>
  <c r="B366" i="22"/>
  <c r="A367" i="22"/>
  <c r="B367" i="22"/>
  <c r="A368" i="22"/>
  <c r="B368" i="22"/>
  <c r="A369" i="22"/>
  <c r="B369" i="22"/>
  <c r="A370" i="22"/>
  <c r="B370" i="22"/>
  <c r="A371" i="22"/>
  <c r="B371" i="22"/>
  <c r="A372" i="22"/>
  <c r="B372" i="22"/>
  <c r="A373" i="22"/>
  <c r="B373" i="22"/>
  <c r="A374" i="22"/>
  <c r="B374" i="22"/>
  <c r="A375" i="22"/>
  <c r="B375" i="22"/>
  <c r="A376" i="22"/>
  <c r="B376" i="22"/>
  <c r="A377" i="22"/>
  <c r="B377" i="22"/>
  <c r="A378" i="22"/>
  <c r="B378" i="22"/>
  <c r="A379" i="22"/>
  <c r="B379" i="22"/>
  <c r="A380" i="22"/>
  <c r="B380" i="22"/>
  <c r="A381" i="22"/>
  <c r="B381" i="22"/>
  <c r="A382" i="22"/>
  <c r="B382" i="22"/>
  <c r="A383" i="22"/>
  <c r="B383" i="22"/>
  <c r="A384" i="22"/>
  <c r="B384" i="22"/>
  <c r="A385" i="22"/>
  <c r="B385" i="22"/>
  <c r="A386" i="22"/>
  <c r="B386" i="22"/>
  <c r="A387" i="22"/>
  <c r="B387" i="22"/>
  <c r="A388" i="22"/>
  <c r="B388" i="22"/>
  <c r="A389" i="22"/>
  <c r="B389" i="22"/>
  <c r="A390" i="22"/>
  <c r="B390" i="22"/>
  <c r="A391" i="22"/>
  <c r="B391" i="22"/>
  <c r="A392" i="22"/>
  <c r="B392" i="22"/>
  <c r="A393" i="22"/>
  <c r="B393" i="22"/>
  <c r="A394" i="22"/>
  <c r="B394" i="22"/>
  <c r="A395" i="22"/>
  <c r="B395" i="22"/>
  <c r="A396" i="22"/>
  <c r="B396" i="22"/>
  <c r="A397" i="22"/>
  <c r="B397" i="22"/>
  <c r="A398" i="22"/>
  <c r="B398" i="22"/>
  <c r="A399" i="22"/>
  <c r="B399" i="22"/>
  <c r="A400" i="22"/>
  <c r="B400" i="22"/>
  <c r="A401" i="22"/>
  <c r="B401" i="22"/>
  <c r="A402" i="22"/>
  <c r="B402" i="22"/>
  <c r="A403" i="22"/>
  <c r="B403" i="22"/>
  <c r="A404" i="22"/>
  <c r="B404" i="22"/>
  <c r="A405" i="22"/>
  <c r="B405" i="22"/>
  <c r="A406" i="22"/>
  <c r="B406" i="22"/>
  <c r="A407" i="22"/>
  <c r="B407" i="22"/>
  <c r="A408" i="22"/>
  <c r="B408" i="22"/>
  <c r="A409" i="22"/>
  <c r="B409" i="22"/>
  <c r="A410" i="22"/>
  <c r="B410" i="22"/>
  <c r="A411" i="22"/>
  <c r="B411" i="22"/>
  <c r="A412" i="22"/>
  <c r="B412" i="22"/>
  <c r="A413" i="22"/>
  <c r="B413" i="22"/>
  <c r="A414" i="22"/>
  <c r="B414" i="22"/>
  <c r="A415" i="22"/>
  <c r="B415" i="22"/>
  <c r="A416" i="22"/>
  <c r="B416" i="22"/>
  <c r="A417" i="22"/>
  <c r="B417" i="22"/>
  <c r="A418" i="22"/>
  <c r="B418" i="22"/>
  <c r="A419" i="22"/>
  <c r="B419" i="22"/>
  <c r="A420" i="22"/>
  <c r="B420" i="22"/>
  <c r="A421" i="22"/>
  <c r="B421" i="22"/>
  <c r="A422" i="22"/>
  <c r="B422" i="22"/>
  <c r="A423" i="22"/>
  <c r="B423" i="22"/>
  <c r="A424" i="22"/>
  <c r="B424" i="22"/>
  <c r="A425" i="22"/>
  <c r="B425" i="22"/>
  <c r="A426" i="22"/>
  <c r="B426" i="22"/>
  <c r="A427" i="22"/>
  <c r="B427" i="22"/>
  <c r="A428" i="22"/>
  <c r="B428" i="22"/>
  <c r="A429" i="22"/>
  <c r="B429" i="22"/>
  <c r="A430" i="22"/>
  <c r="B430" i="22"/>
  <c r="A431" i="22"/>
  <c r="B431" i="22"/>
  <c r="A432" i="22"/>
  <c r="B432" i="22"/>
  <c r="A433" i="22"/>
  <c r="B433" i="22"/>
  <c r="A434" i="22"/>
  <c r="B434" i="22"/>
  <c r="A435" i="22"/>
  <c r="B435" i="22"/>
  <c r="A436" i="22"/>
  <c r="B436" i="22"/>
  <c r="A437" i="22"/>
  <c r="B437" i="22"/>
  <c r="A438" i="22"/>
  <c r="B438" i="22"/>
  <c r="A439" i="22"/>
  <c r="B439" i="22"/>
  <c r="A440" i="22"/>
  <c r="B440" i="22"/>
  <c r="A441" i="22"/>
  <c r="B441" i="22"/>
  <c r="A442" i="22"/>
  <c r="B442" i="22"/>
  <c r="A443" i="22"/>
  <c r="B443" i="22"/>
  <c r="A444" i="22"/>
  <c r="B444" i="22"/>
  <c r="A445" i="22"/>
  <c r="B445" i="22"/>
  <c r="A446" i="22"/>
  <c r="B446" i="22"/>
  <c r="A447" i="22"/>
  <c r="B447" i="22"/>
  <c r="A448" i="22"/>
  <c r="B448" i="22"/>
  <c r="A449" i="22"/>
  <c r="B449" i="22"/>
  <c r="A450" i="22"/>
  <c r="B450" i="22"/>
  <c r="A451" i="22"/>
  <c r="B451" i="22"/>
  <c r="A452" i="22"/>
  <c r="B452" i="22"/>
  <c r="A453" i="22"/>
  <c r="B453" i="22"/>
  <c r="A454" i="22"/>
  <c r="B454" i="22"/>
  <c r="A455" i="22"/>
  <c r="B455" i="22"/>
  <c r="A456" i="22"/>
  <c r="B456" i="22"/>
  <c r="A457" i="22"/>
  <c r="B457" i="22"/>
  <c r="A458" i="22"/>
  <c r="B458" i="22"/>
  <c r="A459" i="22"/>
  <c r="B459" i="22"/>
  <c r="A460" i="22"/>
  <c r="B460" i="22"/>
  <c r="A461" i="22"/>
  <c r="B461" i="22"/>
  <c r="A462" i="22"/>
  <c r="B462" i="22"/>
  <c r="A463" i="22"/>
  <c r="B463" i="22"/>
  <c r="A464" i="22"/>
  <c r="B464" i="22"/>
  <c r="A465" i="22"/>
  <c r="B465" i="22"/>
  <c r="A466" i="22"/>
  <c r="B466" i="22"/>
  <c r="A467" i="22"/>
  <c r="B467" i="22"/>
  <c r="A468" i="22"/>
  <c r="B468" i="22"/>
  <c r="A469" i="22"/>
  <c r="B469" i="22"/>
  <c r="A470" i="22"/>
  <c r="B470" i="22"/>
  <c r="A471" i="22"/>
  <c r="B471" i="22"/>
  <c r="A472" i="22"/>
  <c r="B472" i="22"/>
  <c r="A473" i="22"/>
  <c r="B473" i="22"/>
  <c r="A474" i="22"/>
  <c r="B474" i="22"/>
  <c r="A475" i="22"/>
  <c r="B475" i="22"/>
  <c r="A476" i="22"/>
  <c r="B476" i="22"/>
  <c r="A477" i="22"/>
  <c r="B477" i="22"/>
  <c r="A478" i="22"/>
  <c r="B478" i="22"/>
  <c r="A479" i="22"/>
  <c r="B479" i="22"/>
  <c r="A480" i="22"/>
  <c r="B480" i="22"/>
  <c r="A481" i="22"/>
  <c r="B481" i="22"/>
  <c r="A482" i="22"/>
  <c r="B482" i="22"/>
  <c r="A483" i="22"/>
  <c r="B483" i="22"/>
  <c r="A484" i="22"/>
  <c r="B484" i="22"/>
  <c r="A485" i="22"/>
  <c r="B485" i="22"/>
  <c r="A486" i="22"/>
  <c r="B486" i="22"/>
  <c r="A487" i="22"/>
  <c r="B487" i="22"/>
  <c r="A488" i="22"/>
  <c r="B488" i="22"/>
  <c r="A489" i="22"/>
  <c r="B489" i="22"/>
  <c r="A490" i="22"/>
  <c r="B490" i="22"/>
  <c r="A491" i="22"/>
  <c r="B491" i="22"/>
  <c r="A492" i="22"/>
  <c r="B492" i="22"/>
  <c r="A493" i="22"/>
  <c r="B493" i="22"/>
  <c r="A494" i="22"/>
  <c r="B494" i="22"/>
  <c r="A495" i="22"/>
  <c r="B495" i="22"/>
  <c r="M8" i="29"/>
  <c r="N8" i="29"/>
  <c r="M9" i="29"/>
  <c r="N9" i="29"/>
  <c r="M10" i="29"/>
  <c r="N10" i="29"/>
  <c r="M11" i="29"/>
  <c r="N11" i="29"/>
  <c r="M12" i="29"/>
  <c r="N12" i="29"/>
  <c r="M13" i="29"/>
  <c r="N13" i="29"/>
  <c r="M14" i="29"/>
  <c r="N14" i="29"/>
  <c r="M15" i="29"/>
  <c r="N15" i="29"/>
  <c r="M16" i="29"/>
  <c r="N16" i="29"/>
  <c r="M17" i="29"/>
  <c r="N17" i="29"/>
  <c r="M18" i="29"/>
  <c r="N18" i="29"/>
  <c r="M19" i="29"/>
  <c r="N19" i="29"/>
  <c r="M20" i="29"/>
  <c r="M21" i="29"/>
  <c r="N21" i="29"/>
  <c r="M22" i="29"/>
  <c r="M23" i="29"/>
  <c r="N23" i="29"/>
  <c r="M24" i="29"/>
  <c r="N24" i="29"/>
  <c r="M7" i="29"/>
  <c r="M6" i="29"/>
  <c r="N6" i="29"/>
  <c r="N7" i="29"/>
  <c r="C7" i="29" l="1"/>
  <c r="D7" i="29"/>
  <c r="E7" i="29"/>
  <c r="I7" i="29" s="1"/>
  <c r="F7" i="29"/>
  <c r="G7" i="29"/>
  <c r="H7" i="29"/>
  <c r="I8" i="29"/>
  <c r="J8" i="29"/>
  <c r="I9" i="29"/>
  <c r="J9" i="29"/>
  <c r="I10" i="29"/>
  <c r="J10" i="29"/>
  <c r="I11" i="29"/>
  <c r="J11" i="29"/>
  <c r="I12" i="29"/>
  <c r="J12" i="29"/>
  <c r="I13" i="29"/>
  <c r="J13" i="29"/>
  <c r="I14" i="29"/>
  <c r="J14" i="29"/>
  <c r="I15" i="29"/>
  <c r="J15" i="29"/>
  <c r="I16" i="29"/>
  <c r="J16" i="29"/>
  <c r="I17" i="29"/>
  <c r="J17" i="29"/>
  <c r="I18" i="29"/>
  <c r="J18" i="29"/>
  <c r="I19" i="29"/>
  <c r="J19" i="29"/>
  <c r="I20" i="29"/>
  <c r="J20" i="29"/>
  <c r="I21" i="29"/>
  <c r="J21" i="29"/>
  <c r="I22" i="29"/>
  <c r="J22" i="29"/>
  <c r="I23" i="29"/>
  <c r="J23" i="29"/>
  <c r="I24" i="29"/>
  <c r="J24" i="29"/>
  <c r="J7" i="29" l="1"/>
  <c r="AG3" i="22"/>
  <c r="AG4" i="22"/>
  <c r="AG5" i="22"/>
  <c r="AG6" i="22"/>
  <c r="AG7" i="22"/>
  <c r="AG8" i="22"/>
  <c r="AG9" i="22"/>
  <c r="AG10" i="22"/>
  <c r="AG11" i="22"/>
  <c r="AG12" i="22"/>
  <c r="AG13" i="22"/>
  <c r="AG14" i="22"/>
  <c r="AG15" i="22"/>
  <c r="AG16" i="22"/>
  <c r="AG17" i="22"/>
  <c r="AG18" i="22"/>
  <c r="AG19" i="22"/>
  <c r="AG20" i="22"/>
  <c r="AG21" i="22"/>
  <c r="AG22" i="22"/>
  <c r="AG23" i="22"/>
  <c r="AG24" i="22"/>
  <c r="AG25" i="22"/>
  <c r="AG26" i="22"/>
  <c r="AG27" i="22"/>
  <c r="AG28" i="22"/>
  <c r="AG29" i="22"/>
  <c r="AG30" i="22"/>
  <c r="AG31" i="22"/>
  <c r="AG32" i="22"/>
  <c r="AG33" i="22"/>
  <c r="AG34" i="22"/>
  <c r="AG35" i="22"/>
  <c r="AG36" i="22"/>
  <c r="AG37" i="22"/>
  <c r="AG38" i="22"/>
  <c r="AG39" i="22"/>
  <c r="AG40" i="22"/>
  <c r="AG41" i="22"/>
  <c r="AG42" i="22"/>
  <c r="AG43" i="22"/>
  <c r="AG44" i="22"/>
  <c r="AG45" i="22"/>
  <c r="AG46" i="22"/>
  <c r="AG47" i="22"/>
  <c r="AG48" i="22"/>
  <c r="AG49" i="22"/>
  <c r="AG50" i="22"/>
  <c r="AG51" i="22"/>
  <c r="AG52" i="22"/>
  <c r="AG53" i="22"/>
  <c r="AG54" i="22"/>
  <c r="AG55" i="22"/>
  <c r="AG56" i="22"/>
  <c r="AG57" i="22"/>
  <c r="AG58" i="22"/>
  <c r="AG59" i="22"/>
  <c r="AG60" i="22"/>
  <c r="AG61" i="22"/>
  <c r="AG62" i="22"/>
  <c r="AG63" i="22"/>
  <c r="AG64" i="22"/>
  <c r="AG65" i="22"/>
  <c r="AG66" i="22"/>
  <c r="AG67" i="22"/>
  <c r="AG68" i="22"/>
  <c r="AG69" i="22"/>
  <c r="AG70" i="22"/>
  <c r="AG71" i="22"/>
  <c r="AG72" i="22"/>
  <c r="AG73" i="22"/>
  <c r="AG74" i="22"/>
  <c r="AG75" i="22"/>
  <c r="AG76" i="22"/>
  <c r="AG77" i="22"/>
  <c r="AG78" i="22"/>
  <c r="AG79" i="22"/>
  <c r="AG80" i="22"/>
  <c r="AG81" i="22"/>
  <c r="AG82" i="22"/>
  <c r="AG83" i="22"/>
  <c r="AG84" i="22"/>
  <c r="AG85" i="22"/>
  <c r="AG86" i="22"/>
  <c r="AG87" i="22"/>
  <c r="AG88" i="22"/>
  <c r="AG89" i="22"/>
  <c r="AG90" i="22"/>
  <c r="AG91" i="22"/>
  <c r="AG92" i="22"/>
  <c r="AG93" i="22"/>
  <c r="AG94" i="22"/>
  <c r="AG95" i="22"/>
  <c r="AG96" i="22"/>
  <c r="AG97" i="22"/>
  <c r="AG98" i="22"/>
  <c r="AG99" i="22"/>
  <c r="AG100" i="22"/>
  <c r="AG101" i="22"/>
  <c r="AG102" i="22"/>
  <c r="AG103" i="22"/>
  <c r="AG104" i="22"/>
  <c r="AG105" i="22"/>
  <c r="AG106" i="22"/>
  <c r="AG107" i="22"/>
  <c r="AG108" i="22"/>
  <c r="AG109" i="22"/>
  <c r="AG110" i="22"/>
  <c r="AG111" i="22"/>
  <c r="AG112" i="22"/>
  <c r="AG113" i="22"/>
  <c r="AG114" i="22"/>
  <c r="AG115" i="22"/>
  <c r="AG116" i="22"/>
  <c r="AG117" i="22"/>
  <c r="AG118" i="22"/>
  <c r="AG119" i="22"/>
  <c r="AG120" i="22"/>
  <c r="AG121" i="22"/>
  <c r="AG122" i="22"/>
  <c r="AG123" i="22"/>
  <c r="AG124" i="22"/>
  <c r="AG125" i="22"/>
  <c r="AG126" i="22"/>
  <c r="AG127" i="22"/>
  <c r="AG128" i="22"/>
  <c r="AG129" i="22"/>
  <c r="AG130" i="22"/>
  <c r="AG131" i="22"/>
  <c r="AG132" i="22"/>
  <c r="AG133" i="22"/>
  <c r="AG134" i="22"/>
  <c r="AG135" i="22"/>
  <c r="AG136" i="22"/>
  <c r="AG137" i="22"/>
  <c r="AG138" i="22"/>
  <c r="AG139" i="22"/>
  <c r="AG140" i="22"/>
  <c r="AG141" i="22"/>
  <c r="AG142" i="22"/>
  <c r="AG143" i="22"/>
  <c r="AG144" i="22"/>
  <c r="AG145" i="22"/>
  <c r="AG146" i="22"/>
  <c r="AG147" i="22"/>
  <c r="AG148" i="22"/>
  <c r="AG149" i="22"/>
  <c r="AG150" i="22"/>
  <c r="AG151" i="22"/>
  <c r="AG152" i="22"/>
  <c r="AG153" i="22"/>
  <c r="AG154" i="22"/>
  <c r="AG155" i="22"/>
  <c r="AG156" i="22"/>
  <c r="AG157" i="22"/>
  <c r="AG158" i="22"/>
  <c r="AG159" i="22"/>
  <c r="AG160" i="22"/>
  <c r="AG161" i="22"/>
  <c r="AG162" i="22"/>
  <c r="AG163" i="22"/>
  <c r="AG164" i="22"/>
  <c r="AG165" i="22"/>
  <c r="AG166" i="22"/>
  <c r="AG167" i="22"/>
  <c r="AG168" i="22"/>
  <c r="AG169" i="22"/>
  <c r="AG170" i="22"/>
  <c r="AG171" i="22"/>
  <c r="AG172" i="22"/>
  <c r="AG173" i="22"/>
  <c r="AG174" i="22"/>
  <c r="AG176" i="22"/>
  <c r="AG177" i="22"/>
  <c r="AG178" i="22"/>
  <c r="AG179" i="22"/>
  <c r="AG180" i="22"/>
  <c r="AG181" i="22"/>
  <c r="AG182" i="22"/>
  <c r="AG183" i="22"/>
  <c r="AG184" i="22"/>
  <c r="AG185" i="22"/>
  <c r="AG186" i="22"/>
  <c r="AG187" i="22"/>
  <c r="AG188" i="22"/>
  <c r="AG189" i="22"/>
  <c r="AG190" i="22"/>
  <c r="AG191" i="22"/>
  <c r="AG192" i="22"/>
  <c r="AG193" i="22"/>
  <c r="AG194" i="22"/>
  <c r="AG195" i="22"/>
  <c r="AG196" i="22"/>
  <c r="AG197" i="22"/>
  <c r="AG198" i="22"/>
  <c r="AG199" i="22"/>
  <c r="AG200" i="22"/>
  <c r="AG201" i="22"/>
  <c r="AG202" i="22"/>
  <c r="AG203" i="22"/>
  <c r="AG204" i="22"/>
  <c r="AG205" i="22"/>
  <c r="AG206" i="22"/>
  <c r="AG207" i="22"/>
  <c r="AG208" i="22"/>
  <c r="AG209" i="22"/>
  <c r="AG210" i="22"/>
  <c r="AG211" i="22"/>
  <c r="AG212" i="22"/>
  <c r="AG213" i="22"/>
  <c r="AG214" i="22"/>
  <c r="AG215" i="22"/>
  <c r="AG216" i="22"/>
  <c r="AG217" i="22"/>
  <c r="AG218" i="22"/>
  <c r="AG219" i="22"/>
  <c r="AG220" i="22"/>
  <c r="AG221" i="22"/>
  <c r="AG222" i="22"/>
  <c r="AG223" i="22"/>
  <c r="AG224" i="22"/>
  <c r="AG225" i="22"/>
  <c r="AG226" i="22"/>
  <c r="AG227" i="22"/>
  <c r="AG228" i="22"/>
  <c r="AG229" i="22"/>
  <c r="AG230" i="22"/>
  <c r="AG231" i="22"/>
  <c r="AG232" i="22"/>
  <c r="AG233" i="22"/>
  <c r="AG234" i="22"/>
  <c r="AG235" i="22"/>
  <c r="AG236" i="22"/>
  <c r="AG237" i="22"/>
  <c r="AG238" i="22"/>
  <c r="AG239" i="22"/>
  <c r="AG240" i="22"/>
  <c r="AG241" i="22"/>
  <c r="AG242" i="22"/>
  <c r="AG243" i="22"/>
  <c r="AG244" i="22"/>
  <c r="AG245" i="22"/>
  <c r="AG246" i="22"/>
  <c r="AG247" i="22"/>
  <c r="AG248" i="22"/>
  <c r="AG249" i="22"/>
  <c r="AG250" i="22"/>
  <c r="AG251" i="22"/>
  <c r="AG252" i="22"/>
  <c r="AG253" i="22"/>
  <c r="AG254" i="22"/>
  <c r="AG255" i="22"/>
  <c r="AG256" i="22"/>
  <c r="AG257" i="22"/>
  <c r="AG258" i="22"/>
  <c r="AG259" i="22"/>
  <c r="AG260" i="22"/>
  <c r="AG261" i="22"/>
  <c r="AG262" i="22"/>
  <c r="AG263" i="22"/>
  <c r="AG264" i="22"/>
  <c r="AG265" i="22"/>
  <c r="AG266" i="22"/>
  <c r="AG267" i="22"/>
  <c r="AG268" i="22"/>
  <c r="AG269" i="22"/>
  <c r="AG270" i="22"/>
  <c r="AG271" i="22"/>
  <c r="AG272" i="22"/>
  <c r="AG273" i="22"/>
  <c r="AG274" i="22"/>
  <c r="AG275" i="22"/>
  <c r="AG276" i="22"/>
  <c r="AG277" i="22"/>
  <c r="AG278" i="22"/>
  <c r="AG279" i="22"/>
  <c r="AG280" i="22"/>
  <c r="AG281" i="22"/>
  <c r="AG282" i="22"/>
  <c r="AG283" i="22"/>
  <c r="AG284" i="22"/>
  <c r="AG285" i="22"/>
  <c r="AG286" i="22"/>
  <c r="AG287" i="22"/>
  <c r="AG288" i="22"/>
  <c r="AG289" i="22"/>
  <c r="AG290" i="22"/>
  <c r="AG291" i="22"/>
  <c r="AG292" i="22"/>
  <c r="AG293" i="22"/>
  <c r="AG294" i="22"/>
  <c r="AG295" i="22"/>
  <c r="AG296" i="22"/>
  <c r="AG297" i="22"/>
  <c r="AG298" i="22"/>
  <c r="AG299" i="22"/>
  <c r="AG300" i="22"/>
  <c r="AG301" i="22"/>
  <c r="AG302" i="22"/>
  <c r="AG303" i="22"/>
  <c r="AG304" i="22"/>
  <c r="AG305" i="22"/>
  <c r="AG306" i="22"/>
  <c r="AG307" i="22"/>
  <c r="AG308" i="22"/>
  <c r="AG309" i="22"/>
  <c r="AG310" i="22"/>
  <c r="AG311" i="22"/>
  <c r="AG312" i="22"/>
  <c r="AG313" i="22"/>
  <c r="AG314" i="22"/>
  <c r="AG315" i="22"/>
  <c r="AG316" i="22"/>
  <c r="AG317" i="22"/>
  <c r="AG318" i="22"/>
  <c r="AG319" i="22"/>
  <c r="AG320" i="22"/>
  <c r="AG321" i="22"/>
  <c r="AG322" i="22"/>
  <c r="AG323" i="22"/>
  <c r="AG324" i="22"/>
  <c r="AG325" i="22"/>
  <c r="AG326" i="22"/>
  <c r="AG327" i="22"/>
  <c r="AG328" i="22"/>
  <c r="AG329" i="22"/>
  <c r="AG330" i="22"/>
  <c r="AG331" i="22"/>
  <c r="AG332" i="22"/>
  <c r="AG333" i="22"/>
  <c r="AG334" i="22"/>
  <c r="AG335" i="22"/>
  <c r="AG336" i="22"/>
  <c r="AG337" i="22"/>
  <c r="AG338" i="22"/>
  <c r="AG339" i="22"/>
  <c r="AG340" i="22"/>
  <c r="AG341" i="22"/>
  <c r="AG342" i="22"/>
  <c r="AG343" i="22"/>
  <c r="AG344" i="22"/>
  <c r="AG345" i="22"/>
  <c r="AG346" i="22"/>
  <c r="AG347" i="22"/>
  <c r="AG348" i="22"/>
  <c r="AG349" i="22"/>
  <c r="AG350" i="22"/>
  <c r="AG351" i="22"/>
  <c r="AG352" i="22"/>
  <c r="AG353" i="22"/>
  <c r="AG354" i="22"/>
  <c r="AG355" i="22"/>
  <c r="AG356" i="22"/>
  <c r="AG357" i="22"/>
  <c r="AG358" i="22"/>
  <c r="AG359" i="22"/>
  <c r="AG360" i="22"/>
  <c r="AG361" i="22"/>
  <c r="AG362" i="22"/>
  <c r="AG363" i="22"/>
  <c r="AG364" i="22"/>
  <c r="AG365" i="22"/>
  <c r="AG366" i="22"/>
  <c r="AG367" i="22"/>
  <c r="AG368" i="22"/>
  <c r="AG369" i="22"/>
  <c r="AG370" i="22"/>
  <c r="AG371" i="22"/>
  <c r="AG372" i="22"/>
  <c r="AG373" i="22"/>
  <c r="AG374" i="22"/>
  <c r="AG375" i="22"/>
  <c r="AG376" i="22"/>
  <c r="AG377" i="22"/>
  <c r="AG378" i="22"/>
  <c r="AG379" i="22"/>
  <c r="AG380" i="22"/>
  <c r="AG381" i="22"/>
  <c r="AG382" i="22"/>
  <c r="AG383" i="22"/>
  <c r="AG384" i="22"/>
  <c r="AG385" i="22"/>
  <c r="AG386" i="22"/>
  <c r="AG387" i="22"/>
  <c r="AG388" i="22"/>
  <c r="AG389" i="22"/>
  <c r="AG390" i="22"/>
  <c r="AG391" i="22"/>
  <c r="AG392" i="22"/>
  <c r="AG393" i="22"/>
  <c r="AG394" i="22"/>
  <c r="AG395" i="22"/>
  <c r="AG396" i="22"/>
  <c r="AG397" i="22"/>
  <c r="AG398" i="22"/>
  <c r="AG399" i="22"/>
  <c r="AG400" i="22"/>
  <c r="AG401" i="22"/>
  <c r="AG402" i="22"/>
  <c r="AG403" i="22"/>
  <c r="AG404" i="22"/>
  <c r="AG405" i="22"/>
  <c r="AG406" i="22"/>
  <c r="AG407" i="22"/>
  <c r="AG408" i="22"/>
  <c r="AG409" i="22"/>
  <c r="AG410" i="22"/>
  <c r="AG411" i="22"/>
  <c r="AG412" i="22"/>
  <c r="AG413" i="22"/>
  <c r="AG414" i="22"/>
  <c r="AG415" i="22"/>
  <c r="AG416" i="22"/>
  <c r="AG417" i="22"/>
  <c r="AG418" i="22"/>
  <c r="AG419" i="22"/>
  <c r="AG420" i="22"/>
  <c r="AG421" i="22"/>
  <c r="AG422" i="22"/>
  <c r="AG423" i="22"/>
  <c r="AG424" i="22"/>
  <c r="AG425" i="22"/>
  <c r="AG426" i="22"/>
  <c r="AG427" i="22"/>
  <c r="AG428" i="22"/>
  <c r="AG429" i="22"/>
  <c r="AG430" i="22"/>
  <c r="AG431" i="22"/>
  <c r="AG432" i="22"/>
  <c r="AG433" i="22"/>
  <c r="AG434" i="22"/>
  <c r="AG435" i="22"/>
  <c r="AG436" i="22"/>
  <c r="AG437" i="22"/>
  <c r="AG438" i="22"/>
  <c r="AG439" i="22"/>
  <c r="AG440" i="22"/>
  <c r="AG441" i="22"/>
  <c r="AG442" i="22"/>
  <c r="AG443" i="22"/>
  <c r="AG444" i="22"/>
  <c r="AG445" i="22"/>
  <c r="AG446" i="22"/>
  <c r="AG447" i="22"/>
  <c r="AG448" i="22"/>
  <c r="AG449" i="22"/>
  <c r="AG450" i="22"/>
  <c r="AG451" i="22"/>
  <c r="AG452" i="22"/>
  <c r="AG453" i="22"/>
  <c r="AG454" i="22"/>
  <c r="AG455" i="22"/>
  <c r="AG456" i="22"/>
  <c r="AG457" i="22"/>
  <c r="AG458" i="22"/>
  <c r="AG459" i="22"/>
  <c r="AG460" i="22"/>
  <c r="AG461" i="22"/>
  <c r="AG462" i="22"/>
  <c r="AG463" i="22"/>
  <c r="AG464" i="22"/>
  <c r="AG465" i="22"/>
  <c r="AG466" i="22"/>
  <c r="AG467" i="22"/>
  <c r="AG468" i="22"/>
  <c r="AG469" i="22"/>
  <c r="AG470" i="22"/>
  <c r="AG471" i="22"/>
  <c r="AG472" i="22"/>
  <c r="AG473" i="22"/>
  <c r="AG474" i="22"/>
  <c r="AG475" i="22"/>
  <c r="AG476" i="22"/>
  <c r="AG477" i="22"/>
  <c r="AG478" i="22"/>
  <c r="AG479" i="22"/>
  <c r="AG480" i="22"/>
  <c r="AG481" i="22"/>
  <c r="AG482" i="22"/>
  <c r="AG483" i="22"/>
  <c r="AG484" i="22"/>
  <c r="AG485" i="22"/>
  <c r="AG486" i="22"/>
  <c r="AG487" i="22"/>
  <c r="AG488" i="22"/>
  <c r="AG489" i="22"/>
  <c r="AG490" i="22"/>
  <c r="AG491" i="22"/>
  <c r="AG492" i="22"/>
  <c r="AG493" i="22"/>
  <c r="AG494" i="22"/>
  <c r="AG495" i="22"/>
  <c r="A3" i="22" l="1"/>
  <c r="B3" i="22" s="1"/>
</calcChain>
</file>

<file path=xl/sharedStrings.xml><?xml version="1.0" encoding="utf-8"?>
<sst xmlns="http://schemas.openxmlformats.org/spreadsheetml/2006/main" count="3757" uniqueCount="847">
  <si>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</si>
  <si>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</si>
  <si>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</si>
  <si>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</si>
  <si>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</si>
  <si>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</si>
  <si>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</si>
  <si>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</si>
  <si>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</si>
  <si>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</si>
  <si>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</si>
  <si>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</si>
  <si>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</si>
  <si>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</si>
  <si>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</si>
  <si>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</si>
  <si>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</si>
  <si>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</si>
  <si>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</si>
  <si>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</si>
  <si>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</si>
  <si>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</si>
  <si>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</si>
  <si>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</si>
  <si>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</si>
  <si>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</si>
  <si>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</si>
  <si>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</si>
  <si>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</si>
  <si>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</si>
  <si>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</si>
  <si>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</si>
  <si>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</si>
  <si>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</si>
  <si>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</si>
  <si>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</si>
  <si>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</si>
  <si>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</si>
  <si>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</si>
  <si>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</si>
  <si>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</si>
  <si>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</si>
  <si>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</si>
  <si>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</si>
  <si>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</si>
  <si>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</si>
  <si>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</si>
  <si>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</si>
  <si>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</si>
  <si>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</si>
  <si>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</si>
  <si>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</si>
  <si>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</si>
  <si>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</si>
  <si>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</si>
  <si>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</si>
  <si>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</si>
  <si>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</si>
  <si>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</si>
  <si>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</si>
  <si>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</si>
  <si>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</si>
  <si>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OTROS</t>
  </si>
  <si>
    <t>TUCUMAN</t>
  </si>
  <si>
    <t>SALTA</t>
  </si>
  <si>
    <t>NEUQUEN</t>
  </si>
  <si>
    <t>MISIONES</t>
  </si>
  <si>
    <t>MENDOZA</t>
  </si>
  <si>
    <t>JUJUY</t>
  </si>
  <si>
    <t>FORMOSA</t>
  </si>
  <si>
    <t>CATAMARCA</t>
  </si>
  <si>
    <t>CHACO</t>
  </si>
  <si>
    <t>CORRIENTES</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</si>
  <si>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</si>
  <si>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</si>
  <si>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</si>
  <si>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</si>
  <si>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</si>
  <si>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</si>
  <si>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</si>
  <si>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</si>
  <si>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</si>
  <si>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</si>
  <si>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</si>
  <si>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</si>
  <si>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</si>
  <si>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</si>
  <si>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</si>
  <si>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</si>
  <si>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</si>
  <si>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</si>
  <si>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</si>
  <si>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</si>
  <si>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</si>
  <si>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</si>
  <si>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</si>
  <si>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</si>
  <si>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</si>
  <si>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</si>
  <si>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</si>
  <si>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</si>
  <si>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</si>
  <si>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</si>
  <si>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</si>
  <si>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</si>
  <si>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</si>
  <si>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</si>
  <si>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</si>
  <si>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</si>
  <si>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</si>
  <si>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</si>
  <si>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</si>
  <si>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</si>
  <si>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</si>
  <si>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</si>
  <si>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</si>
  <si>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</si>
  <si>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</si>
  <si>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</si>
  <si>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</si>
  <si>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</si>
  <si>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</si>
  <si>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</si>
  <si>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</si>
  <si>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</si>
  <si>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</si>
  <si>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</si>
  <si>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</si>
  <si>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</si>
  <si>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</si>
  <si>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</si>
  <si>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</si>
  <si>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</si>
  <si>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</si>
  <si>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</si>
  <si>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CEAC</t>
  </si>
  <si>
    <t>TIPO_ORDEN</t>
  </si>
  <si>
    <t>NUMERO</t>
  </si>
  <si>
    <t>AÑO</t>
  </si>
  <si>
    <t>CABA</t>
  </si>
  <si>
    <t>ROSARIO</t>
  </si>
  <si>
    <t>COMUNA 1</t>
  </si>
  <si>
    <t>COMUNA 2</t>
  </si>
  <si>
    <t>COMUNA 3</t>
  </si>
  <si>
    <t>COMUNA 4</t>
  </si>
  <si>
    <t>COMUNA 5</t>
  </si>
  <si>
    <t>COMUNA 6</t>
  </si>
  <si>
    <t>COMUNA 7</t>
  </si>
  <si>
    <t>COMUNA 8</t>
  </si>
  <si>
    <t>COMUNA 9</t>
  </si>
  <si>
    <t>COMUNA 10</t>
  </si>
  <si>
    <t>COMUNA 11</t>
  </si>
  <si>
    <t>COMUNA 12</t>
  </si>
  <si>
    <t>COMUNA 13</t>
  </si>
  <si>
    <t>COMUNA 14</t>
  </si>
  <si>
    <t>COMUNA 15</t>
  </si>
  <si>
    <t>25 DE MAYO</t>
  </si>
  <si>
    <t>9 DE JULIO</t>
  </si>
  <si>
    <t>ADOLFO ALSINA</t>
  </si>
  <si>
    <t>ADOLFO GONZALES CHAVES</t>
  </si>
  <si>
    <t>ALBERTI</t>
  </si>
  <si>
    <t>ALMIRANTE BROWN</t>
  </si>
  <si>
    <t>ARRECIFES</t>
  </si>
  <si>
    <t>AVELLANEDA</t>
  </si>
  <si>
    <t>AYACUCHO</t>
  </si>
  <si>
    <t>AZUL</t>
  </si>
  <si>
    <t>BAHÍA BLANCA</t>
  </si>
  <si>
    <t>BALCARCE</t>
  </si>
  <si>
    <t>BARADERO</t>
  </si>
  <si>
    <t>BENITO JUÁREZ</t>
  </si>
  <si>
    <t>BERAZATEGUI</t>
  </si>
  <si>
    <t>BERISSO</t>
  </si>
  <si>
    <t>BRAGADO</t>
  </si>
  <si>
    <t>BRANDSEN</t>
  </si>
  <si>
    <t>CAMPANA</t>
  </si>
  <si>
    <t>CAÑUELAS</t>
  </si>
  <si>
    <t>CAPITÁN SARMIENTO</t>
  </si>
  <si>
    <t>CARLOS CASARES</t>
  </si>
  <si>
    <t>CARLOS TEJEDOR</t>
  </si>
  <si>
    <t>CARMEN DE ARECO</t>
  </si>
  <si>
    <t>CASTELLI</t>
  </si>
  <si>
    <t>CHACABUCO</t>
  </si>
  <si>
    <t>CHASCOMÚS</t>
  </si>
  <si>
    <t>CHIVILCOY</t>
  </si>
  <si>
    <t>CIUDAD LIBERTADOR SAN MARTÍN</t>
  </si>
  <si>
    <t>COLÓN</t>
  </si>
  <si>
    <t>CORONEL DE MARINA LEONARDO ROSALES</t>
  </si>
  <si>
    <t>CORONEL DORREGO</t>
  </si>
  <si>
    <t>CORONEL PRINGLES</t>
  </si>
  <si>
    <t>CORONEL SUÁREZ</t>
  </si>
  <si>
    <t>DAIREAUX</t>
  </si>
  <si>
    <t>DOLORES</t>
  </si>
  <si>
    <t>ENSENADA</t>
  </si>
  <si>
    <t>ESCOBAR</t>
  </si>
  <si>
    <t>ESTEBAN ECHEVERRÍA</t>
  </si>
  <si>
    <t>EXALTACIÓN DE LA CRUZ</t>
  </si>
  <si>
    <t>FLORENCIO VARELA</t>
  </si>
  <si>
    <t>FLORENTINO AMEGHINO</t>
  </si>
  <si>
    <t>GENERAL ALVARADO</t>
  </si>
  <si>
    <t>AMBATO</t>
  </si>
  <si>
    <t>ANCASTI</t>
  </si>
  <si>
    <t>ANDALGALÁ</t>
  </si>
  <si>
    <t>ANTOFAGASTA DE LA SIERRA</t>
  </si>
  <si>
    <t>BELÉN</t>
  </si>
  <si>
    <t>CAPAYÁN</t>
  </si>
  <si>
    <t>CAPITAL</t>
  </si>
  <si>
    <t>EL ALTO</t>
  </si>
  <si>
    <t>FRAY MAMERTO ESQUIÚ</t>
  </si>
  <si>
    <t>LA PAZ</t>
  </si>
  <si>
    <t>PACLÍN</t>
  </si>
  <si>
    <t>POMÁN</t>
  </si>
  <si>
    <t>SANTA MARÍA</t>
  </si>
  <si>
    <t>SANTA ROSA</t>
  </si>
  <si>
    <t>TINOGASTA</t>
  </si>
  <si>
    <t>VALLE VIEJO</t>
  </si>
  <si>
    <t>CALAMUCHITA</t>
  </si>
  <si>
    <t>CRUZ DEL EJE</t>
  </si>
  <si>
    <t>GENERAL ROCA</t>
  </si>
  <si>
    <t>GENERAL SAN MARTÍN</t>
  </si>
  <si>
    <t>ISCHILÍN</t>
  </si>
  <si>
    <t>JUÁREZ CELMAN</t>
  </si>
  <si>
    <t>MARCOS JUÁREZ</t>
  </si>
  <si>
    <t>MINAS</t>
  </si>
  <si>
    <t>POCHO</t>
  </si>
  <si>
    <t>PRESIDENTE ROQUE SÁENZ PEÑA</t>
  </si>
  <si>
    <t>PUNILLA</t>
  </si>
  <si>
    <t>RÍO CUARTO</t>
  </si>
  <si>
    <t>RÍO PRIMERO</t>
  </si>
  <si>
    <t>RÍO SECO</t>
  </si>
  <si>
    <t>RÍO SEGUNDO</t>
  </si>
  <si>
    <t>SAN ALBERTO</t>
  </si>
  <si>
    <t>SAN JAVIER</t>
  </si>
  <si>
    <t>SAN JUSTO</t>
  </si>
  <si>
    <t>SOBREMONTE</t>
  </si>
  <si>
    <t>TERCERO ARRIBA</t>
  </si>
  <si>
    <t>TOTORAL</t>
  </si>
  <si>
    <t>TULUMBA</t>
  </si>
  <si>
    <t>UNIÓN</t>
  </si>
  <si>
    <t>BELLA VISTA</t>
  </si>
  <si>
    <t>BERÓN DE ASTRADA</t>
  </si>
  <si>
    <t>CONCEPCIÓN</t>
  </si>
  <si>
    <t>CURUZÚ CUATIÁ</t>
  </si>
  <si>
    <t>EMPEDRADO</t>
  </si>
  <si>
    <t>ESQUINA</t>
  </si>
  <si>
    <t>GENERAL ALVEAR</t>
  </si>
  <si>
    <t>GENERAL PAZ</t>
  </si>
  <si>
    <t>GOYA</t>
  </si>
  <si>
    <t>ITATÍ</t>
  </si>
  <si>
    <t>ITUZAINGÓ</t>
  </si>
  <si>
    <t>LAVALLE</t>
  </si>
  <si>
    <t>MBURUCUYÁ</t>
  </si>
  <si>
    <t>MERCEDES</t>
  </si>
  <si>
    <t>MONTE CASEROS</t>
  </si>
  <si>
    <t>PASO DE LOS LIBRES</t>
  </si>
  <si>
    <t>SALADAS</t>
  </si>
  <si>
    <t>SAN COSME</t>
  </si>
  <si>
    <t>SAN LUIS DEL PALMAR</t>
  </si>
  <si>
    <t>SAN MARTÍN</t>
  </si>
  <si>
    <t>SAN MIGUEL</t>
  </si>
  <si>
    <t>SAN ROQUE</t>
  </si>
  <si>
    <t>SANTO TOMÉ</t>
  </si>
  <si>
    <t>SAUCE</t>
  </si>
  <si>
    <t>1 DE MAYO</t>
  </si>
  <si>
    <t>12 DE OCTUBRE</t>
  </si>
  <si>
    <t>2 DE ABRIL</t>
  </si>
  <si>
    <t>BERMEJO</t>
  </si>
  <si>
    <t>COMANDANTE FERNÁNDEZ</t>
  </si>
  <si>
    <t>FRAY JUSTO SANTA MARÍA DE ORO</t>
  </si>
  <si>
    <t>GENERAL BELGRANO</t>
  </si>
  <si>
    <t>GENERAL DONOVAN</t>
  </si>
  <si>
    <t>GENERAL GÜEMES</t>
  </si>
  <si>
    <t>INDEPENDENCIA</t>
  </si>
  <si>
    <t>LIBERTAD</t>
  </si>
  <si>
    <t>LIBERTADOR GENERAL SAN MARTÍN</t>
  </si>
  <si>
    <t>MAIPÚ</t>
  </si>
  <si>
    <t>MAYOR LUIS FONTANA</t>
  </si>
  <si>
    <t>O'HIGGINS</t>
  </si>
  <si>
    <t>PRESIDENCIA DE LA PLAZA</t>
  </si>
  <si>
    <t>QUITILIPI</t>
  </si>
  <si>
    <t>SAN FERNANDO</t>
  </si>
  <si>
    <t>SAN LORENZO</t>
  </si>
  <si>
    <t>SARGENTO CABRAL</t>
  </si>
  <si>
    <t>TAPENAGÁ</t>
  </si>
  <si>
    <t>BIEDMA</t>
  </si>
  <si>
    <t>CUSHAMEN</t>
  </si>
  <si>
    <t>ESCALANTE</t>
  </si>
  <si>
    <t>FUTALEUFÚ</t>
  </si>
  <si>
    <t>GAIMAN</t>
  </si>
  <si>
    <t>GASTRE</t>
  </si>
  <si>
    <t>LANGUIÑEO</t>
  </si>
  <si>
    <t>MÁRTIRES</t>
  </si>
  <si>
    <t>PASO DE INDIOS</t>
  </si>
  <si>
    <t>RAWSON</t>
  </si>
  <si>
    <t>RÍO SENGUER</t>
  </si>
  <si>
    <t>SARMIENTO</t>
  </si>
  <si>
    <t>TEHUELCHES</t>
  </si>
  <si>
    <t>TELSEN</t>
  </si>
  <si>
    <t>CONCORDIA</t>
  </si>
  <si>
    <t>DIAMANTE</t>
  </si>
  <si>
    <t>FEDERACIÓN</t>
  </si>
  <si>
    <t>FEDERAL</t>
  </si>
  <si>
    <t>FELICIANO</t>
  </si>
  <si>
    <t>GUALEGUAY</t>
  </si>
  <si>
    <t>GUALEGUAYCHÚ</t>
  </si>
  <si>
    <t>ISLAS DEL IBICUY</t>
  </si>
  <si>
    <t>NOGOYÁ</t>
  </si>
  <si>
    <t>PARANÁ</t>
  </si>
  <si>
    <t>SAN SALVADOR</t>
  </si>
  <si>
    <t>TALA</t>
  </si>
  <si>
    <t>URUGUAY</t>
  </si>
  <si>
    <t>VICTORIA</t>
  </si>
  <si>
    <t>VILLAGUAY</t>
  </si>
  <si>
    <t>LAISHÍ</t>
  </si>
  <si>
    <t>MATACOS</t>
  </si>
  <si>
    <t>PATIÑO</t>
  </si>
  <si>
    <t>PILAGÁS</t>
  </si>
  <si>
    <t>PILCOMAYO</t>
  </si>
  <si>
    <t>PIRANÉ</t>
  </si>
  <si>
    <t>RAMÓN LISTA</t>
  </si>
  <si>
    <t>COCHINOCA</t>
  </si>
  <si>
    <t>EL CARMEN</t>
  </si>
  <si>
    <t>DR. MANUEL BELGRANO</t>
  </si>
  <si>
    <t>HUMAHUACA</t>
  </si>
  <si>
    <t>LEDESMA</t>
  </si>
  <si>
    <t>PALPALÁ</t>
  </si>
  <si>
    <t>RINCONADA</t>
  </si>
  <si>
    <t>SAN ANTONIO</t>
  </si>
  <si>
    <t>SAN PEDRO</t>
  </si>
  <si>
    <t>SANTA BÁRBARA</t>
  </si>
  <si>
    <t>SANTA CATALINA</t>
  </si>
  <si>
    <t>SUSQUES</t>
  </si>
  <si>
    <t>TILCARA</t>
  </si>
  <si>
    <t>TUMBAYA</t>
  </si>
  <si>
    <t>VALLE GRANDE</t>
  </si>
  <si>
    <t>YAVÍ</t>
  </si>
  <si>
    <t>ATREUCÓ</t>
  </si>
  <si>
    <t>CALEU CALEU</t>
  </si>
  <si>
    <t>CATRILÓ</t>
  </si>
  <si>
    <t>CONHELO</t>
  </si>
  <si>
    <t>CURACÓ</t>
  </si>
  <si>
    <t>CHALILEO</t>
  </si>
  <si>
    <t>CHAPALEUFÚ</t>
  </si>
  <si>
    <t>CHICAL CO</t>
  </si>
  <si>
    <t>GUATRACHÉ</t>
  </si>
  <si>
    <t>HUCAL</t>
  </si>
  <si>
    <t>LIHUEL CALEL</t>
  </si>
  <si>
    <t>LIMAY MAHUIDA</t>
  </si>
  <si>
    <t>LOVENTUÉ</t>
  </si>
  <si>
    <t>MARACÓ</t>
  </si>
  <si>
    <t>PUELÉN</t>
  </si>
  <si>
    <t>QUEMÚ QUEMÚ</t>
  </si>
  <si>
    <t>RANCUL</t>
  </si>
  <si>
    <t>REALICÓ</t>
  </si>
  <si>
    <t>TOAY</t>
  </si>
  <si>
    <t>TRENEL</t>
  </si>
  <si>
    <t>UTRACÁN</t>
  </si>
  <si>
    <t>ARAUCO</t>
  </si>
  <si>
    <t>CASTRO BARROS</t>
  </si>
  <si>
    <t>CORONEL FELIPE VARELA</t>
  </si>
  <si>
    <t>CHAMICAL</t>
  </si>
  <si>
    <t>CHILECITO</t>
  </si>
  <si>
    <t>FAMATINA</t>
  </si>
  <si>
    <t>GENERAL ÁNGEL V. PEÑALOZA</t>
  </si>
  <si>
    <t>GENERAL JUAN F. QUIROGA</t>
  </si>
  <si>
    <t>GENERAL LAMADRID</t>
  </si>
  <si>
    <t>GENERAL OCAMPO</t>
  </si>
  <si>
    <t>VINCHINA</t>
  </si>
  <si>
    <t>ROSARIO VERA PEÑALOZA</t>
  </si>
  <si>
    <t>SAN BLAS DE LOS SAUCES</t>
  </si>
  <si>
    <t>SANAGASTA</t>
  </si>
  <si>
    <t>APÓSTOLES</t>
  </si>
  <si>
    <t>GODOY CRUZ</t>
  </si>
  <si>
    <t>CAINGUÁS</t>
  </si>
  <si>
    <t>GUAYMALLÉN</t>
  </si>
  <si>
    <t>CANDELARIA</t>
  </si>
  <si>
    <t>JUNÍN</t>
  </si>
  <si>
    <t>LAS HERAS</t>
  </si>
  <si>
    <t>ELDORADO</t>
  </si>
  <si>
    <t>GENERAL MANUEL BELGRANO</t>
  </si>
  <si>
    <t>LUJÁN DE CUYO</t>
  </si>
  <si>
    <t>GUARANÍ</t>
  </si>
  <si>
    <t>IGUAZÚ</t>
  </si>
  <si>
    <t>MALARGÜE</t>
  </si>
  <si>
    <t>LEANDRO N. ALEM</t>
  </si>
  <si>
    <t>RIVADAVIA</t>
  </si>
  <si>
    <t>SAN CARLOS</t>
  </si>
  <si>
    <t>MONTECARLO</t>
  </si>
  <si>
    <t>OBERÁ</t>
  </si>
  <si>
    <t>SAN RAFAEL</t>
  </si>
  <si>
    <t>SAN IGNACIO</t>
  </si>
  <si>
    <t>TUNUYÁN</t>
  </si>
  <si>
    <t>TUPUNGATO</t>
  </si>
  <si>
    <t/>
  </si>
  <si>
    <t>ALUMINÉ</t>
  </si>
  <si>
    <t>AÑELO</t>
  </si>
  <si>
    <t>CATÁN LIL</t>
  </si>
  <si>
    <t>BARILOCHE</t>
  </si>
  <si>
    <t>COLLÓN CURÁ</t>
  </si>
  <si>
    <t>CONESA</t>
  </si>
  <si>
    <t>CONFLUENCIA</t>
  </si>
  <si>
    <t>EL CUY</t>
  </si>
  <si>
    <t>CHOS MALAL</t>
  </si>
  <si>
    <t>HUILICHES</t>
  </si>
  <si>
    <t>LÁCAR</t>
  </si>
  <si>
    <t>ÑORQUINCO</t>
  </si>
  <si>
    <t>LONCOPUÉ</t>
  </si>
  <si>
    <t>PICHI MAHUIDA</t>
  </si>
  <si>
    <t>LOS LAGOS</t>
  </si>
  <si>
    <t>PILCANIYEU</t>
  </si>
  <si>
    <t>ÑORQUÍN</t>
  </si>
  <si>
    <t>VALCHETA</t>
  </si>
  <si>
    <t>PEHUENCHES</t>
  </si>
  <si>
    <t>PICÚN LEUFÚ</t>
  </si>
  <si>
    <t>PICUNCHES</t>
  </si>
  <si>
    <t>ZAPALA</t>
  </si>
  <si>
    <t>ANTA</t>
  </si>
  <si>
    <t>CACHI</t>
  </si>
  <si>
    <t>CAFAYATE</t>
  </si>
  <si>
    <t>ALBARDÓN</t>
  </si>
  <si>
    <t>LA CAPITAL</t>
  </si>
  <si>
    <t>ANGACO</t>
  </si>
  <si>
    <t>CERRILLOS</t>
  </si>
  <si>
    <t>CALINGASTA</t>
  </si>
  <si>
    <t>CHICOANA</t>
  </si>
  <si>
    <t>CAUCETE</t>
  </si>
  <si>
    <t>GENERAL JOSÉ DE SAN MARTÍN</t>
  </si>
  <si>
    <t>CHIMBAS</t>
  </si>
  <si>
    <t>GUACHIPAS</t>
  </si>
  <si>
    <t>IGLESIA</t>
  </si>
  <si>
    <t>IRUYA</t>
  </si>
  <si>
    <t>JÁCHAL</t>
  </si>
  <si>
    <t>LA CALDERA</t>
  </si>
  <si>
    <t>POCITO</t>
  </si>
  <si>
    <t>LA CANDELARIA</t>
  </si>
  <si>
    <t>LA POMA</t>
  </si>
  <si>
    <t>LA VIÑA</t>
  </si>
  <si>
    <t>LOS ANDES</t>
  </si>
  <si>
    <t>SANTA LUCÍA</t>
  </si>
  <si>
    <t>METÁN</t>
  </si>
  <si>
    <t>MOLINOS</t>
  </si>
  <si>
    <t>ULLUM</t>
  </si>
  <si>
    <t>ORÁN</t>
  </si>
  <si>
    <t>VALLE FÉRTIL</t>
  </si>
  <si>
    <t>ZONDA</t>
  </si>
  <si>
    <t>ROSARIO DE LA FRONTERA</t>
  </si>
  <si>
    <t>ROSARIO DE LERMA</t>
  </si>
  <si>
    <t>SANTA VICTORIA</t>
  </si>
  <si>
    <t>CORPEN AIKE</t>
  </si>
  <si>
    <t>BELGRANO</t>
  </si>
  <si>
    <t>DESEADO</t>
  </si>
  <si>
    <t>GÜER AIKE</t>
  </si>
  <si>
    <t>LAGO ARGENTINO</t>
  </si>
  <si>
    <t>GENERAL PEDERNERA</t>
  </si>
  <si>
    <t>LAGO BUENOS AIRES</t>
  </si>
  <si>
    <t>GOBERNADOR DUPUY</t>
  </si>
  <si>
    <t>MAGALLANES</t>
  </si>
  <si>
    <t>RÍO CHICO</t>
  </si>
  <si>
    <t>JUAN MARTÍN DE PUEYRREDÓN</t>
  </si>
  <si>
    <t>CASEROS</t>
  </si>
  <si>
    <t>CASTELLANOS</t>
  </si>
  <si>
    <t>GARAY</t>
  </si>
  <si>
    <t>GENERAL LÓPEZ</t>
  </si>
  <si>
    <t>GENERAL OBLIGADO</t>
  </si>
  <si>
    <t>IRIONDO</t>
  </si>
  <si>
    <t>LAS COLONIAS</t>
  </si>
  <si>
    <t>SAN CRISTÓBAL</t>
  </si>
  <si>
    <t>SAN JERÓNIMO</t>
  </si>
  <si>
    <t>VERA</t>
  </si>
  <si>
    <t>VILLA CONSTITUCIÓN</t>
  </si>
  <si>
    <t>AGUIRRE</t>
  </si>
  <si>
    <t>BURRUYACÚ</t>
  </si>
  <si>
    <t>ALBERDI</t>
  </si>
  <si>
    <t>CRUZ ALTA</t>
  </si>
  <si>
    <t>ATAMISQUI</t>
  </si>
  <si>
    <t>CHICLIGASTA</t>
  </si>
  <si>
    <t>FAMAILLÁ</t>
  </si>
  <si>
    <t>BANDA</t>
  </si>
  <si>
    <t>GRANEROS</t>
  </si>
  <si>
    <t>JUAN BAUTISTA ALBERDI</t>
  </si>
  <si>
    <t>LA COCHA</t>
  </si>
  <si>
    <t>COPO</t>
  </si>
  <si>
    <t>LEALES</t>
  </si>
  <si>
    <t>CHOYA</t>
  </si>
  <si>
    <t>LULES</t>
  </si>
  <si>
    <t>FIGUEROA</t>
  </si>
  <si>
    <t>MONTEROS</t>
  </si>
  <si>
    <t>GENERAL TABOADA</t>
  </si>
  <si>
    <t>GUASAYÁN</t>
  </si>
  <si>
    <t>JIMÉNEZ</t>
  </si>
  <si>
    <t>SIMOCA</t>
  </si>
  <si>
    <t>JUAN F. IBARRA</t>
  </si>
  <si>
    <t>TAFÍ DEL VALLE</t>
  </si>
  <si>
    <t>LORETO</t>
  </si>
  <si>
    <t>TAFÍ VIEJO</t>
  </si>
  <si>
    <t>MITRE</t>
  </si>
  <si>
    <t>TRANCAS</t>
  </si>
  <si>
    <t>MORENO</t>
  </si>
  <si>
    <t>YERBA BUENA</t>
  </si>
  <si>
    <t>OJO DE AGUA</t>
  </si>
  <si>
    <t>PELLEGRINI</t>
  </si>
  <si>
    <t>QUEBRACHOS</t>
  </si>
  <si>
    <t>RÍO HONDO</t>
  </si>
  <si>
    <t>ROBLES</t>
  </si>
  <si>
    <t>SALAVINA</t>
  </si>
  <si>
    <t>SILÍPICA</t>
  </si>
  <si>
    <t>ANTÁRTIDA ARGENTINA</t>
  </si>
  <si>
    <t>ISLAS DEL ATLÁNTICO SUR</t>
  </si>
  <si>
    <t>RÍO GRANDE</t>
  </si>
  <si>
    <t>USHUAIA</t>
  </si>
  <si>
    <t>GENERAL ARENALES</t>
  </si>
  <si>
    <t>GENERAL GUIDO</t>
  </si>
  <si>
    <t>GENERAL JUAN MADARIAGA</t>
  </si>
  <si>
    <t>GENERAL LA MADRID</t>
  </si>
  <si>
    <t>GENERAL LAS HERAS</t>
  </si>
  <si>
    <t>GENERAL LAVALLE</t>
  </si>
  <si>
    <t>GENERAL PINTO</t>
  </si>
  <si>
    <t>GENERAL PUEYRREDÓN</t>
  </si>
  <si>
    <t>GENERAL RODRÍGUEZ</t>
  </si>
  <si>
    <t>GENERAL VIAMONTE</t>
  </si>
  <si>
    <t>GENERAL VILLEGAS</t>
  </si>
  <si>
    <t>GUAMINÍ</t>
  </si>
  <si>
    <t>HIPÓLITO YRIGOYEN</t>
  </si>
  <si>
    <t>HURLINGHAM</t>
  </si>
  <si>
    <t>JOSÉ C. PAZ</t>
  </si>
  <si>
    <t>JOSÉ M. EZEIZA</t>
  </si>
  <si>
    <t>LA COSTA</t>
  </si>
  <si>
    <t>LA MATANZA</t>
  </si>
  <si>
    <t>LA PLATA</t>
  </si>
  <si>
    <t>LANÚS</t>
  </si>
  <si>
    <t>LAPRIDA</t>
  </si>
  <si>
    <t>LAS FLORES</t>
  </si>
  <si>
    <t>LEZAMA</t>
  </si>
  <si>
    <t>LINCOLN</t>
  </si>
  <si>
    <t>LOBERÍA</t>
  </si>
  <si>
    <t>LOBOS</t>
  </si>
  <si>
    <t>LOMAS DE ZAMORA</t>
  </si>
  <si>
    <t>LUJÁN</t>
  </si>
  <si>
    <t>MAGDALENA</t>
  </si>
  <si>
    <t>MALVINAS ARGENTINAS</t>
  </si>
  <si>
    <t>MAR CHIQUITA</t>
  </si>
  <si>
    <t>MARCOS PAZ</t>
  </si>
  <si>
    <t>MERLO</t>
  </si>
  <si>
    <t>MONTE</t>
  </si>
  <si>
    <t>MONTE HERMOSO</t>
  </si>
  <si>
    <t>MORÓN</t>
  </si>
  <si>
    <t>NAVARRO</t>
  </si>
  <si>
    <t>NECOCHEA</t>
  </si>
  <si>
    <t>OLAVARRÍA</t>
  </si>
  <si>
    <t>PATAGONES</t>
  </si>
  <si>
    <t>PEHUAJÓ</t>
  </si>
  <si>
    <t>PERGAMINO</t>
  </si>
  <si>
    <t>PILA</t>
  </si>
  <si>
    <t>PILAR</t>
  </si>
  <si>
    <t>PINAMAR</t>
  </si>
  <si>
    <t>PRESIDENTE PERÓN</t>
  </si>
  <si>
    <t>PUÁN</t>
  </si>
  <si>
    <t>PUNTA INDIO</t>
  </si>
  <si>
    <t>QUILMES</t>
  </si>
  <si>
    <t>RAMALLO</t>
  </si>
  <si>
    <t>RAUCH</t>
  </si>
  <si>
    <t>ROJAS</t>
  </si>
  <si>
    <t>ROQUE PÉREZ</t>
  </si>
  <si>
    <t>SAAVEDRA</t>
  </si>
  <si>
    <t>SALADILLO</t>
  </si>
  <si>
    <t>SALLIQUELÓ</t>
  </si>
  <si>
    <t>SALTO</t>
  </si>
  <si>
    <t>SAN ANDRÉS DE GILES</t>
  </si>
  <si>
    <t>SAN ANTONIO DE ARECO</t>
  </si>
  <si>
    <t>SAN CARLOS DE BOLÍVAR</t>
  </si>
  <si>
    <t>SAN CAYETANO</t>
  </si>
  <si>
    <t>SAN ISIDRO</t>
  </si>
  <si>
    <t>SAN NICOLÁS</t>
  </si>
  <si>
    <t>SAN VICENTE</t>
  </si>
  <si>
    <t>SUIPACHA</t>
  </si>
  <si>
    <t>TANDIL</t>
  </si>
  <si>
    <t>TAPALQUÉ</t>
  </si>
  <si>
    <t>TIGRE</t>
  </si>
  <si>
    <t>TORDILLO</t>
  </si>
  <si>
    <t>TORNQUIST</t>
  </si>
  <si>
    <t>TRENQUE LAUQUEN</t>
  </si>
  <si>
    <t>TRES ARROYOS</t>
  </si>
  <si>
    <t>TRES DE FEBRERO</t>
  </si>
  <si>
    <t>TRES LOMAS</t>
  </si>
  <si>
    <t>VICENTE LÓPEZ</t>
  </si>
  <si>
    <t>VILLA GESELL</t>
  </si>
  <si>
    <t>VILLARINO</t>
  </si>
  <si>
    <t>ZÁRATE</t>
  </si>
  <si>
    <t>ID</t>
  </si>
  <si>
    <t>DEPTO</t>
  </si>
  <si>
    <t>BUENOS AIRES</t>
  </si>
  <si>
    <t>-</t>
  </si>
  <si>
    <t>Adolfo Alsina</t>
  </si>
  <si>
    <t>Río_Negro</t>
  </si>
  <si>
    <t>RG5</t>
  </si>
  <si>
    <t>Ushuaia</t>
  </si>
  <si>
    <t>Tierra_del_Fuego</t>
  </si>
  <si>
    <t>Río Grande</t>
  </si>
  <si>
    <t>Güer Aike</t>
  </si>
  <si>
    <t>Santa_Cruz</t>
  </si>
  <si>
    <t>Futaleufú</t>
  </si>
  <si>
    <t>Chubut</t>
  </si>
  <si>
    <t>Biedma</t>
  </si>
  <si>
    <t>DRY</t>
  </si>
  <si>
    <t>Escalante</t>
  </si>
  <si>
    <t>Lácar</t>
  </si>
  <si>
    <t>Neuquén</t>
  </si>
  <si>
    <t>Lago Argentino</t>
  </si>
  <si>
    <t>Confluencia</t>
  </si>
  <si>
    <t>Rawson</t>
  </si>
  <si>
    <t>Bariloche</t>
  </si>
  <si>
    <t>La Capital</t>
  </si>
  <si>
    <t>Santa_Fe</t>
  </si>
  <si>
    <t>RG4</t>
  </si>
  <si>
    <t>San Fernando</t>
  </si>
  <si>
    <t>Chaco</t>
  </si>
  <si>
    <t>Paraná</t>
  </si>
  <si>
    <t>Entre_Ríos</t>
  </si>
  <si>
    <t>Paso de los Libres</t>
  </si>
  <si>
    <t>Corrientes</t>
  </si>
  <si>
    <t>Capital</t>
  </si>
  <si>
    <t>Misiones</t>
  </si>
  <si>
    <t>General Obligado</t>
  </si>
  <si>
    <t>Rosario</t>
  </si>
  <si>
    <t>Formosa</t>
  </si>
  <si>
    <t>Iguazú</t>
  </si>
  <si>
    <t>Cruz Alta</t>
  </si>
  <si>
    <t>Tucumán</t>
  </si>
  <si>
    <t>RG3</t>
  </si>
  <si>
    <t>Río Hondo</t>
  </si>
  <si>
    <t>Santiago_del_Estero</t>
  </si>
  <si>
    <t>La_Rioja</t>
  </si>
  <si>
    <t>Valle Viejo</t>
  </si>
  <si>
    <t>Catamarca</t>
  </si>
  <si>
    <t>Salta</t>
  </si>
  <si>
    <t>El Carmen</t>
  </si>
  <si>
    <t>Jujuy</t>
  </si>
  <si>
    <t>La_Pampa</t>
  </si>
  <si>
    <t>RG2</t>
  </si>
  <si>
    <t>Río Cuarto</t>
  </si>
  <si>
    <t>Córdoba</t>
  </si>
  <si>
    <t>San Rafael</t>
  </si>
  <si>
    <t>Mendoza</t>
  </si>
  <si>
    <t>Malargüe</t>
  </si>
  <si>
    <t>Juan Martín de Pueyrredón</t>
  </si>
  <si>
    <t>San_Luis</t>
  </si>
  <si>
    <t>9 de Julio</t>
  </si>
  <si>
    <t>San_Juan</t>
  </si>
  <si>
    <t>Las Heras</t>
  </si>
  <si>
    <t>General Pueyrredón</t>
  </si>
  <si>
    <t>Buenos_Aires</t>
  </si>
  <si>
    <t>RG1</t>
  </si>
  <si>
    <t>Bahía Blanca</t>
  </si>
  <si>
    <t>Comuna 14</t>
  </si>
  <si>
    <t>C.A.B.A.</t>
  </si>
  <si>
    <t>José M. Ezeiza</t>
  </si>
  <si>
    <t>DEPARTAMENTO/PARTIDO/COMUNA</t>
  </si>
  <si>
    <t>UNIDAD</t>
  </si>
  <si>
    <t>REGIONAL</t>
  </si>
  <si>
    <t>Guemes</t>
  </si>
  <si>
    <t>Bernardo Yrigoyen</t>
  </si>
  <si>
    <t>COORDENADAS GEOGRÁFICAS (GRADOS MINUTOS SEGUNDOS)</t>
  </si>
  <si>
    <t>COORDENADAS DE ENTRADA</t>
  </si>
  <si>
    <t>DESCOMPOSICIÓN</t>
  </si>
  <si>
    <t>COORDENADAS DE SALIDA</t>
  </si>
  <si>
    <t>COORDENADAS DE ENTRADA GOOGLE MAPS</t>
  </si>
  <si>
    <t>LATITUD Y LONGITUD</t>
  </si>
  <si>
    <t>GRADOS</t>
  </si>
  <si>
    <t>MIN</t>
  </si>
  <si>
    <t>SEG</t>
  </si>
  <si>
    <t>24°43'45"</t>
  </si>
  <si>
    <t>60°16'45''</t>
  </si>
  <si>
    <t>UOESA1</t>
  </si>
  <si>
    <t>UOESA2</t>
  </si>
  <si>
    <t>UOESA3</t>
  </si>
  <si>
    <t>UOESA4</t>
  </si>
  <si>
    <t>UOESA5</t>
  </si>
  <si>
    <t>OSL</t>
  </si>
  <si>
    <t>RECORRIDAS DIARIAS ZONA INTERNA NUEVA TERMINAL ZEPPELIN DE LA UOSP EZEIZA, CON EL FIN DE DESANLENTAR, PREVENIR Y CONJURAR LA COMISION DE HECHOS DELICTIVOS, CONTRAVENCIONES Y FALTAS EN TODAS SUS GAMAS</t>
  </si>
  <si>
    <t>EZEIZA</t>
  </si>
  <si>
    <t xml:space="preserve">AEROPUERTO INTERNACIONAL MINISTRO PISTARINI </t>
  </si>
  <si>
    <t>OSR</t>
  </si>
  <si>
    <t>COMANDO UNIFICADO / PARADERO LOAN DANILO PEÑA</t>
  </si>
  <si>
    <t>AEROPUERTO INTERNACIONAL DR. FERNANDO PIRAGINE NIVEYRO</t>
  </si>
  <si>
    <t>REFORZAR SISTEMA DE GUARDIA, CON PATRULLAJES PREVENTIVOS CON BINOMIOS CINOTECNICOS</t>
  </si>
  <si>
    <t>AEROPARQUE METROPOLITANO - JORGE NEWBERY</t>
  </si>
  <si>
    <t>CONTROLES ESPECIFICOS EN MATERIA DE NARCOTRAFICO EN RUTAS AEREAS CON DESTINO AL SUR DEL PAIS</t>
  </si>
  <si>
    <t>AEROPUERTO COMANDANTE ESPORA</t>
  </si>
  <si>
    <t>AEROPUERTO INTERNACIONAL ASTOR PIAZZOLLA</t>
  </si>
  <si>
    <t>CONTROLES PREVENTIVOS, ALEATORIOS Y SORPRESIVOS, EN MATERIA DE SEGURIDAD DE LA AVIACION EN EL AMBITO  DE LA UNIDAD OPERACIONAL, CON EL FIN DE PREVENIR ACTOS DE INTERFERENCIA ILICITA</t>
  </si>
  <si>
    <t>CONTROL PREVENTIVO CON MOVIL SCAN VAN, POSICION 18 DE LA UNIDAD OPERACIONAL, SOBRE LOS ELEMENTOS QUE TRANSPORTEN VEHICULOS QUE TRANSITEN POR EL SECTOR, COMO ASI TAMBIEN INSPECCION VISUAL DE LOS TRANSPORTE QUE TRASLADEN RESIDUOS</t>
  </si>
  <si>
    <t>FISCALIZACION DE LAS ACCIONES QUE SE DESARROLLAN EN EL MARCO DEL DENOMINADO "OPERATIVO BANDERA"</t>
  </si>
  <si>
    <t>AEROPUERTO INTERNACIONAL ROSARIO "ISLAS MALVINAS"</t>
  </si>
  <si>
    <t>SAN MARTIN NRO. 2851 - ROSARIO (DESTACAMENTO MOVIL 2 GNA)</t>
  </si>
  <si>
    <t>DOR</t>
  </si>
  <si>
    <t>BOULEVARD OROÑO 940 - ROSARIO</t>
  </si>
  <si>
    <t>DOL</t>
  </si>
  <si>
    <t>COMODORO PY 2002</t>
  </si>
  <si>
    <t>UOESA</t>
  </si>
  <si>
    <t>URUGUAYANA NRO. 678</t>
  </si>
  <si>
    <t>-34.81631</t>
  </si>
  <si>
    <t>-58.53726</t>
  </si>
  <si>
    <t>-34.58795</t>
  </si>
  <si>
    <t>-58.36877</t>
  </si>
  <si>
    <t>-32.91694</t>
  </si>
  <si>
    <t xml:space="preserve"> -60.780394</t>
  </si>
  <si>
    <t>-32.97057</t>
  </si>
  <si>
    <t xml:space="preserve"> -60.642800</t>
  </si>
  <si>
    <t>-32.94532</t>
  </si>
  <si>
    <t xml:space="preserve"> -60.654362</t>
  </si>
  <si>
    <t>PFA</t>
  </si>
  <si>
    <t>VIA HONDA</t>
  </si>
  <si>
    <t>-32.97762</t>
  </si>
  <si>
    <t>-60.69035</t>
  </si>
  <si>
    <t>DESPLIEGUE TOTAL OPERATIVO BANDERA</t>
  </si>
  <si>
    <t>-32.97081569446671, -60.643035378306365</t>
  </si>
  <si>
    <t>-32.97143894326497, -60.68055162409544</t>
  </si>
  <si>
    <t>-32.97037941769122, -60.67208261019455</t>
  </si>
  <si>
    <t>-34.63542886505877, -58.78518436160746</t>
  </si>
  <si>
    <t>PLAN BANDERA- MESA DE ENLACE</t>
  </si>
  <si>
    <t>DISPOSITIVO DE SEGURIDAD PREVENTIVO CON EQUIPO DE RAYOS X, EN EL INGRESO AL EDIFICIO DE TRIBUINALES</t>
  </si>
  <si>
    <t>CUSTODIA TESTIGO PROTEGIDO</t>
  </si>
  <si>
    <t>CONTROL PREVENTIVO CON PALETA EN EL INGRESO DE SEDE TRIBUNALES FEDERALES</t>
  </si>
  <si>
    <t>-27.44888</t>
  </si>
  <si>
    <t>-58.75833</t>
  </si>
  <si>
    <t>CONTROLES PREVENTIVOS A LOS EFECTOS DE PREVENIR ACTOS DE INTIMIDACION PUBLICA, RESPECTO A LA SITUACION ACTUAL DE LA CIUDAD ROSARIO</t>
  </si>
  <si>
    <t>-38.71614</t>
  </si>
  <si>
    <t>-62.16380</t>
  </si>
  <si>
    <t>-34.55884</t>
  </si>
  <si>
    <t>-58.41564</t>
  </si>
  <si>
    <t>-37.93301</t>
  </si>
  <si>
    <t>-57.58153</t>
  </si>
  <si>
    <t>CUSTODIA TESTIGO</t>
  </si>
  <si>
    <t>-34.862762</t>
  </si>
  <si>
    <t>-58.52012316</t>
  </si>
  <si>
    <t xml:space="preserve">PATRULLAJES PREVENTIVOS, CONFORME LO DISPUESTO POR EL MINISTERIO DE SEGURIDAD, EN AUTOPISTA EZEIZA - CAÑUELAS </t>
  </si>
  <si>
    <t>AU EZE/CAÑ - PEAJE SENTIDO A CAÑUELAS.</t>
  </si>
  <si>
    <t>-34.82845</t>
  </si>
  <si>
    <t>-58.508477</t>
  </si>
  <si>
    <t>PFA - PNA - GNA</t>
  </si>
  <si>
    <t>AGUAS BLANCAS</t>
  </si>
  <si>
    <t xml:space="preserve"> PUERTO LAS CHALANAS</t>
  </si>
  <si>
    <t>-22.734404</t>
  </si>
  <si>
    <t>-64.353665</t>
  </si>
  <si>
    <t>PNA / GNA / PFA</t>
  </si>
  <si>
    <t>-32.96110</t>
  </si>
  <si>
    <t>-60.72509</t>
  </si>
  <si>
    <t>AL NORTE: BLVD. SEGUI / AL SUR: CALLE CISCNERO / AL ESTE: BLVD AVELLANEDA / AL OESTE: AV. RUIILLON</t>
  </si>
  <si>
    <t>IMPLEMENTACION DE CONTROLES VEHICULARES CONJUNTOS - COMANDO UNIFICADO VILLA MASCARDI</t>
  </si>
  <si>
    <t>RN 40 KM 2005 - VILLA MASCARDI</t>
  </si>
  <si>
    <t>-41.32367</t>
  </si>
  <si>
    <t xml:space="preserve"> -71.49703</t>
  </si>
  <si>
    <t>COMANDO UNIFICADO</t>
  </si>
  <si>
    <t>1ER MOMENTO: AL NORTE: CALLE MICHELETTI, SUR: CALLE NAVARRO, ESTE: CALLE JUEZ JOSÉ M. ZURUVIA, OESTE: CALLE TARRAGONA // BARRIO ANTÁRTIDA ARGENTINA
OESTE: CALLE NAHUEL HUAPI. VILLA GOBERNADOR GALVEZ. "</t>
  </si>
  <si>
    <t>DISPOSITIVOS DE SATURACIÓN DENOMINADO “OPERATIVO DINÁMICO - CERROJO DE DETECCIÓN” EN CONJUNTO CON LAS FUERZAS FEDERALES, CONFORME LO DISPUESTO POR EL MINISTERIO DE SEGURIDAD DE LA NACION, EN EL PARTIDO DE TRES DE FEBRERO, PROVINCIA DE BUENOS AIRES</t>
  </si>
  <si>
    <t>OBJETIVO 1: CONTROL A: CALLE MATEO ECHEGARAY Y ANDRES FERREYRA</t>
  </si>
  <si>
    <t>-34.62534</t>
  </si>
  <si>
    <t>-58.565986</t>
  </si>
  <si>
    <t>PFA/PNA/GNA</t>
  </si>
  <si>
    <t>OBJETIVO 1: CONTROL B: CALLE AYACUSA Y AV. REPUBLICA</t>
  </si>
  <si>
    <t>-34.62589</t>
  </si>
  <si>
    <t xml:space="preserve"> -58.56678</t>
  </si>
  <si>
    <t>BARRIO COMPLEJO HABITACIONAL EJERCITO DE LOS ANDES</t>
  </si>
  <si>
    <t>OBJETIVO 2: CONTROL A: CALLE ASUNCION Y DARDO ROCHA</t>
  </si>
  <si>
    <t>-34.61784</t>
  </si>
  <si>
    <t>-58.540477</t>
  </si>
  <si>
    <t>OBJETIVO 2: CONTROL B: CALLE BRANDSEN Y BESARES</t>
  </si>
  <si>
    <t>-34.61916</t>
  </si>
  <si>
    <t>-58.541839</t>
  </si>
  <si>
    <t>CHURRUCA Y ONCE DE SEPTIEMBRE</t>
  </si>
  <si>
    <t>OBJETIVO 3: CONTROL A: CALLE RIO NEGRO Y TUCUMAN</t>
  </si>
  <si>
    <t>-34.56185</t>
  </si>
  <si>
    <t>-58.623567</t>
  </si>
  <si>
    <t>OBJETIVO 3: CONTROL B: CALLE LUJAN Y SOLDADO H. CABALLERO</t>
  </si>
  <si>
    <t>-34.56205</t>
  </si>
  <si>
    <t xml:space="preserve"> -58.62205</t>
  </si>
  <si>
    <t>Cerrojo Detección 90/10</t>
  </si>
  <si>
    <t>PLAN BANDERA - CONTROL INTENSIVO DE ALTA VISIBILIDAD SATURACIÓN</t>
  </si>
  <si>
    <t>PLAN BANDERA - PATRULLAJE VEHICULAR Y PEDESTRE, SATURACIÓN A TRAVÉS DE CONTROL VEHICULAR Y POBLACIONAL -VIA HONDA</t>
  </si>
  <si>
    <t>PATRULAJE DE SEGURIDAD PREVENTIVO - COMANDO UNIFICADO COMODORO RIVADAVIA</t>
  </si>
  <si>
    <t>COMODORO RIVADAVIA</t>
  </si>
  <si>
    <t>HIPOLITO YRIGOYEN 2210</t>
  </si>
  <si>
    <t>-45.8799203</t>
  </si>
  <si>
    <t>-67.50980</t>
  </si>
  <si>
    <t>CONTROL VEHICULAR COMANDO UNIFICADO</t>
  </si>
  <si>
    <t>ZONA CENTRO - NORTE Y SUR DE LA CIUDAD DE TRELEW</t>
  </si>
  <si>
    <t>-43.252692</t>
  </si>
  <si>
    <t>-65.30944</t>
  </si>
  <si>
    <t>DISPOSITIVOS DE SATURACIÓN DENOMINADO “OPERATIVO DINÁMICO - CERROJO DE DETECCIÓN” EN CONJUNTO CON LAS FUERZAS FEDERALES, CONFORME LO DISPUESTO POR EL MINISTERIO DE SEGURIDAD DE LA NACION, EN EL PARTIDO DE ESTEBAN ECHEVERRIA</t>
  </si>
  <si>
    <t>DISPOSITIVOS DE SATURACIÓN DENOMINADO “OPERATIVO DINÁMICO - CERROJO DE DETECCIÓN” EN CONJUNTO CON LAS FUERZAS FEDERALES, CONFORME LO DISPUESTO POR EL MINISTERIO DE SEGURIDAD DE LA NACION, EN LA CIUDAD DE MAR DEL PLATA</t>
  </si>
  <si>
    <t>MONTE GRANDE</t>
  </si>
  <si>
    <t>MAR DEL PLATA</t>
  </si>
  <si>
    <t xml:space="preserve"> TTE. BENJAMIN MATIENZO ENTRE HIPOLITO YRIGOYEN Y SUBTENIENTE A. P GABASTON  // DR. EMILIO CAERDEZA ENTRE JORGE NEWBERY Y DR. RENE FAVAROLO</t>
  </si>
  <si>
    <t xml:space="preserve">MARIANO MORENO ENTRE TTE. BENJAMIN MATIENZO Y JORGE NEWBERY // MARIANO MORENO ENTRE BRIG. JUAN MANUEL DE ROSAS Y DR. RENE FAVAROLO </t>
  </si>
  <si>
    <t xml:space="preserve">LUIS GUILLON </t>
  </si>
  <si>
    <t>JUJUY ENTRE FLORENTINO AMEGHINO Y SUBTENIENTE A. P. GABASTON. // DR. EMILIO CARDEZA ENTRE TTE. PRIMERO NICOLAS CORREA Y JUJUY</t>
  </si>
  <si>
    <t>AV.DR.ARTURO ALIÓ (MANO AL NORTE), ENTRE 11 DE SEPRIEMBRE Y BALCARCE</t>
  </si>
  <si>
    <t>PASEO JESUS DE GALINDEZ</t>
  </si>
  <si>
    <t>AV. VERTIZ (MANO A LA COSTA), ENTRE CERRITO Y JOSE MARTI.</t>
  </si>
  <si>
    <t>-34.809455</t>
  </si>
  <si>
    <t>-58.455871</t>
  </si>
  <si>
    <t>-34.814464</t>
  </si>
  <si>
    <t>-58.451172</t>
  </si>
  <si>
    <t>-34.807682</t>
  </si>
  <si>
    <t>-58.450371</t>
  </si>
  <si>
    <t>-37.970584</t>
  </si>
  <si>
    <t>-57.591500</t>
  </si>
  <si>
    <t>-38.012805</t>
  </si>
  <si>
    <t>-57.531497</t>
  </si>
  <si>
    <t>AUTOPISTA EZEIZA CAÑUELAS /  PEAJE ACCESO CAÑUELAS</t>
  </si>
  <si>
    <t>-34.90577</t>
  </si>
  <si>
    <t xml:space="preserve"> -58.62344</t>
  </si>
  <si>
    <t>CUSTODIA DE TESTIGO PROTEGIDO (MUÑOZ) MEDIANTE LA REALIZACION DE RECORRIDAS EN EL DOMICILIO (CUATRO DIARIAS)</t>
  </si>
  <si>
    <t>CHACRAS DE CORIA</t>
  </si>
  <si>
    <t>CALLE LARREA N° 538</t>
  </si>
  <si>
    <t>PERSONAL DESIGNADO REALIZARÁ PATRULLAJES A PIE Y CONTROLES ALEATORIOS SOBRE PERSONAS CON EL FIN DE COMBATIR EL NARCOTRÁFICO, EL CONTRABANDO Y LA TRATA DE PERSONAS.  REALIZANDO PATRULLAS EN EL SECTOR DENOMINADO “PUERTO CHALANAS/BERMEJO” QUE COMPRENDE APROXIMADAMENTE 300 MTS .</t>
  </si>
  <si>
    <t>PUERTO CHALANAS</t>
  </si>
  <si>
    <t>SECTOR NORTE: CALLE BLVD. SEGUI - SECTOR SUR: CALLE CISNEROS - SECTOR ESTE: CALLE BLVD. AVELLANEDA - SECTOR OESTE: CALLE AV. ROUILLON - BARRIO VIA HONDA DE LA CIUDAD DE ROSARIO</t>
  </si>
  <si>
    <t>SECTOR NORTE: CALLE CARLOS URIARTE - SECTOR SUR: CALLE AV. RIVAROLA - SECTOR ESTE: COLECTORA JOSE M. ROSA - SECTOR OESTE: CALLE HERMANA PAULA MARQUEZ Y CALLE N°1724 - BARRIO GODOY DE LA CIUDAD DE ROSARIO</t>
  </si>
  <si>
    <t>SECTOR NORTE: CALLE BLVD. 27 DE FEBRERO - SECTOR SUR: CALLE DEAN FUNES - SECTOR ESTE: CALLE SAN NICOLAS - SECTOR OESTE: CALLE BLVD. AVELLANEDA - BARRIO BELLA VISTA DE LA CIUDAD DE ROSARIO</t>
  </si>
  <si>
    <t>EJIDO URBANO DE LA CIUDAD DE COMODORO RIVADAVIA, PROVINCIA DE CHUBUT  (EL LUGAR ESPECIFICO ES DICTAMINADO DIARIAMENTE POR EL COMANDO UNIFICADO PREVIO AL INICIO DEL CONTROL)</t>
  </si>
  <si>
    <t>CONTROL VEHICULAR - COMANDO UNIFICADO</t>
  </si>
  <si>
    <t>OBJETIVO 01 - "A": AVENIDA DERQUI Y L.M. CURIE</t>
  </si>
  <si>
    <t>OBJETIVO 01 - "B": AV. DERQUI Y SAN FERNANDO</t>
  </si>
  <si>
    <t>OBJETIVO 02 - "A": MAGDALENA Y CURA BROCHERO</t>
  </si>
  <si>
    <t>OBJETIVO 02 - "B": RIO AMAZONAS Y AV DEL LIBERTADOR</t>
  </si>
  <si>
    <t>CUADRANTE DETERMINADO: NORTE: CALLE OCAMPO, SUR: CALLE GARAY, ESTE: CALLE CAFFERATA, OESTE: BV. AVELLANEDA DE LA CIUDAD DE ROSARIO</t>
  </si>
  <si>
    <t>ZONA CENTRO, ZONA NORTE Y SUR DE LA CIUDAD DE TRELEW</t>
  </si>
  <si>
    <t xml:space="preserve">DISPOSITIVO DE SATURACION DENOMINADO "OPERATIVO DINAMICO - CERROJO DE DETECCION" EN CONJUNTO CON LAS FUERZAS FEDERALES, CONFORME LO DISPUESTO POR EL MINISTERIO DE SEGURIDAD DE LA NACION. </t>
  </si>
  <si>
    <t>TRUJUI</t>
  </si>
  <si>
    <t xml:space="preserve">CONTROL VEHICULAR Y POBLACIONAL </t>
  </si>
  <si>
    <t>-34.536616</t>
  </si>
  <si>
    <t>-58.796190</t>
  </si>
  <si>
    <t>-34.532743</t>
  </si>
  <si>
    <t>-58.800001</t>
  </si>
  <si>
    <t>-34.591007</t>
  </si>
  <si>
    <t>-58.753391</t>
  </si>
  <si>
    <t>-34.626688</t>
  </si>
  <si>
    <t>-58.778309</t>
  </si>
  <si>
    <t>-33.03241790655709, -60.64291190361381</t>
  </si>
  <si>
    <t>-33.032417</t>
  </si>
  <si>
    <t>-60.642911</t>
  </si>
  <si>
    <t>TRELEW</t>
  </si>
  <si>
    <t>-57.566013</t>
  </si>
  <si>
    <t>-38.038572</t>
  </si>
  <si>
    <t>CUARTEL V</t>
  </si>
  <si>
    <t>-32.9890412</t>
  </si>
  <si>
    <t>-68.873588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</si>
</sst>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F400]h:mm:ss\ AM/PM"/>
    <numFmt numFmtId="165" formatCode="0.000000000"/>
    <numFmt numFmtId="166" formatCode="hh:mm:ss;@"/>
  </numFmts>
  <fonts count="23" x14ac:knownFonts="1">
    <font>
      <sz val="11"/>
      <color theme="1"/>
      <name val="Calibri"/>
      <family val="2"/>
      <scheme val="minor"/>
    </font>
    <font>
      <b/>
      <sz val="11"/>
      <color theme="1"/>
      <name val="Calibri"/>
      <family val="2"/>
      <scheme val="minor"/>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b/>
      <sz val="11"/>
      <color rgb="FF000000"/>
      <name val="Calibri"/>
      <family val="2"/>
    </font>
    <font>
      <b/>
      <sz val="11"/>
      <name val="Calibri"/>
      <family val="2"/>
    </font>
    <font>
      <sz val="11"/>
      <color theme="1"/>
      <name val="Calibri"/>
      <family val="2"/>
      <scheme val="minor"/>
    </font>
    <font>
      <sz val="11"/>
      <color theme="0"/>
      <name val="Calibri"/>
      <family val="2"/>
      <scheme val="minor"/>
    </font>
    <font>
      <b/>
      <sz val="10"/>
      <name val="Arial"/>
      <family val="2"/>
    </font>
    <font>
      <sz val="16"/>
      <color theme="1"/>
      <name val="Calibri"/>
      <family val="2"/>
      <scheme val="minor"/>
    </font>
    <font>
      <sz val="11"/>
      <color rgb="FF000000"/>
      <name val="Calibri"/>
      <family val="2"/>
      <scheme val="minor"/>
    </font>
    <font>
      <b/>
      <sz val="11"/>
      <color theme="0"/>
      <name val="Calibri"/>
      <family val="2"/>
      <scheme val="minor"/>
    </font>
    <font>
      <b/>
      <sz val="12"/>
      <color rgb="FFF2F2F2"/>
      <name val="Calibri"/>
      <family val="2"/>
      <scheme val="minor"/>
    </font>
    <font>
      <b/>
      <sz val="11"/>
      <color rgb="FFF2F2F2"/>
      <name val="Calibri"/>
      <family val="2"/>
      <scheme val="minor"/>
    </font>
    <font>
      <sz val="11"/>
      <color rgb="FF000000"/>
      <name val="Calibri"/>
      <family val="2"/>
    </font>
    <font>
      <sz val="11"/>
      <color rgb="FF000000"/>
      <name val="Calibri"/>
      <scheme val="minor"/>
    </font>
  </fonts>
  <fills count="2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
      <patternFill patternType="solid">
        <fgColor rgb="FF2F5496"/>
        <bgColor rgb="FF2F5496"/>
      </patternFill>
    </fill>
    <fill>
      <patternFill patternType="solid">
        <fgColor rgb="FFC8C8C8"/>
        <bgColor rgb="FFC8C8C8"/>
      </patternFill>
    </fill>
    <fill>
      <patternFill patternType="solid">
        <fgColor rgb="FFD8D8D8"/>
        <bgColor rgb="FFD8D8D8"/>
      </patternFill>
    </fill>
    <fill>
      <patternFill patternType="solid">
        <fgColor rgb="FFFFFFFF"/>
        <bgColor rgb="FFFFFFFF"/>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4" tint="0.39997558519241921"/>
      </left>
      <right/>
      <top style="thin">
        <color theme="4" tint="0.39997558519241921"/>
      </top>
      <bottom/>
      <diagonal/>
    </border>
    <border>
      <left style="thin">
        <color indexed="64"/>
      </left>
      <right style="thin">
        <color theme="4" tint="0.39997558519241921"/>
      </right>
      <top style="thin">
        <color theme="4" tint="0.39997558519241921"/>
      </top>
      <bottom/>
      <diagonal/>
    </border>
    <border>
      <left style="thin">
        <color rgb="FF8EA9DB"/>
      </left>
      <right/>
      <top style="thin">
        <color indexed="64"/>
      </top>
      <bottom/>
      <diagonal/>
    </border>
    <border>
      <left style="thin">
        <color theme="4" tint="0.39997558519241921"/>
      </left>
      <right/>
      <top style="thin">
        <color indexed="64"/>
      </top>
      <bottom/>
      <diagonal/>
    </border>
    <border>
      <left style="thin">
        <color theme="4" tint="0.39997558519241921"/>
      </left>
      <right style="thin">
        <color indexed="64"/>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right style="thin">
        <color theme="4" tint="0.39997558519241921"/>
      </right>
      <top style="thin">
        <color theme="4" tint="0.39997558519241921"/>
      </top>
      <bottom/>
      <diagonal/>
    </border>
    <border>
      <left/>
      <right style="thin">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s>
  <cellStyleXfs count="58">
    <xf numFmtId="0" fontId="0" fillId="0" borderId="0"/>
    <xf numFmtId="0" fontId="3" fillId="4" borderId="0" applyNumberFormat="0" applyBorder="0" applyAlignment="0" applyProtection="0"/>
    <xf numFmtId="0" fontId="6" fillId="0" borderId="0" applyNumberFormat="0" applyFont="0" applyFill="0" applyBorder="0" applyAlignment="0" applyProtection="0"/>
    <xf numFmtId="0" fontId="6" fillId="0" borderId="0"/>
    <xf numFmtId="44" fontId="13" fillId="0" borderId="0" applyFont="0" applyFill="0" applyBorder="0" applyAlignment="0" applyProtection="0"/>
    <xf numFmtId="0" fontId="16" fillId="0" borderId="0"/>
    <xf numFmtId="44" fontId="13" fillId="0" borderId="0" applyFont="0" applyFill="0" applyBorder="0" applyAlignment="0" applyProtection="0"/>
    <xf numFmtId="0" fontId="17" fillId="0" borderId="0"/>
    <xf numFmtId="0" fontId="22" fillId="0" borderId="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cellStyleXfs>
  <cellXfs count="233">
    <xf numFmtId="0" fontId="0" fillId="0" borderId="0" xfId="0"/>
    <xf numFmtId="0" fontId="0" fillId="2" borderId="0" xfId="0" applyFill="1"/>
    <xf numFmtId="0" fontId="5" fillId="2" borderId="1" xfId="0" applyFont="1" applyFill="1" applyBorder="1" applyAlignment="1">
      <alignment horizontal="center" vertical="center" wrapText="1"/>
    </xf>
    <xf numFmtId="0" fontId="2" fillId="5" borderId="8" xfId="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6" fillId="0" borderId="8" xfId="3" applyBorder="1"/>
    <xf numFmtId="0" fontId="6" fillId="0" borderId="9" xfId="3" applyBorder="1"/>
    <xf numFmtId="0" fontId="6" fillId="0" borderId="10" xfId="3" applyBorder="1"/>
    <xf numFmtId="0" fontId="6" fillId="0" borderId="11" xfId="3" applyBorder="1"/>
    <xf numFmtId="0" fontId="9" fillId="0" borderId="10" xfId="0" applyFont="1" applyBorder="1"/>
    <xf numFmtId="0" fontId="9" fillId="0" borderId="11" xfId="0" applyFont="1" applyBorder="1"/>
    <xf numFmtId="0" fontId="9" fillId="0" borderId="11" xfId="0" applyFont="1" applyBorder="1" applyAlignment="1">
      <alignment vertical="center"/>
    </xf>
    <xf numFmtId="0" fontId="6" fillId="0" borderId="12" xfId="3" applyBorder="1"/>
    <xf numFmtId="0" fontId="6" fillId="0" borderId="11" xfId="3" applyBorder="1" applyProtection="1">
      <protection locked="0"/>
    </xf>
    <xf numFmtId="0" fontId="9" fillId="0" borderId="13" xfId="0" applyFont="1" applyBorder="1" applyAlignment="1">
      <alignment vertical="center"/>
    </xf>
    <xf numFmtId="0" fontId="9" fillId="0" borderId="13" xfId="0" applyFont="1" applyBorder="1"/>
    <xf numFmtId="0" fontId="9"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2" fillId="2" borderId="0" xfId="1" applyFont="1" applyFill="1" applyBorder="1" applyAlignment="1">
      <alignment horizontal="center" vertical="center" wrapText="1"/>
    </xf>
    <xf numFmtId="0" fontId="10" fillId="0" borderId="1" xfId="0" applyFont="1" applyBorder="1" applyAlignment="1">
      <alignment horizontal="center" vertical="center" wrapText="1"/>
    </xf>
    <xf numFmtId="0" fontId="10" fillId="12" borderId="1" xfId="0" applyFont="1" applyFill="1" applyBorder="1" applyAlignment="1">
      <alignment horizontal="center" vertical="center" wrapText="1"/>
    </xf>
    <xf numFmtId="0" fontId="10" fillId="0" borderId="0" xfId="0" applyFont="1" applyAlignment="1">
      <alignment horizontal="center" vertical="center" wrapText="1"/>
    </xf>
    <xf numFmtId="0" fontId="10" fillId="12" borderId="0" xfId="0" applyFont="1" applyFill="1" applyAlignment="1">
      <alignment horizontal="center" vertical="center" wrapText="1"/>
    </xf>
    <xf numFmtId="0" fontId="2" fillId="13" borderId="16" xfId="1" applyFont="1" applyFill="1" applyBorder="1" applyAlignment="1" applyProtection="1">
      <alignment horizontal="center" vertical="center" wrapText="1"/>
      <protection locked="0"/>
    </xf>
    <xf numFmtId="0" fontId="2" fillId="14" borderId="16" xfId="1" applyFont="1" applyFill="1" applyBorder="1" applyAlignment="1" applyProtection="1">
      <alignment horizontal="center" vertical="center" wrapText="1"/>
      <protection locked="0"/>
    </xf>
    <xf numFmtId="0" fontId="11" fillId="15" borderId="16" xfId="0" applyFont="1" applyFill="1" applyBorder="1" applyAlignment="1" applyProtection="1">
      <alignment horizontal="center" vertical="center" wrapText="1"/>
      <protection locked="0"/>
    </xf>
    <xf numFmtId="0" fontId="11" fillId="15" borderId="15" xfId="0" applyFont="1" applyFill="1" applyBorder="1" applyAlignment="1" applyProtection="1">
      <alignment horizontal="center" vertical="center" wrapText="1"/>
      <protection locked="0"/>
    </xf>
    <xf numFmtId="0" fontId="11" fillId="6" borderId="16" xfId="0" applyFont="1" applyFill="1" applyBorder="1" applyAlignment="1" applyProtection="1">
      <alignment horizontal="center" vertical="center" wrapText="1"/>
      <protection locked="0"/>
    </xf>
    <xf numFmtId="0" fontId="11" fillId="6" borderId="15" xfId="0" applyFont="1" applyFill="1" applyBorder="1" applyAlignment="1" applyProtection="1">
      <alignment horizontal="center" vertical="center" wrapText="1"/>
      <protection locked="0"/>
    </xf>
    <xf numFmtId="0" fontId="11" fillId="8" borderId="15" xfId="0" applyFont="1" applyFill="1" applyBorder="1" applyAlignment="1" applyProtection="1">
      <alignment horizontal="center" vertical="center" wrapText="1"/>
      <protection locked="0"/>
    </xf>
    <xf numFmtId="0" fontId="11" fillId="8" borderId="16" xfId="0" applyFont="1" applyFill="1" applyBorder="1" applyAlignment="1" applyProtection="1">
      <alignment horizontal="center" vertical="center" wrapText="1"/>
      <protection locked="0"/>
    </xf>
    <xf numFmtId="0" fontId="12" fillId="10" borderId="15" xfId="0" applyFont="1" applyFill="1" applyBorder="1" applyAlignment="1" applyProtection="1">
      <alignment horizontal="center" vertical="center" wrapText="1"/>
      <protection locked="0"/>
    </xf>
    <xf numFmtId="0" fontId="12" fillId="10" borderId="16" xfId="0" applyFont="1" applyFill="1" applyBorder="1" applyAlignment="1" applyProtection="1">
      <alignment horizontal="center" vertical="center" wrapText="1"/>
      <protection locked="0"/>
    </xf>
    <xf numFmtId="0" fontId="12" fillId="11" borderId="17" xfId="0"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center" vertical="center" wrapText="1"/>
      <protection locked="0"/>
    </xf>
    <xf numFmtId="14" fontId="7" fillId="0" borderId="1" xfId="0" applyNumberFormat="1"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49" fontId="8" fillId="0" borderId="1" xfId="0" applyNumberFormat="1" applyFont="1" applyBorder="1" applyAlignment="1" applyProtection="1">
      <alignment horizontal="center" vertical="center" wrapText="1"/>
      <protection locked="0"/>
    </xf>
    <xf numFmtId="0" fontId="5" fillId="0" borderId="18" xfId="1" applyNumberFormat="1" applyFont="1" applyFill="1" applyBorder="1" applyAlignment="1" applyProtection="1">
      <alignment horizontal="center" vertical="center" wrapText="1"/>
      <protection locked="0"/>
    </xf>
    <xf numFmtId="0" fontId="5" fillId="0" borderId="18" xfId="0" applyFont="1" applyBorder="1" applyAlignment="1" applyProtection="1">
      <alignment horizontal="center" vertical="center" wrapText="1"/>
      <protection locked="0"/>
    </xf>
    <xf numFmtId="0" fontId="7" fillId="0" borderId="18" xfId="0" applyFont="1" applyBorder="1" applyAlignment="1" applyProtection="1">
      <alignment horizontal="center" vertical="center" wrapText="1"/>
      <protection locked="0"/>
    </xf>
    <xf numFmtId="49" fontId="8" fillId="0" borderId="18" xfId="0" applyNumberFormat="1" applyFont="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14" fontId="7" fillId="0" borderId="18" xfId="1" applyNumberFormat="1" applyFont="1" applyFill="1" applyBorder="1" applyAlignment="1" applyProtection="1">
      <alignment horizontal="center" vertical="center" wrapText="1"/>
      <protection locked="0"/>
    </xf>
    <xf numFmtId="0" fontId="2" fillId="5" borderId="16" xfId="1" applyFont="1" applyFill="1" applyBorder="1" applyAlignment="1" applyProtection="1">
      <alignment horizontal="center" vertical="center" wrapText="1"/>
    </xf>
    <xf numFmtId="0" fontId="5" fillId="0" borderId="1" xfId="1" applyNumberFormat="1" applyFont="1" applyFill="1" applyBorder="1" applyAlignment="1" applyProtection="1">
      <alignment horizontal="center" vertical="center" wrapText="1"/>
    </xf>
    <xf numFmtId="0" fontId="12" fillId="10" borderId="17"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2" borderId="1" xfId="0" applyFont="1" applyFill="1" applyBorder="1" applyAlignment="1" applyProtection="1">
      <alignment horizontal="center" vertical="center" wrapText="1"/>
      <protection locked="0"/>
    </xf>
    <xf numFmtId="49" fontId="5"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0" fillId="0" borderId="20" xfId="0" applyBorder="1" applyAlignment="1">
      <alignment horizontal="center" vertical="center" wrapText="1"/>
    </xf>
    <xf numFmtId="0" fontId="0" fillId="0" borderId="12" xfId="0" applyBorder="1" applyAlignment="1">
      <alignment horizontal="center" vertical="center" wrapText="1"/>
    </xf>
    <xf numFmtId="0" fontId="0" fillId="0" borderId="21" xfId="0" applyBorder="1" applyAlignment="1">
      <alignment horizontal="center" vertical="center" wrapText="1"/>
    </xf>
    <xf numFmtId="0" fontId="1" fillId="0" borderId="14" xfId="0" applyFont="1" applyBorder="1" applyAlignment="1">
      <alignment vertical="top"/>
    </xf>
    <xf numFmtId="0" fontId="1" fillId="0" borderId="19" xfId="0" applyFont="1" applyBorder="1"/>
    <xf numFmtId="0" fontId="1" fillId="0" borderId="19" xfId="0" applyFont="1" applyBorder="1" applyAlignment="1">
      <alignment vertical="top"/>
    </xf>
    <xf numFmtId="0" fontId="14" fillId="0" borderId="0" xfId="0" applyFont="1" applyAlignment="1">
      <alignment horizontal="center" vertical="center"/>
    </xf>
    <xf numFmtId="0" fontId="2" fillId="0" borderId="22" xfId="0" applyFont="1" applyBorder="1" applyAlignment="1">
      <alignment horizontal="center" vertical="center"/>
    </xf>
    <xf numFmtId="0" fontId="15" fillId="0" borderId="8" xfId="3" applyFont="1" applyBorder="1" applyAlignment="1">
      <alignment horizontal="center" vertical="center"/>
    </xf>
    <xf numFmtId="0" fontId="2" fillId="0" borderId="23" xfId="0" applyFont="1" applyBorder="1" applyAlignment="1">
      <alignment horizontal="center" vertical="center"/>
    </xf>
    <xf numFmtId="0" fontId="0" fillId="0" borderId="22" xfId="0" applyBorder="1" applyAlignment="1">
      <alignment horizontal="center" vertical="center"/>
    </xf>
    <xf numFmtId="0" fontId="6" fillId="0" borderId="8" xfId="3" applyBorder="1" applyAlignment="1">
      <alignment horizontal="center" vertical="center"/>
    </xf>
    <xf numFmtId="0" fontId="0" fillId="0" borderId="23" xfId="0" applyBorder="1" applyAlignment="1">
      <alignment horizontal="center" vertical="center"/>
    </xf>
    <xf numFmtId="0" fontId="6" fillId="0" borderId="24" xfId="0" applyFont="1" applyBorder="1" applyAlignment="1">
      <alignment horizontal="center" vertical="center"/>
    </xf>
    <xf numFmtId="0" fontId="6" fillId="0" borderId="8" xfId="0" applyFont="1" applyBorder="1" applyAlignment="1">
      <alignment horizontal="center" vertical="center"/>
    </xf>
    <xf numFmtId="0" fontId="6" fillId="0" borderId="25" xfId="3" applyBorder="1" applyAlignment="1">
      <alignment horizontal="center" vertical="center"/>
    </xf>
    <xf numFmtId="0" fontId="0" fillId="0" borderId="10" xfId="0" applyBorder="1" applyAlignment="1">
      <alignment horizontal="center" vertical="center"/>
    </xf>
    <xf numFmtId="0" fontId="12" fillId="0" borderId="26" xfId="0" applyFon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2" borderId="0" xfId="0" applyFill="1" applyAlignment="1">
      <alignment horizontal="center" vertical="center"/>
    </xf>
    <xf numFmtId="0" fontId="5" fillId="0" borderId="1" xfId="1" applyFont="1" applyFill="1" applyBorder="1" applyAlignment="1" applyProtection="1">
      <alignment horizontal="center" vertical="center" wrapText="1"/>
      <protection locked="0"/>
    </xf>
    <xf numFmtId="14" fontId="5" fillId="0" borderId="1" xfId="1" applyNumberFormat="1" applyFont="1" applyFill="1" applyBorder="1" applyAlignment="1" applyProtection="1">
      <alignment horizontal="center" vertical="center" wrapText="1"/>
      <protection locked="0"/>
    </xf>
    <xf numFmtId="0" fontId="5" fillId="2" borderId="1" xfId="1" applyFont="1" applyFill="1" applyBorder="1" applyAlignment="1" applyProtection="1">
      <alignment horizontal="center" vertical="center" wrapText="1"/>
      <protection locked="0"/>
    </xf>
    <xf numFmtId="0" fontId="16" fillId="0" borderId="0" xfId="5"/>
    <xf numFmtId="0" fontId="16" fillId="0" borderId="1" xfId="5" applyBorder="1"/>
    <xf numFmtId="0" fontId="0" fillId="0" borderId="30" xfId="0" applyBorder="1" applyAlignment="1">
      <alignment horizontal="center" vertical="center" wrapText="1"/>
    </xf>
    <xf numFmtId="0" fontId="0" fillId="0" borderId="18" xfId="0" applyBorder="1" applyAlignment="1">
      <alignment horizontal="center" vertical="center" wrapText="1"/>
    </xf>
    <xf numFmtId="0" fontId="1" fillId="2" borderId="0" xfId="0" applyFont="1" applyFill="1" applyAlignment="1">
      <alignment horizontal="center" vertical="center"/>
    </xf>
    <xf numFmtId="164" fontId="11" fillId="15" borderId="16" xfId="0" applyNumberFormat="1" applyFont="1" applyFill="1" applyBorder="1" applyAlignment="1" applyProtection="1">
      <alignment horizontal="center" vertical="center" wrapText="1"/>
      <protection locked="0"/>
    </xf>
    <xf numFmtId="164" fontId="5" fillId="0" borderId="1" xfId="0" applyNumberFormat="1" applyFont="1" applyBorder="1" applyAlignment="1" applyProtection="1">
      <alignment horizontal="center" vertical="center" wrapText="1"/>
      <protection locked="0"/>
    </xf>
    <xf numFmtId="164" fontId="0" fillId="0" borderId="0" xfId="0" applyNumberFormat="1"/>
    <xf numFmtId="14" fontId="11" fillId="15" borderId="16" xfId="0" applyNumberFormat="1" applyFont="1" applyFill="1" applyBorder="1" applyAlignment="1" applyProtection="1">
      <alignment horizontal="center" vertical="center" wrapText="1"/>
      <protection locked="0"/>
    </xf>
    <xf numFmtId="14" fontId="0" fillId="0" borderId="0" xfId="0" applyNumberFormat="1"/>
    <xf numFmtId="0" fontId="20" fillId="16" borderId="34" xfId="0" applyFont="1" applyFill="1" applyBorder="1" applyAlignment="1">
      <alignment vertical="center"/>
    </xf>
    <xf numFmtId="0" fontId="1" fillId="17" borderId="40" xfId="0" applyFont="1" applyFill="1" applyBorder="1" applyAlignment="1">
      <alignment horizontal="center" vertical="center"/>
    </xf>
    <xf numFmtId="0" fontId="1" fillId="18" borderId="41" xfId="0" applyFont="1" applyFill="1" applyBorder="1" applyAlignment="1">
      <alignment horizontal="center" vertical="center"/>
    </xf>
    <xf numFmtId="0" fontId="1" fillId="17" borderId="42" xfId="0" applyFont="1" applyFill="1" applyBorder="1" applyAlignment="1">
      <alignment horizontal="center" vertical="center"/>
    </xf>
    <xf numFmtId="0" fontId="1" fillId="18" borderId="43" xfId="0" applyFont="1" applyFill="1"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xf numFmtId="0" fontId="0" fillId="0" borderId="1" xfId="0" applyBorder="1" applyAlignment="1">
      <alignment horizontal="center"/>
    </xf>
    <xf numFmtId="0" fontId="21" fillId="19" borderId="44" xfId="0" applyFont="1" applyFill="1" applyBorder="1" applyAlignment="1">
      <alignment horizontal="center"/>
    </xf>
    <xf numFmtId="0" fontId="21" fillId="19" borderId="45" xfId="0" applyFont="1" applyFill="1" applyBorder="1" applyAlignment="1">
      <alignment horizontal="center"/>
    </xf>
    <xf numFmtId="0" fontId="21" fillId="0" borderId="1" xfId="0" applyFont="1" applyBorder="1" applyAlignment="1">
      <alignment horizontal="right"/>
    </xf>
    <xf numFmtId="165" fontId="0" fillId="0" borderId="46" xfId="0" applyNumberFormat="1" applyBorder="1" applyAlignment="1">
      <alignment horizontal="center" vertical="center"/>
    </xf>
    <xf numFmtId="165" fontId="0" fillId="0" borderId="47" xfId="0" applyNumberFormat="1" applyBorder="1" applyAlignment="1">
      <alignment horizontal="center" vertical="center"/>
    </xf>
    <xf numFmtId="0" fontId="0" fillId="0" borderId="1" xfId="0" applyBorder="1"/>
    <xf numFmtId="0" fontId="21" fillId="0" borderId="48" xfId="0" applyFont="1" applyBorder="1" applyAlignment="1">
      <alignment horizontal="center"/>
    </xf>
    <xf numFmtId="0" fontId="21" fillId="0" borderId="49" xfId="0" applyFont="1" applyBorder="1" applyAlignment="1">
      <alignment horizontal="center"/>
    </xf>
    <xf numFmtId="165" fontId="0" fillId="0" borderId="50" xfId="0" applyNumberFormat="1" applyBorder="1" applyAlignment="1">
      <alignment horizontal="center" vertical="center"/>
    </xf>
    <xf numFmtId="165" fontId="0" fillId="0" borderId="41" xfId="0" applyNumberFormat="1" applyBorder="1" applyAlignment="1">
      <alignment horizontal="center" vertical="center"/>
    </xf>
    <xf numFmtId="0" fontId="21" fillId="0" borderId="1" xfId="0" applyFont="1" applyBorder="1" applyAlignment="1">
      <alignment horizontal="center"/>
    </xf>
    <xf numFmtId="165" fontId="0" fillId="0" borderId="51" xfId="0" applyNumberFormat="1" applyBorder="1" applyAlignment="1">
      <alignment horizontal="center" vertical="center"/>
    </xf>
    <xf numFmtId="0" fontId="0" fillId="0" borderId="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0" xfId="0" applyBorder="1" applyAlignment="1">
      <alignment horizontal="center" vertical="center"/>
    </xf>
    <xf numFmtId="0" fontId="0" fillId="0" borderId="45" xfId="0" applyBorder="1" applyAlignment="1">
      <alignment horizontal="center" vertical="center"/>
    </xf>
    <xf numFmtId="0" fontId="0" fillId="0" borderId="51" xfId="0" applyBorder="1" applyAlignment="1">
      <alignment horizontal="center" vertical="center"/>
    </xf>
    <xf numFmtId="0" fontId="0" fillId="0" borderId="40" xfId="0" applyBorder="1" applyAlignment="1">
      <alignment horizontal="center" vertical="center"/>
    </xf>
    <xf numFmtId="0" fontId="0" fillId="0" borderId="55" xfId="0" applyBorder="1" applyAlignment="1">
      <alignment horizontal="center" vertical="center"/>
    </xf>
    <xf numFmtId="0" fontId="0" fillId="0" borderId="41" xfId="0" applyBorder="1" applyAlignment="1">
      <alignment horizontal="center" vertical="center"/>
    </xf>
    <xf numFmtId="165" fontId="0" fillId="0" borderId="40" xfId="0" applyNumberFormat="1" applyBorder="1" applyAlignment="1">
      <alignment horizontal="center" vertical="center"/>
    </xf>
    <xf numFmtId="0" fontId="5" fillId="0" borderId="1" xfId="0" applyFont="1" applyBorder="1" applyAlignment="1" applyProtection="1">
      <alignment horizontal="center" vertical="center" wrapText="1"/>
      <protection locked="0"/>
    </xf>
    <xf numFmtId="0" fontId="0" fillId="0" borderId="1" xfId="0" applyBorder="1"/>
    <xf numFmtId="0" fontId="5" fillId="0" borderId="1" xfId="0" applyFont="1" applyBorder="1" applyAlignment="1" applyProtection="1">
      <alignment horizontal="center" vertical="center" wrapText="1"/>
      <protection locked="0"/>
    </xf>
    <xf numFmtId="0" fontId="5" fillId="0" borderId="18" xfId="0" applyFont="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49" fontId="8" fillId="0" borderId="1" xfId="0" applyNumberFormat="1" applyFont="1" applyBorder="1" applyAlignment="1" applyProtection="1">
      <alignment horizontal="center" vertical="center" wrapText="1"/>
      <protection locked="0"/>
    </xf>
    <xf numFmtId="0" fontId="5" fillId="0" borderId="18" xfId="0" applyFont="1" applyBorder="1" applyAlignment="1" applyProtection="1">
      <alignment horizontal="center" vertical="center" wrapText="1"/>
      <protection locked="0"/>
    </xf>
    <xf numFmtId="49" fontId="5" fillId="0" borderId="1" xfId="0" applyNumberFormat="1" applyFont="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14" fontId="5" fillId="0" borderId="1" xfId="1"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2" fontId="0" fillId="0" borderId="1" xfId="0" applyNumberFormat="1" applyBorder="1"/>
    <xf numFmtId="0" fontId="0" fillId="0" borderId="1" xfId="0" applyBorder="1"/>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49" fontId="8"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3" fontId="8" fillId="0" borderId="1" xfId="0" applyNumberFormat="1" applyFont="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19" xfId="0" applyNumberFormat="1" applyFont="1" applyFill="1" applyBorder="1" applyAlignment="1" applyProtection="1">
      <alignment horizontal="center" vertical="center" wrapText="1"/>
      <protection locked="0"/>
    </xf>
    <xf numFmtId="49" fontId="8" fillId="0" borderId="1" xfId="0" applyNumberFormat="1" applyFont="1" applyFill="1" applyBorder="1" applyAlignment="1" applyProtection="1">
      <alignment horizontal="center" vertical="center" wrapText="1"/>
      <protection locked="0"/>
    </xf>
    <xf numFmtId="49" fontId="0" fillId="0" borderId="0" xfId="0" applyNumberFormat="1"/>
    <xf numFmtId="164" fontId="0" fillId="0" borderId="0" xfId="0" applyNumberFormat="1" applyFill="1"/>
    <xf numFmtId="166" fontId="5" fillId="0" borderId="1" xfId="0" applyNumberFormat="1" applyFont="1" applyFill="1" applyBorder="1" applyAlignment="1" applyProtection="1">
      <alignment horizontal="center" vertical="center" wrapText="1"/>
      <protection locked="0"/>
    </xf>
    <xf numFmtId="164" fontId="5" fillId="0" borderId="1" xfId="0" applyNumberFormat="1" applyFont="1" applyFill="1" applyBorder="1" applyAlignment="1" applyProtection="1">
      <alignment horizontal="center" vertical="center" wrapText="1"/>
      <protection locked="0"/>
    </xf>
    <xf numFmtId="14" fontId="7" fillId="0" borderId="1" xfId="0" applyNumberFormat="1"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49" fontId="8" fillId="0" borderId="1" xfId="0" applyNumberFormat="1" applyFont="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166" fontId="5" fillId="0" borderId="1" xfId="0" applyNumberFormat="1" applyFont="1" applyBorder="1" applyAlignment="1" applyProtection="1">
      <alignment horizontal="center" vertical="center" wrapText="1"/>
      <protection locked="0"/>
    </xf>
    <xf numFmtId="3"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5"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center" vertical="center" wrapText="1"/>
      <protection locked="0"/>
    </xf>
    <xf numFmtId="14" fontId="7" fillId="0" borderId="1" xfId="0" applyNumberFormat="1"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49" fontId="8" fillId="0" borderId="1" xfId="0" applyNumberFormat="1" applyFont="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3" fontId="8" fillId="0" borderId="1" xfId="0" applyNumberFormat="1" applyFont="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49" fontId="8" fillId="0" borderId="1" xfId="0" applyNumberFormat="1" applyFont="1" applyFill="1" applyBorder="1" applyAlignment="1" applyProtection="1">
      <alignment horizontal="center" vertical="center" wrapText="1"/>
      <protection locked="0"/>
    </xf>
    <xf numFmtId="164"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49" fontId="8" fillId="0" borderId="1" xfId="0" applyNumberFormat="1" applyFont="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164" fontId="5" fillId="0" borderId="1" xfId="0" applyNumberFormat="1"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center" vertical="center" wrapText="1"/>
      <protection locked="0"/>
    </xf>
    <xf numFmtId="14" fontId="7" fillId="0" borderId="1" xfId="0" applyNumberFormat="1"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49" fontId="8" fillId="0" borderId="1" xfId="0" applyNumberFormat="1" applyFont="1" applyBorder="1" applyAlignment="1" applyProtection="1">
      <alignment horizontal="center" vertical="center" wrapText="1"/>
      <protection locked="0"/>
    </xf>
    <xf numFmtId="0" fontId="5" fillId="0" borderId="18" xfId="0" applyFont="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14" fontId="5" fillId="0" borderId="1" xfId="1"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64" fontId="5" fillId="0" borderId="1" xfId="0" applyNumberFormat="1" applyFont="1" applyBorder="1" applyAlignment="1" applyProtection="1">
      <alignment horizontal="center" vertical="center" wrapText="1"/>
      <protection locked="0"/>
    </xf>
    <xf numFmtId="0" fontId="5" fillId="0" borderId="19" xfId="0" applyFont="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14" fontId="7" fillId="0" borderId="1" xfId="0" applyNumberFormat="1"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49" fontId="8" fillId="0" borderId="1" xfId="0" applyNumberFormat="1" applyFont="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0" fontId="5" fillId="0" borderId="1" xfId="1" applyFont="1" applyFill="1" applyBorder="1" applyAlignment="1" applyProtection="1">
      <alignment horizontal="center" vertical="center" wrapText="1"/>
      <protection locked="0"/>
    </xf>
    <xf numFmtId="0" fontId="4" fillId="11" borderId="15" xfId="0" applyFont="1" applyFill="1" applyBorder="1" applyAlignment="1">
      <alignment horizontal="center" vertical="center" wrapText="1"/>
    </xf>
    <xf numFmtId="0" fontId="4" fillId="11" borderId="0" xfId="0" applyFont="1" applyFill="1" applyAlignment="1">
      <alignment horizontal="center" vertical="center" wrapText="1"/>
    </xf>
    <xf numFmtId="0" fontId="2" fillId="5" borderId="5" xfId="1" applyFont="1" applyFill="1" applyBorder="1" applyAlignment="1">
      <alignment horizontal="center" vertical="center" wrapText="1"/>
    </xf>
    <xf numFmtId="0" fontId="2" fillId="5" borderId="6" xfId="1"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19" fillId="16" borderId="31" xfId="0" applyFont="1" applyFill="1" applyBorder="1" applyAlignment="1">
      <alignment horizontal="center" vertical="center"/>
    </xf>
    <xf numFmtId="0" fontId="9" fillId="0" borderId="32" xfId="0" applyFont="1" applyBorder="1"/>
    <xf numFmtId="0" fontId="9" fillId="0" borderId="33" xfId="0" applyFont="1" applyBorder="1"/>
    <xf numFmtId="0" fontId="20" fillId="16" borderId="34" xfId="0" applyFont="1" applyFill="1" applyBorder="1" applyAlignment="1">
      <alignment horizontal="center" vertical="center"/>
    </xf>
    <xf numFmtId="0" fontId="9" fillId="0" borderId="35" xfId="0" applyFont="1" applyBorder="1"/>
    <xf numFmtId="0" fontId="9" fillId="0" borderId="36" xfId="0" applyFont="1" applyBorder="1"/>
    <xf numFmtId="0" fontId="9" fillId="0" borderId="37" xfId="0" applyFont="1" applyBorder="1"/>
    <xf numFmtId="0" fontId="18" fillId="16" borderId="31" xfId="0" applyFont="1" applyFill="1" applyBorder="1" applyAlignment="1">
      <alignment horizontal="center" vertical="top"/>
    </xf>
    <xf numFmtId="0" fontId="20" fillId="16" borderId="35" xfId="0" applyFont="1" applyFill="1" applyBorder="1" applyAlignment="1">
      <alignment horizontal="center" vertical="center"/>
    </xf>
    <xf numFmtId="0" fontId="1" fillId="17" borderId="34" xfId="0" applyFont="1" applyFill="1" applyBorder="1" applyAlignment="1">
      <alignment horizontal="center" vertical="center"/>
    </xf>
    <xf numFmtId="0" fontId="9" fillId="0" borderId="38" xfId="0" applyFont="1" applyBorder="1"/>
    <xf numFmtId="0" fontId="9" fillId="0" borderId="39" xfId="0" applyFont="1" applyBorder="1"/>
    <xf numFmtId="0" fontId="1" fillId="18" borderId="34" xfId="0" applyFont="1" applyFill="1" applyBorder="1" applyAlignment="1">
      <alignment horizontal="center" vertical="center"/>
    </xf>
  </cellXfs>
  <cellStyles count="58">
    <cellStyle name="Bueno" xfId="1" builtinId="26"/>
    <cellStyle name="Moneda 2" xfId="4" xr:uid="{00000000-0005-0000-0000-00002F000000}"/>
    <cellStyle name="Moneda 2 10" xfId="43" xr:uid="{00000000-0005-0000-0000-00002F000000}"/>
    <cellStyle name="Moneda 2 11" xfId="48" xr:uid="{00000000-0005-0000-0000-00002F000000}"/>
    <cellStyle name="Moneda 2 2" xfId="6" xr:uid="{00000000-0005-0000-0000-00002F000000}"/>
    <cellStyle name="Moneda 2 2 2" xfId="10" xr:uid="{00000000-0005-0000-0000-00002F000000}"/>
    <cellStyle name="Moneda 2 2 2 2" xfId="15" xr:uid="{00000000-0005-0000-0000-00002F000000}"/>
    <cellStyle name="Moneda 2 2 2 2 2" xfId="33" xr:uid="{00000000-0005-0000-0000-00002F000000}"/>
    <cellStyle name="Moneda 2 2 2 2 3" xfId="57" xr:uid="{00000000-0005-0000-0000-00002F000000}"/>
    <cellStyle name="Moneda 2 2 2 3" xfId="20" xr:uid="{00000000-0005-0000-0000-00002F000000}"/>
    <cellStyle name="Moneda 2 2 2 3 2" xfId="38" xr:uid="{00000000-0005-0000-0000-00002F000000}"/>
    <cellStyle name="Moneda 2 2 2 4" xfId="28" xr:uid="{00000000-0005-0000-0000-00002F000000}"/>
    <cellStyle name="Moneda 2 2 2 5" xfId="47" xr:uid="{00000000-0005-0000-0000-00002F000000}"/>
    <cellStyle name="Moneda 2 2 2 6" xfId="51" xr:uid="{00000000-0005-0000-0000-00002F000000}"/>
    <cellStyle name="Moneda 2 2 3" xfId="12" xr:uid="{00000000-0005-0000-0000-00002F000000}"/>
    <cellStyle name="Moneda 2 2 3 2" xfId="30" xr:uid="{00000000-0005-0000-0000-00002F000000}"/>
    <cellStyle name="Moneda 2 2 3 3" xfId="54" xr:uid="{00000000-0005-0000-0000-00002F000000}"/>
    <cellStyle name="Moneda 2 2 4" xfId="17" xr:uid="{00000000-0005-0000-0000-00002F000000}"/>
    <cellStyle name="Moneda 2 2 4 2" xfId="35" xr:uid="{00000000-0005-0000-0000-00002F000000}"/>
    <cellStyle name="Moneda 2 2 5" xfId="22" xr:uid="{00000000-0005-0000-0000-00002F000000}"/>
    <cellStyle name="Moneda 2 2 5 2" xfId="40" xr:uid="{00000000-0005-0000-0000-00002F000000}"/>
    <cellStyle name="Moneda 2 2 6" xfId="24" xr:uid="{00000000-0005-0000-0000-00002F000000}"/>
    <cellStyle name="Moneda 2 2 6 2" xfId="42" xr:uid="{00000000-0005-0000-0000-00002F000000}"/>
    <cellStyle name="Moneda 2 2 7" xfId="26" xr:uid="{00000000-0005-0000-0000-00002F000000}"/>
    <cellStyle name="Moneda 2 2 8" xfId="44" xr:uid="{00000000-0005-0000-0000-00002F000000}"/>
    <cellStyle name="Moneda 2 2 9" xfId="49" xr:uid="{00000000-0005-0000-0000-00002F000000}"/>
    <cellStyle name="Moneda 2 3" xfId="9" xr:uid="{00000000-0005-0000-0000-00002F000000}"/>
    <cellStyle name="Moneda 2 3 2" xfId="13" xr:uid="{00000000-0005-0000-0000-00002F000000}"/>
    <cellStyle name="Moneda 2 3 2 2" xfId="31" xr:uid="{00000000-0005-0000-0000-00002F000000}"/>
    <cellStyle name="Moneda 2 3 2 3" xfId="55" xr:uid="{00000000-0005-0000-0000-00002F000000}"/>
    <cellStyle name="Moneda 2 3 3" xfId="18" xr:uid="{00000000-0005-0000-0000-00002F000000}"/>
    <cellStyle name="Moneda 2 3 3 2" xfId="36" xr:uid="{00000000-0005-0000-0000-00002F000000}"/>
    <cellStyle name="Moneda 2 3 4" xfId="27" xr:uid="{00000000-0005-0000-0000-00002F000000}"/>
    <cellStyle name="Moneda 2 3 5" xfId="45" xr:uid="{00000000-0005-0000-0000-00002F000000}"/>
    <cellStyle name="Moneda 2 3 6" xfId="50" xr:uid="{00000000-0005-0000-0000-00002F000000}"/>
    <cellStyle name="Moneda 2 4" xfId="14" xr:uid="{00000000-0005-0000-0000-00002F000000}"/>
    <cellStyle name="Moneda 2 4 2" xfId="19" xr:uid="{00000000-0005-0000-0000-00002F000000}"/>
    <cellStyle name="Moneda 2 4 2 2" xfId="37" xr:uid="{00000000-0005-0000-0000-00002F000000}"/>
    <cellStyle name="Moneda 2 4 2 3" xfId="56" xr:uid="{00000000-0005-0000-0000-00002F000000}"/>
    <cellStyle name="Moneda 2 4 3" xfId="32" xr:uid="{00000000-0005-0000-0000-00002F000000}"/>
    <cellStyle name="Moneda 2 4 4" xfId="46" xr:uid="{00000000-0005-0000-0000-00002F000000}"/>
    <cellStyle name="Moneda 2 4 5" xfId="52" xr:uid="{00000000-0005-0000-0000-00002F000000}"/>
    <cellStyle name="Moneda 2 5" xfId="11" xr:uid="{00000000-0005-0000-0000-00002F000000}"/>
    <cellStyle name="Moneda 2 5 2" xfId="29" xr:uid="{00000000-0005-0000-0000-00002F000000}"/>
    <cellStyle name="Moneda 2 5 3" xfId="53" xr:uid="{00000000-0005-0000-0000-00002F000000}"/>
    <cellStyle name="Moneda 2 6" xfId="16" xr:uid="{00000000-0005-0000-0000-00002F000000}"/>
    <cellStyle name="Moneda 2 6 2" xfId="34" xr:uid="{00000000-0005-0000-0000-00002F000000}"/>
    <cellStyle name="Moneda 2 7" xfId="21" xr:uid="{00000000-0005-0000-0000-00002F000000}"/>
    <cellStyle name="Moneda 2 7 2" xfId="39" xr:uid="{00000000-0005-0000-0000-00002F000000}"/>
    <cellStyle name="Moneda 2 8" xfId="23" xr:uid="{00000000-0005-0000-0000-00002F000000}"/>
    <cellStyle name="Moneda 2 8 2" xfId="41" xr:uid="{00000000-0005-0000-0000-00002F000000}"/>
    <cellStyle name="Moneda 2 9" xfId="25" xr:uid="{00000000-0005-0000-0000-00002F000000}"/>
    <cellStyle name="Normal" xfId="0" builtinId="0"/>
    <cellStyle name="Normal 2" xfId="2" xr:uid="{00000000-0005-0000-0000-000002000000}"/>
    <cellStyle name="Normal 2 2" xfId="7" xr:uid="{00000000-0005-0000-0000-000001000000}"/>
    <cellStyle name="Normal 3" xfId="3" xr:uid="{2F1C7FE1-4C54-45D4-B548-F34EA16E5077}"/>
    <cellStyle name="Normal 4" xfId="5" xr:uid="{4A514977-D0F2-4387-8721-72A595B73720}"/>
    <cellStyle name="Normal 5" xfId="8" xr:uid="{00000000-0005-0000-0000-000035000000}"/>
  </cellStyles>
  <dxfs count="200">
    <dxf>
      <font>
        <b/>
        <i val="0"/>
        <color theme="0"/>
      </font>
      <fill>
        <patternFill>
          <bgColor rgb="FF00B050"/>
        </patternFill>
      </fill>
    </dxf>
    <dxf>
      <font>
        <color theme="0"/>
      </font>
      <fill>
        <patternFill>
          <bgColor rgb="FFFF0000"/>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border>
    </dxf>
    <dxf>
      <border outline="0">
        <bottom style="thin">
          <color theme="4" tint="0.39997558519241921"/>
        </bottom>
      </border>
    </dxf>
    <dxf>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164" formatCode="[$-F400]h:mm:ss\ AM/PM"/>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numFmt numFmtId="19" formatCode="d/m/yyyy"/>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border outline="0">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none"/>
      </font>
      <fill>
        <patternFill patternType="solid">
          <fgColor rgb="FFAFD095"/>
          <bgColor theme="9" tint="0.79998168889431442"/>
        </patternFill>
      </fill>
      <alignment horizontal="center" vertical="center" textRotation="0" wrapText="1" indent="0" justifyLastLine="0" shrinkToFit="0" readingOrder="0"/>
      <protection locked="0" hidden="0"/>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0</xdr:colOff>
      <xdr:row>10</xdr:row>
      <xdr:rowOff>19050</xdr:rowOff>
    </xdr:from>
    <xdr:ext cx="114300" cy="333375"/>
    <xdr:sp macro="" textlink="">
      <xdr:nvSpPr>
        <xdr:cNvPr id="2" name="Shape 3">
          <a:extLst>
            <a:ext uri="{FF2B5EF4-FFF2-40B4-BE49-F238E27FC236}">
              <a16:creationId xmlns:a16="http://schemas.microsoft.com/office/drawing/2014/main" id="{2F895C56-B208-4517-98B9-5154F8D39080}"/>
            </a:ext>
          </a:extLst>
        </xdr:cNvPr>
        <xdr:cNvSpPr/>
      </xdr:nvSpPr>
      <xdr:spPr>
        <a:xfrm>
          <a:off x="1924050" y="1924050"/>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861646</xdr:colOff>
      <xdr:row>10</xdr:row>
      <xdr:rowOff>34437</xdr:rowOff>
    </xdr:from>
    <xdr:ext cx="228600" cy="333375"/>
    <xdr:sp macro="" textlink="">
      <xdr:nvSpPr>
        <xdr:cNvPr id="3" name="Shape 3">
          <a:extLst>
            <a:ext uri="{FF2B5EF4-FFF2-40B4-BE49-F238E27FC236}">
              <a16:creationId xmlns:a16="http://schemas.microsoft.com/office/drawing/2014/main" id="{0AE5EA8C-E05D-47F8-9A69-75024760DFE8}"/>
            </a:ext>
          </a:extLst>
        </xdr:cNvPr>
        <xdr:cNvSpPr/>
      </xdr:nvSpPr>
      <xdr:spPr>
        <a:xfrm>
          <a:off x="7595821" y="1939437"/>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11</xdr:col>
      <xdr:colOff>2602523</xdr:colOff>
      <xdr:row>8</xdr:row>
      <xdr:rowOff>11723</xdr:rowOff>
    </xdr:from>
    <xdr:ext cx="228600" cy="333375"/>
    <xdr:sp macro="" textlink="">
      <xdr:nvSpPr>
        <xdr:cNvPr id="4" name="Shape 3">
          <a:extLst>
            <a:ext uri="{FF2B5EF4-FFF2-40B4-BE49-F238E27FC236}">
              <a16:creationId xmlns:a16="http://schemas.microsoft.com/office/drawing/2014/main" id="{9E33E62D-F661-43D0-BC3B-C47EE5B55076}"/>
            </a:ext>
          </a:extLst>
        </xdr:cNvPr>
        <xdr:cNvSpPr/>
      </xdr:nvSpPr>
      <xdr:spPr>
        <a:xfrm>
          <a:off x="11546498" y="1535723"/>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CA/Desktop/Repositorio/DNEC/bajadas/PLANILLA%20DE%20CARGA%20OPERACIONE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pia%20de%20PLANILLA%20DE%20CARGA%20AL%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urnoceac/AppData/Local/Microsoft/Windows/INetCache/Content.Outlook/BD27U4J5/PSA_URSA%20I_CARGA%20DATOS_2025_15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N_SERVICIOS"/>
      <sheetName val="GEOREFENCIAS"/>
      <sheetName val="VD"/>
      <sheetName val="Cod_Operativo MinSegSecSeg"/>
      <sheetName val="UNIDADES"/>
    </sheetNames>
    <sheetDataSet>
      <sheetData sheetId="0"/>
      <sheetData sheetId="1"/>
      <sheetData sheetId="2">
        <row r="2">
          <cell r="AB2" t="str">
            <v>AER</v>
          </cell>
        </row>
        <row r="3">
          <cell r="AB3" t="str">
            <v>BAR</v>
          </cell>
        </row>
        <row r="4">
          <cell r="AB4" t="str">
            <v>BHI</v>
          </cell>
        </row>
        <row r="5">
          <cell r="AB5" t="str">
            <v>CAL</v>
          </cell>
        </row>
        <row r="6">
          <cell r="AB6" t="str">
            <v>CAT</v>
          </cell>
        </row>
        <row r="7">
          <cell r="AB7" t="str">
            <v>CHP</v>
          </cell>
        </row>
        <row r="8">
          <cell r="AB8" t="str">
            <v>COR</v>
          </cell>
        </row>
        <row r="9">
          <cell r="AB9" t="str">
            <v>CRR</v>
          </cell>
        </row>
        <row r="10">
          <cell r="AB10" t="str">
            <v>CRV</v>
          </cell>
        </row>
        <row r="11">
          <cell r="AB11" t="str">
            <v>ESQ</v>
          </cell>
        </row>
        <row r="12">
          <cell r="AB12" t="str">
            <v>EZE</v>
          </cell>
        </row>
        <row r="13">
          <cell r="AB13" t="str">
            <v>FSA</v>
          </cell>
        </row>
        <row r="14">
          <cell r="AB14" t="str">
            <v>GAL</v>
          </cell>
        </row>
        <row r="15">
          <cell r="AB15" t="str">
            <v>GDE</v>
          </cell>
        </row>
        <row r="16">
          <cell r="AB16" t="str">
            <v>IGU</v>
          </cell>
        </row>
        <row r="17">
          <cell r="AB17" t="str">
            <v>JUA</v>
          </cell>
        </row>
        <row r="18">
          <cell r="AB18" t="str">
            <v>JUJ</v>
          </cell>
        </row>
        <row r="19">
          <cell r="AB19" t="str">
            <v>LAR</v>
          </cell>
        </row>
        <row r="20">
          <cell r="AB20" t="str">
            <v>LIB</v>
          </cell>
        </row>
        <row r="21">
          <cell r="AB21" t="str">
            <v>LUI</v>
          </cell>
        </row>
        <row r="22">
          <cell r="AB22" t="str">
            <v>MDP</v>
          </cell>
        </row>
        <row r="23">
          <cell r="AB23" t="str">
            <v>MDZ</v>
          </cell>
        </row>
        <row r="24">
          <cell r="AB24" t="str">
            <v>MLG</v>
          </cell>
        </row>
        <row r="25">
          <cell r="AB25" t="str">
            <v>NEU</v>
          </cell>
        </row>
        <row r="26">
          <cell r="AB26" t="str">
            <v>PAR</v>
          </cell>
        </row>
        <row r="27">
          <cell r="AB27" t="str">
            <v>PMY</v>
          </cell>
        </row>
        <row r="28">
          <cell r="AB28" t="str">
            <v>POS</v>
          </cell>
        </row>
        <row r="29">
          <cell r="AB29" t="str">
            <v>RAF</v>
          </cell>
        </row>
        <row r="30">
          <cell r="AB30" t="str">
            <v>RCQ</v>
          </cell>
        </row>
        <row r="31">
          <cell r="AB31" t="str">
            <v>RCU</v>
          </cell>
        </row>
        <row r="32">
          <cell r="AB32" t="str">
            <v>RES</v>
          </cell>
        </row>
        <row r="33">
          <cell r="AB33" t="str">
            <v>ROS</v>
          </cell>
        </row>
        <row r="34">
          <cell r="AB34" t="str">
            <v>SAL</v>
          </cell>
        </row>
        <row r="35">
          <cell r="AB35" t="str">
            <v>SFO</v>
          </cell>
        </row>
        <row r="36">
          <cell r="AB36" t="str">
            <v>SGO</v>
          </cell>
        </row>
        <row r="37">
          <cell r="AB37" t="str">
            <v>SRO</v>
          </cell>
        </row>
        <row r="38">
          <cell r="AB38" t="str">
            <v>SVO</v>
          </cell>
        </row>
        <row r="39">
          <cell r="AB39" t="str">
            <v>TRE</v>
          </cell>
        </row>
        <row r="40">
          <cell r="AB40" t="str">
            <v>TRH</v>
          </cell>
        </row>
        <row r="41">
          <cell r="AB41" t="str">
            <v>TUC</v>
          </cell>
        </row>
        <row r="42">
          <cell r="AB42" t="str">
            <v>UC1</v>
          </cell>
        </row>
        <row r="43">
          <cell r="AB43" t="str">
            <v>UC2</v>
          </cell>
        </row>
        <row r="44">
          <cell r="AB44" t="str">
            <v>UC3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518ED87-B0F4-4200-9276-E7AFF46F202C}" name="Tabla26" displayName="Tabla26" ref="A2:AG495" totalsRowShown="0" headerRowDxfId="199" dataDxfId="198" tableBorderDxfId="197">
  <autoFilter ref="A2:AG495" xr:uid="{D4798201-7ADF-4710-94B8-749F15BBD2D4}"/>
  <tableColumns count="33">
    <tableColumn id="2" xr3:uid="{086D586B-6CDC-41DC-9DC3-FC8F52D74F1A}" name="ID_OPERATIVO" dataDxfId="196">
      <calculatedColumnFormula>IF(ISBLANK(C3),"",_xlfn.CONCAT(C3,"-",D3,"-",E3,"/",F3))</calculatedColumnFormula>
    </tableColumn>
    <tableColumn id="3" xr3:uid="{EAC9D65C-A3C7-429F-BE4A-F0E5CAA7A059}" name="ID_PROCEDIMIENTO" dataDxfId="195">
      <calculatedColumnFormula>IF(ISBLANK(C3),"",_xlfn.CONCAT(A3,"_",TEXT(G3,"yymmdd"),TEXT(H3,"hhmm"),"-",VLOOKUP(Tabla26[[#This Row],[DEPARTAMENTO O PARTIDO]],id_deptos[#All],2,FALSE)))</calculatedColumnFormula>
    </tableColumn>
    <tableColumn id="4" xr3:uid="{B9066922-3887-4DF9-B498-236ACA795E76}" name="TIPO_ORDEN" dataDxfId="194"/>
    <tableColumn id="5" xr3:uid="{08DDA85B-B868-4159-9770-F7AD8DFC24B3}" name="NUMERO" dataDxfId="193"/>
    <tableColumn id="7" xr3:uid="{5214B6F6-A326-42EC-BA3C-A3B60DF82677}" name="UNIDAD_INTERVINIENTE" dataDxfId="192"/>
    <tableColumn id="6" xr3:uid="{8BF93573-49B1-431A-885A-EFA7B68468AC}" name="AÑO" dataDxfId="191"/>
    <tableColumn id="18" xr3:uid="{2D141724-EABC-41B0-8F9C-F8DD18A3B8BB}" name="FECHA" dataDxfId="190"/>
    <tableColumn id="19" xr3:uid="{07883598-C6B1-4406-AD29-C40F4029D510}" name="HORA" dataDxfId="189"/>
    <tableColumn id="8" xr3:uid="{A22C0D6E-DD73-4B40-A2B3-76B6DC6FD321}" name="DESCRIPCIÓN" dataDxfId="188"/>
    <tableColumn id="9" xr3:uid="{32A479E4-D099-4541-B439-84ABF8BBE72A}" name="TIPO_INTERVENCION" dataDxfId="187"/>
    <tableColumn id="10" xr3:uid="{41364B38-1E45-463D-BAD6-3248F71AAEE7}" name="PROVINCIA" dataDxfId="186"/>
    <tableColumn id="11" xr3:uid="{07B41221-2008-4673-8166-021E2EEA342A}" name="DEPARTAMENTO O PARTIDO" dataDxfId="185"/>
    <tableColumn id="12" xr3:uid="{D2E1016F-B8B2-4F09-9F5A-11FA1CB849E9}" name="LOCALIDAD" dataDxfId="184"/>
    <tableColumn id="13" xr3:uid="{C74E748D-65D8-460B-9ADF-7FD5967A0A73}" name="DIRECCION" dataDxfId="183"/>
    <tableColumn id="16" xr3:uid="{75033415-E720-4A6E-BEEA-61873D95F40B}" name="LATITUD" dataDxfId="182"/>
    <tableColumn id="17" xr3:uid="{B58E8627-61B3-4AB1-AD19-8EF633D3E014}" name="LONGITUD" dataDxfId="181"/>
    <tableColumn id="20" xr3:uid="{491C02CB-E808-4DF9-9AD4-5DD3D01A7A7B}" name="OTRAS AGENCIAS INTERVINIENTES" dataDxfId="180"/>
    <tableColumn id="21" xr3:uid="{99B37161-32CD-487A-8218-0685EB4DE841}" name="Observaciones - Detalles" dataDxfId="179"/>
    <tableColumn id="22" xr3:uid="{B29669B8-4AF7-47BE-B551-4B7191CB0144}" name="VEHICULOS_CONTROLADOS" dataDxfId="178"/>
    <tableColumn id="23" xr3:uid="{8950A21A-50EF-4A96-8425-846676F9A40A}" name="PERSONAS_CONTROLADAS" dataDxfId="177"/>
    <tableColumn id="24" xr3:uid="{A142993D-E3EB-4847-97D9-A519BB912F99}" name="CANT_AVERIGUACIONES_SECUESTRO" dataDxfId="176"/>
    <tableColumn id="25" xr3:uid="{A2F4B9DD-E79B-4F4F-8CED-F3C584DFF7B8}" name="CANT_SOLICITUDES_ANTECEDENTES" dataDxfId="175"/>
    <tableColumn id="26" xr3:uid="{531C20B7-7D46-45FA-95CB-06AC7E5ED825}" name="CANT_EFECTIVOS" dataDxfId="174"/>
    <tableColumn id="27" xr3:uid="{541C3E91-5AC2-4726-9BB1-85E0C3C7FCD9}" name="CANT_AUTOS_CAMIONETAS" dataDxfId="173"/>
    <tableColumn id="28" xr3:uid="{4FF420DF-439E-4659-A102-F82CB6D65BCC}" name="CANT_SCANNERS" dataDxfId="172"/>
    <tableColumn id="29" xr3:uid="{71375963-1A1A-4CFF-AB33-7C0597E78C41}" name="CANT_EMBARCACIONES" dataDxfId="171"/>
    <tableColumn id="30" xr3:uid="{22AD17E0-16A5-4783-BE35-6E4A3B5281C9}" name="CANT_MOTOS" dataDxfId="170"/>
    <tableColumn id="31" xr3:uid="{B405FFFC-3329-48D1-B38B-3EC71A5601D7}" name="CANT_CABALLOS" dataDxfId="169"/>
    <tableColumn id="32" xr3:uid="{5184C707-F092-4534-AAF4-D31A8EE1BA1A}" name="CANT_CANES" dataDxfId="168"/>
    <tableColumn id="33" xr3:uid="{5F00561D-F704-4F93-8F30-C48C4CF4F641}" name="CANT_MORPHRAPID" dataDxfId="167"/>
    <tableColumn id="34" xr3:uid="{BBA1CA79-F89C-4FF3-B0CD-CAE0B8091566}" name="CANT_LPR" dataDxfId="166"/>
    <tableColumn id="35" xr3:uid="{B1515A8B-310E-4264-8355-97B1D0918D02}" name="CODIGO_OPERATIVO" dataDxfId="165"/>
    <tableColumn id="1" xr3:uid="{40832306-3CA8-4F52-A4DE-E8C1736A4F81}" name="NOMBRE_OPERATIVO" dataDxfId="164">
      <calculatedColumnFormula>_xlfn.IFNA(VLOOKUP(Tabla26[[#This Row],[CODIGO_OPERATIVO]],codigo_operativo[#All],2,FALSE),"")</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AC34AB-F480-44A8-B8E5-B25954536E53}" name="CHUBUT" displayName="CHUBUT" ref="H1:H17" totalsRowShown="0" headerRowDxfId="116" dataDxfId="114" headerRowBorderDxfId="115" tableBorderDxfId="113" totalsRowBorderDxfId="112" dataCellStyle="Normal 3">
  <autoFilter ref="H1:H17" xr:uid="{00000000-0009-0000-0100-000021000000}"/>
  <tableColumns count="1">
    <tableColumn id="1" xr3:uid="{00000000-0010-0000-0700-000001000000}" name="CHUBUT" dataDxfId="111"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1E0698-B4B5-4943-81F8-E6787471E72A}" name="ENTRE_RIOS" displayName="ENTRE_RIOS" ref="I1:I19" totalsRowShown="0" headerRowDxfId="110" dataDxfId="108" headerRowBorderDxfId="109" tableBorderDxfId="107" totalsRowBorderDxfId="106" dataCellStyle="Normal 3">
  <autoFilter ref="I1:I19" xr:uid="{00000000-0009-0000-0100-000022000000}"/>
  <tableColumns count="1">
    <tableColumn id="1" xr3:uid="{00000000-0010-0000-0800-000001000000}" name="ENTRE_RIOS" dataDxfId="105"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6DFAF1C-C190-4CE0-BB74-023E1E6621DF}" name="NEUQUEN" displayName="NEUQUEN" ref="P1:P18" totalsRowShown="0" headerRowDxfId="104" dataDxfId="102" headerRowBorderDxfId="103" tableBorderDxfId="101" totalsRowBorderDxfId="100" dataCellStyle="Normal 3">
  <autoFilter ref="P1:P18" xr:uid="{00000000-0009-0000-0100-000023000000}"/>
  <tableColumns count="1">
    <tableColumn id="1" xr3:uid="{00000000-0010-0000-0900-000001000000}" name="NEUQUEN" dataDxfId="99"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7DC5B87-FDEB-47FA-B521-EABC0185E712}" name="LA_PAMPA" displayName="LA_PAMPA" ref="L1:L24" totalsRowShown="0" headerRowDxfId="98" dataDxfId="96" headerRowBorderDxfId="97" tableBorderDxfId="95" totalsRowBorderDxfId="94" dataCellStyle="Normal 3">
  <autoFilter ref="L1:L24" xr:uid="{00000000-0009-0000-0100-000024000000}"/>
  <tableColumns count="1">
    <tableColumn id="1" xr3:uid="{00000000-0010-0000-0A00-000001000000}" name="LA_PAMPA" dataDxfId="93"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61F143-444C-4C55-A438-D42F4AE6BA03}" name="JUJUY" displayName="JUJUY" ref="K1:K18" totalsRowShown="0" headerRowDxfId="92" dataDxfId="90" headerRowBorderDxfId="91" tableBorderDxfId="89" totalsRowBorderDxfId="88" dataCellStyle="Normal 3">
  <autoFilter ref="K1:K18" xr:uid="{00000000-0009-0000-0100-000025000000}"/>
  <tableColumns count="1">
    <tableColumn id="1" xr3:uid="{00000000-0010-0000-0B00-000001000000}" name="JUJUY" dataDxfId="87"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445C29-0D45-47FB-9E0D-304E2CC0C963}" name="FORMOSA" displayName="FORMOSA" ref="J1:J11" totalsRowShown="0" headerRowDxfId="86" dataDxfId="84" headerRowBorderDxfId="85" tableBorderDxfId="83" totalsRowBorderDxfId="82" dataCellStyle="Normal 3">
  <autoFilter ref="J1:J11" xr:uid="{00000000-0009-0000-0100-000026000000}"/>
  <tableColumns count="1">
    <tableColumn id="1" xr3:uid="{00000000-0010-0000-0C00-000001000000}" name="FORMOSA" dataDxfId="81"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51DCEE6-36FC-4A3F-9D93-06C5EAEC0FE2}" name="LA_RIOJA" displayName="LA_RIOJA" ref="M1:M20" totalsRowShown="0" headerRowDxfId="80" dataDxfId="78" headerRowBorderDxfId="79" tableBorderDxfId="77" totalsRowBorderDxfId="76" dataCellStyle="Normal 3">
  <autoFilter ref="M1:M20" xr:uid="{00000000-0009-0000-0100-000027000000}"/>
  <tableColumns count="1">
    <tableColumn id="1" xr3:uid="{00000000-0010-0000-0D00-000001000000}" name="LA_RIOJA" dataDxfId="75"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2958FF-AB77-43C6-9DF6-3D58AEB75976}" name="MENDOZA" displayName="MENDOZA" ref="N1:N20" totalsRowShown="0" headerRowDxfId="74" dataDxfId="72" headerRowBorderDxfId="73" tableBorderDxfId="71" totalsRowBorderDxfId="70" dataCellStyle="Normal 3">
  <autoFilter ref="N1:N20" xr:uid="{00000000-0009-0000-0100-000028000000}"/>
  <tableColumns count="1">
    <tableColumn id="1" xr3:uid="{00000000-0010-0000-0E00-000001000000}" name="MENDOZA" dataDxfId="69"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8BF180-FE2E-4C68-9872-EB62D4BDAD14}" name="MISIONES" displayName="MISIONES" ref="O1:O19" totalsRowShown="0" headerRowDxfId="68" dataDxfId="66" headerRowBorderDxfId="67" tableBorderDxfId="65" totalsRowBorderDxfId="64" dataCellStyle="Normal 3">
  <autoFilter ref="O1:O19" xr:uid="{00000000-0009-0000-0100-000029000000}"/>
  <tableColumns count="1">
    <tableColumn id="1" xr3:uid="{00000000-0010-0000-0F00-000001000000}" name="MISIONES" dataDxfId="63"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E0D62F-8146-4D46-988D-77DD74754F64}" name="RIO_NEGRO" displayName="RIO_NEGRO" ref="Q1:Q15" totalsRowShown="0" headerRowDxfId="62" dataDxfId="60" headerRowBorderDxfId="61" tableBorderDxfId="59" totalsRowBorderDxfId="58" dataCellStyle="Normal 3">
  <autoFilter ref="Q1:Q15" xr:uid="{00000000-0009-0000-0100-00002A000000}"/>
  <tableColumns count="1">
    <tableColumn id="1" xr3:uid="{00000000-0010-0000-1000-000001000000}" name="RIO_NEGRO" dataDxfId="57"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2FFBDA6-9AC2-49EA-9193-DA75B7CE17B2}" name="codigo_operativo" displayName="codigo_operativo" ref="A1:C11" totalsRowShown="0" headerRowBorderDxfId="163" tableBorderDxfId="162">
  <autoFilter ref="A1:C11" xr:uid="{7B1055C9-DA85-4EF8-AF2D-3B94D973C802}"/>
  <tableColumns count="3">
    <tableColumn id="1" xr3:uid="{BD8B4823-6AAF-4A95-8A3D-24D91D406018}" name="CODIGO_OPERATIVO" dataDxfId="161"/>
    <tableColumn id="2" xr3:uid="{2EE51E2F-98E4-4FEF-AC2A-4233069E412E}" name="NOMBRE_OPERATIVO" dataDxfId="160"/>
    <tableColumn id="3" xr3:uid="{D1A67DD9-21B3-4223-9CA4-9CC1C4737B09}" name="ALCANCE" dataDxfId="15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E1F7BB-221D-443A-95E9-C0A53C477900}" name="SALTA" displayName="SALTA" ref="R1:R25" totalsRowShown="0" headerRowDxfId="56" dataDxfId="54" headerRowBorderDxfId="55" tableBorderDxfId="53" totalsRowBorderDxfId="52" dataCellStyle="Normal 3">
  <autoFilter ref="R1:R25" xr:uid="{00000000-0009-0000-0100-00002B000000}"/>
  <tableColumns count="1">
    <tableColumn id="1" xr3:uid="{00000000-0010-0000-1100-000001000000}" name="SALTA" dataDxfId="51"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73EFA78-DF94-42ED-8DE7-5F715AC5B9C3}" name="SAN_JUAN" displayName="SAN_JUAN" ref="S1:S21" totalsRowShown="0" headerRowDxfId="50" dataDxfId="48" headerRowBorderDxfId="49" tableBorderDxfId="47" totalsRowBorderDxfId="46" dataCellStyle="Normal 3">
  <autoFilter ref="S1:S21" xr:uid="{00000000-0009-0000-0100-00002C000000}"/>
  <tableColumns count="1">
    <tableColumn id="1" xr3:uid="{00000000-0010-0000-1200-000001000000}" name="SAN_JUAN" dataDxfId="45"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121201-49F4-48EB-9183-42981A80AC3D}" name="TIERRA_DEL_FUEGO_ANTARTIDA_E_ISLAS_DEL_ATLANTICO_SUR" displayName="TIERRA_DEL_FUEGO_ANTARTIDA_E_ISLAS_DEL_ATLANTICO_SUR" ref="Y1:Y6" totalsRowShown="0" headerRowDxfId="44" dataDxfId="42" headerRowBorderDxfId="43" tableBorderDxfId="41" totalsRowBorderDxfId="40" dataCellStyle="Normal 3">
  <autoFilter ref="Y1:Y6" xr:uid="{00000000-0009-0000-0100-00002D000000}"/>
  <tableColumns count="1">
    <tableColumn id="1" xr3:uid="{00000000-0010-0000-1300-000001000000}" name="TIERRA_DEL_FUEGO_ANTARTIDA_E_ISLAS_DEL_ATLANTICO_SUR" dataDxfId="39"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72E79B6-0564-417A-96F1-876D6E25E082}" name="TUCUMAN" displayName="TUCUMAN" ref="X1:X19" totalsRowShown="0" headerRowDxfId="38" dataDxfId="36" headerRowBorderDxfId="37" tableBorderDxfId="35" totalsRowBorderDxfId="34" dataCellStyle="Normal 3">
  <autoFilter ref="X1:X19" xr:uid="{00000000-0009-0000-0100-00002E000000}"/>
  <tableColumns count="1">
    <tableColumn id="1" xr3:uid="{00000000-0010-0000-1400-000001000000}" name="TUCUMAN" dataDxfId="33"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A9BBEFF-0BA3-4600-AC3B-5E464DB68A19}" name="SANTIAGO_DEL_ESTERO" displayName="SANTIAGO_DEL_ESTERO" ref="W1:W29" totalsRowShown="0" headerRowDxfId="32" dataDxfId="30" headerRowBorderDxfId="31" tableBorderDxfId="29" totalsRowBorderDxfId="28" dataCellStyle="Normal 3">
  <autoFilter ref="W1:W29" xr:uid="{00000000-0009-0000-0100-00002F000000}"/>
  <tableColumns count="1">
    <tableColumn id="1" xr3:uid="{00000000-0010-0000-1500-000001000000}" name="SANTIAGO_DEL_ESTERO" dataDxfId="27"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8DB2973-E48B-4B07-A80F-93EA18EDA243}" name="SANTA_FE" displayName="SANTA_FE" ref="V1:V21" totalsRowShown="0" headerRowDxfId="26" dataDxfId="24" headerRowBorderDxfId="25" tableBorderDxfId="23" totalsRowBorderDxfId="22" dataCellStyle="Normal 3">
  <autoFilter ref="V1:V21" xr:uid="{00000000-0009-0000-0100-000030000000}"/>
  <tableColumns count="1">
    <tableColumn id="1" xr3:uid="{00000000-0010-0000-1600-000001000000}" name="SANTA_FE" dataDxfId="21"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59F96A2-B420-4FAE-8DD1-B19DD059353F}" name="SANTA_CRUZ" displayName="SANTA_CRUZ" ref="U1:U9" totalsRowShown="0" headerRowDxfId="20" dataDxfId="18" headerRowBorderDxfId="19" tableBorderDxfId="17" totalsRowBorderDxfId="16" dataCellStyle="Normal 3">
  <autoFilter ref="U1:U9" xr:uid="{00000000-0009-0000-0100-000031000000}"/>
  <tableColumns count="1">
    <tableColumn id="1" xr3:uid="{00000000-0010-0000-1700-000001000000}" name="SANTA_CRUZ" dataDxfId="15" dataCellStyle="Normal 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F57A8D4-1647-4E7A-B9EE-49F67623A5F6}" name="SAN_LUIS" displayName="SAN_LUIS" ref="T1:T11" totalsRowShown="0" headerRowDxfId="14" dataDxfId="12" headerRowBorderDxfId="13" tableBorderDxfId="11" totalsRowBorderDxfId="10" dataCellStyle="Normal 3">
  <autoFilter ref="T1:T11" xr:uid="{00000000-0009-0000-0100-000032000000}"/>
  <tableColumns count="1">
    <tableColumn id="1" xr3:uid="{00000000-0010-0000-1800-000001000000}" name="SAN_LUIS" dataDxfId="9" dataCellStyle="Normal 3"/>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D8AB4CE-C860-4607-B0B5-5E5777AC96DC}" name="id_deptos" displayName="id_deptos" ref="AC1:AE530" totalsRowShown="0" headerRowDxfId="8" dataDxfId="7" tableBorderDxfId="6">
  <autoFilter ref="AC1:AE530" xr:uid="{EDBA600A-C85C-4C37-BBF5-EF7ED4EC6A38}"/>
  <tableColumns count="3">
    <tableColumn id="2" xr3:uid="{2A96E812-029E-4328-B04A-97B545F6ED32}" name="DEPTO" dataDxfId="5"/>
    <tableColumn id="1" xr3:uid="{4CCF33B2-3FE5-4AD9-A54C-4620BD49A151}" name="ID" dataDxfId="4"/>
    <tableColumn id="3" xr3:uid="{DE367E4D-4AEE-44A9-B0AA-711A387E151B}" name="PROVINCIA" dataDxfId="3"/>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E5052-5F9C-402E-9B2C-F4D7542F288A}" name="PROVINCIAS" displayName="PROVINCIAS" ref="A1:A26" totalsRowShown="0" headerRowDxfId="158" dataDxfId="156" headerRowBorderDxfId="157" tableBorderDxfId="155" totalsRowBorderDxfId="154">
  <autoFilter ref="A1:A26" xr:uid="{00000000-0009-0000-0100-00001A000000}"/>
  <tableColumns count="1">
    <tableColumn id="1" xr3:uid="{00000000-0010-0000-0000-000001000000}" name="PROVINCIAS" dataDxfId="15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B4F83-53B6-40CE-9966-EFE6D6189980}" name="CIUDAD_AUTONOMA_DE_BUENOS_AIRES" displayName="CIUDAD_AUTONOMA_DE_BUENOS_AIRES" ref="B1:B17" totalsRowShown="0" headerRowDxfId="152" dataDxfId="150" headerRowBorderDxfId="151" tableBorderDxfId="149" totalsRowBorderDxfId="148" dataCellStyle="Normal 3">
  <autoFilter ref="B1:B17" xr:uid="{00000000-0009-0000-0100-00001B000000}"/>
  <tableColumns count="1">
    <tableColumn id="1" xr3:uid="{00000000-0010-0000-0100-000001000000}" name="CIUDAD_AUTONOMA_DE_BUENOS_AIRES" dataDxfId="147"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24D65E-C8FB-4B8D-93E3-B3B206BF02C7}" name="BUENOS_AIRES" displayName="BUENOS_AIRES" ref="C1:C137" totalsRowShown="0" headerRowDxfId="146" dataDxfId="144" headerRowBorderDxfId="145" tableBorderDxfId="143" totalsRowBorderDxfId="142" dataCellStyle="Normal 3">
  <autoFilter ref="C1:C137" xr:uid="{00000000-0009-0000-0100-00001C000000}"/>
  <tableColumns count="1">
    <tableColumn id="1" xr3:uid="{00000000-0010-0000-0200-000001000000}" name="BUENOS_AIRES" dataDxfId="141"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522C8-4D94-4D35-84E6-D60936C8FE6E}" name="CATAMARCA" displayName="CATAMARCA" ref="D1:D18" totalsRowShown="0" headerRowDxfId="140" dataDxfId="138" headerRowBorderDxfId="139" tableBorderDxfId="137" totalsRowBorderDxfId="136" dataCellStyle="Normal 3">
  <autoFilter ref="D1:D18" xr:uid="{00000000-0009-0000-0100-00001D000000}"/>
  <tableColumns count="1">
    <tableColumn id="1" xr3:uid="{00000000-0010-0000-0300-000001000000}" name="CATAMARCA" dataDxfId="135"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E83B3-F095-4275-85DD-2409BD8C5FD9}" name="CORDOBA" displayName="CORDOBA" ref="E1:E28" totalsRowShown="0" headerRowDxfId="134" dataDxfId="132" headerRowBorderDxfId="133" tableBorderDxfId="131" totalsRowBorderDxfId="130" dataCellStyle="Normal 3">
  <autoFilter ref="E1:E28" xr:uid="{00000000-0009-0000-0100-00001E000000}"/>
  <tableColumns count="1">
    <tableColumn id="1" xr3:uid="{00000000-0010-0000-0400-000001000000}" name="CORDOBA" dataDxfId="129"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FFDCE4-D67A-463F-8080-7288D3415EAE}" name="CORRIENTES" displayName="CORRIENTES" ref="F1:F27" totalsRowShown="0" headerRowDxfId="128" dataDxfId="126" headerRowBorderDxfId="127" tableBorderDxfId="125" totalsRowBorderDxfId="124" dataCellStyle="Normal 3">
  <autoFilter ref="F1:F27" xr:uid="{00000000-0009-0000-0100-00001F000000}"/>
  <tableColumns count="1">
    <tableColumn id="1" xr3:uid="{00000000-0010-0000-0500-000001000000}" name="CORRIENTES" dataDxfId="123"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EE3AB0-41EB-4411-B5E1-B40B43EB552B}" name="CHACO" displayName="CHACO" ref="G1:G27" totalsRowShown="0" headerRowDxfId="122" dataDxfId="120" headerRowBorderDxfId="121" tableBorderDxfId="119" totalsRowBorderDxfId="118" dataCellStyle="Normal 3">
  <autoFilter ref="G1:G27" xr:uid="{00000000-0009-0000-0100-000020000000}"/>
  <tableColumns count="1">
    <tableColumn id="1" xr3:uid="{00000000-0010-0000-0600-000001000000}" name="CHACO" dataDxfId="117"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printerSettings" Target="../printerSettings/printerSettings3.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FFC2B-CBC7-4639-BBAF-1A95636FBD57}">
  <sheetPr codeName="Hoja2"/>
  <dimension ref="A1:AG498"/>
  <sheetViews>
    <sheetView tabSelected="1" zoomScale="90" zoomScaleNormal="90" workbookViewId="0">
      <selection activeCell="C3" sqref="C3"/>
    </sheetView>
  </sheetViews>
  <sheetFormatPr baseColWidth="10" defaultColWidth="11.42578125" defaultRowHeight="50.1" customHeight="1" x14ac:dyDescent="0.25"/>
  <cols>
    <col min="1" max="1" width="27.28515625" bestFit="1" customWidth="1"/>
    <col min="2" max="2" width="36.28515625" bestFit="1" customWidth="1"/>
    <col min="3" max="3" width="16.42578125" bestFit="1" customWidth="1"/>
    <col min="4" max="4" width="13.28515625" bestFit="1" customWidth="1"/>
    <col min="5" max="5" width="11.140625" customWidth="1"/>
    <col min="6" max="6" width="9.5703125" customWidth="1"/>
    <col min="7" max="7" width="15.42578125" style="88" customWidth="1"/>
    <col min="8" max="8" width="14.42578125" style="86" customWidth="1"/>
    <col min="9" max="9" width="82.85546875" style="4" bestFit="1" customWidth="1"/>
    <col min="10" max="10" width="19" bestFit="1" customWidth="1"/>
    <col min="11" max="11" width="20.85546875" customWidth="1"/>
    <col min="12" max="12" width="17.42578125" bestFit="1" customWidth="1"/>
    <col min="13" max="13" width="12.7109375" customWidth="1"/>
    <col min="14" max="14" width="61.42578125" bestFit="1" customWidth="1"/>
    <col min="15" max="15" width="24.28515625" bestFit="1" customWidth="1"/>
    <col min="16" max="16" width="10.5703125" bestFit="1" customWidth="1"/>
    <col min="17" max="17" width="19.42578125" bestFit="1" customWidth="1"/>
    <col min="18" max="18" width="26" bestFit="1" customWidth="1"/>
    <col min="19" max="19" width="28.28515625" bestFit="1" customWidth="1"/>
    <col min="20" max="20" width="27.28515625" customWidth="1"/>
    <col min="21" max="21" width="26.5703125" customWidth="1"/>
    <col min="22" max="22" width="35.7109375" customWidth="1"/>
    <col min="23" max="23" width="20.28515625" bestFit="1" customWidth="1"/>
    <col min="24" max="24" width="22.7109375" bestFit="1" customWidth="1"/>
    <col min="25" max="25" width="20.28515625" bestFit="1" customWidth="1"/>
    <col min="26" max="26" width="22.7109375" bestFit="1" customWidth="1"/>
    <col min="27" max="27" width="17.5703125" bestFit="1" customWidth="1"/>
    <col min="28" max="28" width="19.85546875" bestFit="1" customWidth="1"/>
    <col min="29" max="29" width="16.7109375" bestFit="1" customWidth="1"/>
    <col min="30" max="30" width="18.7109375" bestFit="1" customWidth="1"/>
    <col min="31" max="31" width="14.28515625" bestFit="1" customWidth="1"/>
    <col min="32" max="32" width="15.7109375" bestFit="1" customWidth="1"/>
    <col min="33" max="33" width="24.140625" bestFit="1" customWidth="1"/>
  </cols>
  <sheetData>
    <row r="1" spans="1:33" s="1" customFormat="1" ht="50.1" customHeight="1" x14ac:dyDescent="0.25">
      <c r="A1" s="209" t="s">
        <v>23</v>
      </c>
      <c r="B1" s="209"/>
      <c r="C1" s="209"/>
      <c r="D1" s="209"/>
      <c r="E1" s="209"/>
      <c r="F1" s="209"/>
      <c r="G1" s="209"/>
      <c r="H1" s="210"/>
      <c r="I1" s="211" t="s">
        <v>20</v>
      </c>
      <c r="J1" s="212"/>
      <c r="K1" s="212"/>
      <c r="L1" s="212"/>
      <c r="M1" s="212"/>
      <c r="N1" s="212"/>
      <c r="O1" s="212"/>
      <c r="P1" s="213"/>
      <c r="Q1" s="211" t="s">
        <v>18</v>
      </c>
      <c r="R1" s="213"/>
      <c r="S1" s="214" t="s">
        <v>21</v>
      </c>
      <c r="T1" s="215"/>
      <c r="U1" s="215"/>
      <c r="V1" s="216"/>
      <c r="W1" s="217" t="s">
        <v>22</v>
      </c>
      <c r="X1" s="218"/>
      <c r="Y1" s="218"/>
      <c r="Z1" s="218"/>
      <c r="AA1" s="218"/>
      <c r="AB1" s="218"/>
      <c r="AC1" s="218"/>
      <c r="AD1" s="218"/>
      <c r="AE1" s="219"/>
      <c r="AF1" s="207" t="s">
        <v>33</v>
      </c>
      <c r="AG1" s="208"/>
    </row>
    <row r="2" spans="1:33" s="1" customFormat="1" ht="50.1" customHeight="1" x14ac:dyDescent="0.25">
      <c r="A2" s="47" t="s">
        <v>0</v>
      </c>
      <c r="B2" s="47" t="s">
        <v>1</v>
      </c>
      <c r="C2" s="25" t="s">
        <v>136</v>
      </c>
      <c r="D2" s="25" t="s">
        <v>137</v>
      </c>
      <c r="E2" s="26" t="s">
        <v>25</v>
      </c>
      <c r="F2" s="25" t="s">
        <v>138</v>
      </c>
      <c r="G2" s="87" t="s">
        <v>29</v>
      </c>
      <c r="H2" s="84" t="s">
        <v>30</v>
      </c>
      <c r="I2" s="25" t="s">
        <v>2</v>
      </c>
      <c r="J2" s="25" t="s">
        <v>3</v>
      </c>
      <c r="K2" s="28" t="s">
        <v>4</v>
      </c>
      <c r="L2" s="27" t="s">
        <v>31</v>
      </c>
      <c r="M2" s="29" t="s">
        <v>32</v>
      </c>
      <c r="N2" s="29" t="s">
        <v>5</v>
      </c>
      <c r="O2" s="27" t="s">
        <v>6</v>
      </c>
      <c r="P2" s="27" t="s">
        <v>7</v>
      </c>
      <c r="Q2" s="30" t="s">
        <v>24</v>
      </c>
      <c r="R2" s="30" t="s">
        <v>19</v>
      </c>
      <c r="S2" s="31" t="s">
        <v>8</v>
      </c>
      <c r="T2" s="32" t="s">
        <v>9</v>
      </c>
      <c r="U2" s="32" t="s">
        <v>10</v>
      </c>
      <c r="V2" s="32" t="s">
        <v>11</v>
      </c>
      <c r="W2" s="33" t="s">
        <v>12</v>
      </c>
      <c r="X2" s="34" t="s">
        <v>13</v>
      </c>
      <c r="Y2" s="34" t="s">
        <v>27</v>
      </c>
      <c r="Z2" s="34" t="s">
        <v>26</v>
      </c>
      <c r="AA2" s="34" t="s">
        <v>14</v>
      </c>
      <c r="AB2" s="34" t="s">
        <v>28</v>
      </c>
      <c r="AC2" s="34" t="s">
        <v>15</v>
      </c>
      <c r="AD2" s="34" t="s">
        <v>17</v>
      </c>
      <c r="AE2" s="34" t="s">
        <v>16</v>
      </c>
      <c r="AF2" s="35" t="s">
        <v>34</v>
      </c>
      <c r="AG2" s="49" t="s">
        <v>35</v>
      </c>
    </row>
    <row r="3" spans="1:33" s="1" customFormat="1" ht="50.1" customHeight="1" x14ac:dyDescent="0.25">
      <c r="A3" s="48" t="str">
        <f t="shared" ref="A3" si="0">IF(ISBLANK(C3),"",_xlfn.CONCAT(C3,"-",D3,"-",E3,"/",F3))</f>
        <v>OSL-2304-EZE/24</v>
      </c>
      <c r="B3" s="48" t="str">
        <f>IF(ISBLANK(C3),"",_xlfn.CONCAT(A3,"_",TEXT(G3,"yymmdd"),TEXT(H3,"hhmm"),"-",VLOOKUP(Tabla26[[#This Row],[DEPARTAMENTO O PARTIDO]],id_deptos[#All],2,FALSE)))</f>
        <v>OSL-2304-EZE/24_2501150000-78</v>
      </c>
      <c r="C3" s="76" t="s">
        <v>676</v>
      </c>
      <c r="D3" s="76">
        <v>2304</v>
      </c>
      <c r="E3" s="76" t="s">
        <v>86</v>
      </c>
      <c r="F3" s="76">
        <v>24</v>
      </c>
      <c r="G3" s="37">
        <v>45672</v>
      </c>
      <c r="H3" s="150">
        <v>0</v>
      </c>
      <c r="I3" s="146" t="s">
        <v>677</v>
      </c>
      <c r="J3" s="139" t="s">
        <v>52</v>
      </c>
      <c r="K3" s="139" t="s">
        <v>83</v>
      </c>
      <c r="L3" s="139" t="s">
        <v>524</v>
      </c>
      <c r="M3" s="140" t="s">
        <v>678</v>
      </c>
      <c r="N3" s="139" t="s">
        <v>679</v>
      </c>
      <c r="O3" s="142" t="s">
        <v>699</v>
      </c>
      <c r="P3" s="142" t="s">
        <v>700</v>
      </c>
      <c r="Q3" s="139"/>
      <c r="R3" s="139"/>
      <c r="S3" s="139"/>
      <c r="T3" s="139"/>
      <c r="U3" s="38"/>
      <c r="V3" s="38"/>
      <c r="W3" s="38">
        <v>9</v>
      </c>
      <c r="X3" s="38"/>
      <c r="Y3" s="38"/>
      <c r="Z3" s="38"/>
      <c r="AA3" s="38"/>
      <c r="AB3" s="38"/>
      <c r="AC3" s="38">
        <v>2</v>
      </c>
      <c r="AD3" s="38"/>
      <c r="AE3" s="38"/>
      <c r="AF3" s="38"/>
      <c r="AG3" s="50" t="str">
        <f>_xlfn.IFNA(VLOOKUP(Tabla26[[#This Row],[CODIGO_OPERATIVO]],codigo_operativo[#All],2,FALSE),"")</f>
        <v/>
      </c>
    </row>
    <row r="4" spans="1:33" s="1" customFormat="1" ht="50.1" customHeight="1" x14ac:dyDescent="0.25">
      <c r="A4" s="48" t="str">
        <f t="shared" ref="A4:A67" si="1">IF(ISBLANK(C4),"",_xlfn.CONCAT(C4,"-",D4,"-",E4,"/",F4))</f>
        <v>OSL-2304-EZE/24</v>
      </c>
      <c r="B4" s="48" t="str">
        <f>IF(ISBLANK(C4),"",_xlfn.CONCAT(A4,"_",TEXT(G4,"yymmdd"),TEXT(H4,"hhmm"),"-",VLOOKUP(Tabla26[[#This Row],[DEPARTAMENTO O PARTIDO]],id_deptos[#All],2,FALSE)))</f>
        <v>OSL-2304-EZE/24_2501160000-78</v>
      </c>
      <c r="C4" s="76" t="s">
        <v>676</v>
      </c>
      <c r="D4" s="76">
        <v>2304</v>
      </c>
      <c r="E4" s="143" t="s">
        <v>86</v>
      </c>
      <c r="F4" s="143">
        <v>24</v>
      </c>
      <c r="G4" s="37">
        <v>45673</v>
      </c>
      <c r="H4" s="150">
        <v>0</v>
      </c>
      <c r="I4" s="146" t="s">
        <v>677</v>
      </c>
      <c r="J4" s="139" t="s">
        <v>52</v>
      </c>
      <c r="K4" s="139" t="s">
        <v>83</v>
      </c>
      <c r="L4" s="139" t="s">
        <v>524</v>
      </c>
      <c r="M4" s="140" t="s">
        <v>678</v>
      </c>
      <c r="N4" s="139" t="s">
        <v>679</v>
      </c>
      <c r="O4" s="142" t="s">
        <v>699</v>
      </c>
      <c r="P4" s="142" t="s">
        <v>700</v>
      </c>
      <c r="Q4" s="139"/>
      <c r="R4" s="139"/>
      <c r="S4" s="139"/>
      <c r="T4" s="139"/>
      <c r="U4" s="38"/>
      <c r="V4" s="38"/>
      <c r="W4" s="38">
        <v>9</v>
      </c>
      <c r="X4" s="38"/>
      <c r="Y4" s="38"/>
      <c r="Z4" s="38"/>
      <c r="AA4" s="38"/>
      <c r="AB4" s="38"/>
      <c r="AC4" s="38">
        <v>2</v>
      </c>
      <c r="AD4" s="38"/>
      <c r="AE4" s="38"/>
      <c r="AF4" s="38"/>
      <c r="AG4" s="50" t="str">
        <f>_xlfn.IFNA(VLOOKUP(Tabla26[[#This Row],[CODIGO_OPERATIVO]],codigo_operativo[#All],2,FALSE),"")</f>
        <v/>
      </c>
    </row>
    <row r="5" spans="1:33" s="1" customFormat="1" ht="50.1" customHeight="1" x14ac:dyDescent="0.25">
      <c r="A5" s="48" t="str">
        <f t="shared" si="1"/>
        <v>OSL-2304-EZE/24</v>
      </c>
      <c r="B5" s="48" t="str">
        <f>IF(ISBLANK(C5),"",_xlfn.CONCAT(A5,"_",TEXT(G5,"yymmdd"),TEXT(H5,"hhmm"),"-",VLOOKUP(Tabla26[[#This Row],[DEPARTAMENTO O PARTIDO]],id_deptos[#All],2,FALSE)))</f>
        <v>OSL-2304-EZE/24_2501170000-78</v>
      </c>
      <c r="C5" s="76" t="s">
        <v>676</v>
      </c>
      <c r="D5" s="76">
        <v>2304</v>
      </c>
      <c r="E5" s="143" t="s">
        <v>86</v>
      </c>
      <c r="F5" s="143">
        <v>24</v>
      </c>
      <c r="G5" s="37">
        <v>45674</v>
      </c>
      <c r="H5" s="150">
        <v>0</v>
      </c>
      <c r="I5" s="146" t="s">
        <v>677</v>
      </c>
      <c r="J5" s="139" t="s">
        <v>52</v>
      </c>
      <c r="K5" s="139" t="s">
        <v>83</v>
      </c>
      <c r="L5" s="139" t="s">
        <v>524</v>
      </c>
      <c r="M5" s="140" t="s">
        <v>678</v>
      </c>
      <c r="N5" s="139" t="s">
        <v>679</v>
      </c>
      <c r="O5" s="142" t="s">
        <v>699</v>
      </c>
      <c r="P5" s="142" t="s">
        <v>700</v>
      </c>
      <c r="Q5" s="139"/>
      <c r="R5" s="139"/>
      <c r="S5" s="139"/>
      <c r="T5" s="139"/>
      <c r="U5" s="38"/>
      <c r="V5" s="38"/>
      <c r="W5" s="38">
        <v>9</v>
      </c>
      <c r="X5" s="38"/>
      <c r="Y5" s="38"/>
      <c r="Z5" s="38"/>
      <c r="AA5" s="38"/>
      <c r="AB5" s="38"/>
      <c r="AC5" s="38">
        <v>2</v>
      </c>
      <c r="AD5" s="38"/>
      <c r="AE5" s="38"/>
      <c r="AF5" s="38"/>
      <c r="AG5" s="50" t="str">
        <f>_xlfn.IFNA(VLOOKUP(Tabla26[[#This Row],[CODIGO_OPERATIVO]],codigo_operativo[#All],2,FALSE),"")</f>
        <v/>
      </c>
    </row>
    <row r="6" spans="1:33" s="1" customFormat="1" ht="50.1" customHeight="1" x14ac:dyDescent="0.25">
      <c r="A6" s="48" t="str">
        <f t="shared" si="1"/>
        <v>OSL-2304-EZE/24</v>
      </c>
      <c r="B6" s="48" t="str">
        <f>IF(ISBLANK(C6),"",_xlfn.CONCAT(A6,"_",TEXT(G6,"yymmdd"),TEXT(H6,"hhmm"),"-",VLOOKUP(Tabla26[[#This Row],[DEPARTAMENTO O PARTIDO]],id_deptos[#All],2,FALSE)))</f>
        <v>OSL-2304-EZE/24_2501180000-78</v>
      </c>
      <c r="C6" s="76" t="s">
        <v>676</v>
      </c>
      <c r="D6" s="76">
        <v>2304</v>
      </c>
      <c r="E6" s="143" t="s">
        <v>86</v>
      </c>
      <c r="F6" s="143">
        <v>24</v>
      </c>
      <c r="G6" s="37">
        <v>45675</v>
      </c>
      <c r="H6" s="150">
        <v>0</v>
      </c>
      <c r="I6" s="146" t="s">
        <v>677</v>
      </c>
      <c r="J6" s="139" t="s">
        <v>52</v>
      </c>
      <c r="K6" s="139" t="s">
        <v>83</v>
      </c>
      <c r="L6" s="139" t="s">
        <v>524</v>
      </c>
      <c r="M6" s="140" t="s">
        <v>678</v>
      </c>
      <c r="N6" s="139" t="s">
        <v>679</v>
      </c>
      <c r="O6" s="142" t="s">
        <v>699</v>
      </c>
      <c r="P6" s="142" t="s">
        <v>700</v>
      </c>
      <c r="Q6" s="139"/>
      <c r="R6" s="139"/>
      <c r="S6" s="139"/>
      <c r="T6" s="139"/>
      <c r="U6" s="38"/>
      <c r="V6" s="38"/>
      <c r="W6" s="38">
        <v>9</v>
      </c>
      <c r="X6" s="38"/>
      <c r="Y6" s="38"/>
      <c r="Z6" s="38"/>
      <c r="AA6" s="38"/>
      <c r="AB6" s="38"/>
      <c r="AC6" s="38">
        <v>2</v>
      </c>
      <c r="AD6" s="38"/>
      <c r="AE6" s="38"/>
      <c r="AF6" s="38"/>
      <c r="AG6" s="50" t="str">
        <f>_xlfn.IFNA(VLOOKUP(Tabla26[[#This Row],[CODIGO_OPERATIVO]],codigo_operativo[#All],2,FALSE),"")</f>
        <v/>
      </c>
    </row>
    <row r="7" spans="1:33" s="1" customFormat="1" ht="50.1" customHeight="1" x14ac:dyDescent="0.25">
      <c r="A7" s="48" t="str">
        <f t="shared" si="1"/>
        <v>OSL-2304-EZE/24</v>
      </c>
      <c r="B7" s="48" t="str">
        <f>IF(ISBLANK(C7),"",_xlfn.CONCAT(A7,"_",TEXT(G7,"yymmdd"),TEXT(H7,"hhmm"),"-",VLOOKUP(Tabla26[[#This Row],[DEPARTAMENTO O PARTIDO]],id_deptos[#All],2,FALSE)))</f>
        <v>OSL-2304-EZE/24_2501190000-78</v>
      </c>
      <c r="C7" s="76" t="s">
        <v>676</v>
      </c>
      <c r="D7" s="76">
        <v>2304</v>
      </c>
      <c r="E7" s="143" t="s">
        <v>86</v>
      </c>
      <c r="F7" s="143">
        <v>24</v>
      </c>
      <c r="G7" s="37">
        <v>45676</v>
      </c>
      <c r="H7" s="150">
        <v>0</v>
      </c>
      <c r="I7" s="146" t="s">
        <v>677</v>
      </c>
      <c r="J7" s="139" t="s">
        <v>52</v>
      </c>
      <c r="K7" s="139" t="s">
        <v>83</v>
      </c>
      <c r="L7" s="139" t="s">
        <v>524</v>
      </c>
      <c r="M7" s="140" t="s">
        <v>678</v>
      </c>
      <c r="N7" s="139" t="s">
        <v>679</v>
      </c>
      <c r="O7" s="142" t="s">
        <v>699</v>
      </c>
      <c r="P7" s="142" t="s">
        <v>700</v>
      </c>
      <c r="Q7" s="139"/>
      <c r="R7" s="139"/>
      <c r="S7" s="139"/>
      <c r="T7" s="139"/>
      <c r="U7" s="38"/>
      <c r="V7" s="38"/>
      <c r="W7" s="38">
        <v>9</v>
      </c>
      <c r="X7" s="38"/>
      <c r="Y7" s="38"/>
      <c r="Z7" s="38"/>
      <c r="AA7" s="38"/>
      <c r="AB7" s="38"/>
      <c r="AC7" s="38">
        <v>2</v>
      </c>
      <c r="AD7" s="38"/>
      <c r="AE7" s="38"/>
      <c r="AF7" s="38"/>
      <c r="AG7" s="50" t="str">
        <f>_xlfn.IFNA(VLOOKUP(Tabla26[[#This Row],[CODIGO_OPERATIVO]],codigo_operativo[#All],2,FALSE),"")</f>
        <v/>
      </c>
    </row>
    <row r="8" spans="1:33" s="1" customFormat="1" ht="50.1" customHeight="1" x14ac:dyDescent="0.25">
      <c r="A8" s="48" t="str">
        <f t="shared" si="1"/>
        <v>OSL-2304-EZE/24</v>
      </c>
      <c r="B8" s="48" t="str">
        <f>IF(ISBLANK(C8),"",_xlfn.CONCAT(A8,"_",TEXT(G8,"yymmdd"),TEXT(H8,"hhmm"),"-",VLOOKUP(Tabla26[[#This Row],[DEPARTAMENTO O PARTIDO]],id_deptos[#All],2,FALSE)))</f>
        <v>OSL-2304-EZE/24_2501200000-78</v>
      </c>
      <c r="C8" s="76" t="s">
        <v>676</v>
      </c>
      <c r="D8" s="76">
        <v>2304</v>
      </c>
      <c r="E8" s="143" t="s">
        <v>86</v>
      </c>
      <c r="F8" s="143">
        <v>24</v>
      </c>
      <c r="G8" s="37">
        <v>45677</v>
      </c>
      <c r="H8" s="150">
        <v>0</v>
      </c>
      <c r="I8" s="146" t="s">
        <v>677</v>
      </c>
      <c r="J8" s="139" t="s">
        <v>52</v>
      </c>
      <c r="K8" s="139" t="s">
        <v>83</v>
      </c>
      <c r="L8" s="139" t="s">
        <v>524</v>
      </c>
      <c r="M8" s="140" t="s">
        <v>678</v>
      </c>
      <c r="N8" s="139" t="s">
        <v>679</v>
      </c>
      <c r="O8" s="142" t="s">
        <v>699</v>
      </c>
      <c r="P8" s="142" t="s">
        <v>700</v>
      </c>
      <c r="Q8" s="139"/>
      <c r="R8" s="139"/>
      <c r="S8" s="139"/>
      <c r="T8" s="139"/>
      <c r="U8" s="38"/>
      <c r="V8" s="38"/>
      <c r="W8" s="38">
        <v>9</v>
      </c>
      <c r="X8" s="38"/>
      <c r="Y8" s="38"/>
      <c r="Z8" s="38"/>
      <c r="AA8" s="38"/>
      <c r="AB8" s="38"/>
      <c r="AC8" s="38">
        <v>2</v>
      </c>
      <c r="AD8" s="38"/>
      <c r="AE8" s="38"/>
      <c r="AF8" s="38"/>
      <c r="AG8" s="50" t="str">
        <f>_xlfn.IFNA(VLOOKUP(Tabla26[[#This Row],[CODIGO_OPERATIVO]],codigo_operativo[#All],2,FALSE),"")</f>
        <v/>
      </c>
    </row>
    <row r="9" spans="1:33" s="1" customFormat="1" ht="50.1" customHeight="1" x14ac:dyDescent="0.25">
      <c r="A9" s="48" t="str">
        <f t="shared" si="1"/>
        <v>OSL-2304-EZE/24</v>
      </c>
      <c r="B9" s="48" t="str">
        <f>IF(ISBLANK(C9),"",_xlfn.CONCAT(A9,"_",TEXT(G9,"yymmdd"),TEXT(H9,"hhmm"),"-",VLOOKUP(Tabla26[[#This Row],[DEPARTAMENTO O PARTIDO]],id_deptos[#All],2,FALSE)))</f>
        <v>OSL-2304-EZE/24_2501210000-78</v>
      </c>
      <c r="C9" s="76" t="s">
        <v>676</v>
      </c>
      <c r="D9" s="76">
        <v>2304</v>
      </c>
      <c r="E9" s="143" t="s">
        <v>86</v>
      </c>
      <c r="F9" s="143">
        <v>24</v>
      </c>
      <c r="G9" s="37">
        <v>45678</v>
      </c>
      <c r="H9" s="150">
        <v>0</v>
      </c>
      <c r="I9" s="146" t="s">
        <v>677</v>
      </c>
      <c r="J9" s="139" t="s">
        <v>52</v>
      </c>
      <c r="K9" s="139" t="s">
        <v>83</v>
      </c>
      <c r="L9" s="139" t="s">
        <v>524</v>
      </c>
      <c r="M9" s="140" t="s">
        <v>678</v>
      </c>
      <c r="N9" s="139" t="s">
        <v>679</v>
      </c>
      <c r="O9" s="142" t="s">
        <v>699</v>
      </c>
      <c r="P9" s="142" t="s">
        <v>700</v>
      </c>
      <c r="Q9" s="139"/>
      <c r="R9" s="139"/>
      <c r="S9" s="139"/>
      <c r="T9" s="139"/>
      <c r="U9" s="38"/>
      <c r="V9" s="38"/>
      <c r="W9" s="38">
        <v>9</v>
      </c>
      <c r="X9" s="38"/>
      <c r="Y9" s="38"/>
      <c r="Z9" s="38"/>
      <c r="AA9" s="38"/>
      <c r="AB9" s="38"/>
      <c r="AC9" s="38">
        <v>2</v>
      </c>
      <c r="AD9" s="38"/>
      <c r="AE9" s="38"/>
      <c r="AF9" s="38"/>
      <c r="AG9" s="50" t="str">
        <f>_xlfn.IFNA(VLOOKUP(Tabla26[[#This Row],[CODIGO_OPERATIVO]],codigo_operativo[#All],2,FALSE),"")</f>
        <v/>
      </c>
    </row>
    <row r="10" spans="1:33" s="1" customFormat="1" ht="50.1" customHeight="1" x14ac:dyDescent="0.25">
      <c r="A10" s="48" t="str">
        <f t="shared" si="1"/>
        <v>OSR-496-UR4/24</v>
      </c>
      <c r="B10" s="48" t="str">
        <f>IF(ISBLANK(C10),"",_xlfn.CONCAT(A10,"_",TEXT(G10,"yymmdd"),TEXT(H10,"hhmm"),"-",VLOOKUP(Tabla26[[#This Row],[DEPARTAMENTO O PARTIDO]],id_deptos[#All],2,FALSE)))</f>
        <v>OSR-496-UR4/24_2501150000-157</v>
      </c>
      <c r="C10" s="78" t="s">
        <v>680</v>
      </c>
      <c r="D10" s="78">
        <v>496</v>
      </c>
      <c r="E10" s="78" t="s">
        <v>60</v>
      </c>
      <c r="F10" s="76">
        <v>24</v>
      </c>
      <c r="G10" s="152">
        <v>45672</v>
      </c>
      <c r="H10" s="150">
        <v>1</v>
      </c>
      <c r="I10" s="38" t="s">
        <v>681</v>
      </c>
      <c r="J10" s="38" t="s">
        <v>52</v>
      </c>
      <c r="K10" s="38" t="s">
        <v>72</v>
      </c>
      <c r="L10" s="38" t="s">
        <v>205</v>
      </c>
      <c r="M10" s="39"/>
      <c r="N10" s="38" t="s">
        <v>682</v>
      </c>
      <c r="O10" s="53" t="s">
        <v>722</v>
      </c>
      <c r="P10" s="53" t="s">
        <v>723</v>
      </c>
      <c r="Q10" s="38"/>
      <c r="R10" s="38"/>
      <c r="S10" s="38"/>
      <c r="T10" s="38"/>
      <c r="U10" s="38"/>
      <c r="V10" s="38"/>
      <c r="W10" s="38">
        <v>1</v>
      </c>
      <c r="X10" s="38"/>
      <c r="Y10" s="38"/>
      <c r="Z10" s="38"/>
      <c r="AA10" s="38"/>
      <c r="AB10" s="38"/>
      <c r="AC10" s="38"/>
      <c r="AD10" s="38"/>
      <c r="AE10" s="38"/>
      <c r="AF10" s="38"/>
      <c r="AG10" s="50" t="str">
        <f>_xlfn.IFNA(VLOOKUP(Tabla26[[#This Row],[CODIGO_OPERATIVO]],codigo_operativo[#All],2,FALSE),"")</f>
        <v/>
      </c>
    </row>
    <row r="11" spans="1:33" s="1" customFormat="1" ht="50.1" customHeight="1" x14ac:dyDescent="0.25">
      <c r="A11" s="48" t="str">
        <f t="shared" si="1"/>
        <v>OSR-496-UR4/24</v>
      </c>
      <c r="B11" s="48" t="str">
        <f>IF(ISBLANK(C11),"",_xlfn.CONCAT(A11,"_",TEXT(G11,"yymmdd"),TEXT(H11,"hhmm"),"-",VLOOKUP(Tabla26[[#This Row],[DEPARTAMENTO O PARTIDO]],id_deptos[#All],2,FALSE)))</f>
        <v>OSR-496-UR4/24_2501160000-157</v>
      </c>
      <c r="C11" s="38" t="s">
        <v>680</v>
      </c>
      <c r="D11" s="38">
        <v>496</v>
      </c>
      <c r="E11" s="38" t="s">
        <v>60</v>
      </c>
      <c r="F11" s="143">
        <v>24</v>
      </c>
      <c r="G11" s="152">
        <v>45673</v>
      </c>
      <c r="H11" s="150">
        <v>1</v>
      </c>
      <c r="I11" s="38" t="s">
        <v>681</v>
      </c>
      <c r="J11" s="38" t="s">
        <v>52</v>
      </c>
      <c r="K11" s="38" t="s">
        <v>72</v>
      </c>
      <c r="L11" s="38" t="s">
        <v>205</v>
      </c>
      <c r="M11" s="39"/>
      <c r="N11" s="38" t="s">
        <v>682</v>
      </c>
      <c r="O11" s="142" t="s">
        <v>722</v>
      </c>
      <c r="P11" s="142" t="s">
        <v>723</v>
      </c>
      <c r="Q11" s="38"/>
      <c r="R11" s="38"/>
      <c r="S11" s="38"/>
      <c r="T11" s="38"/>
      <c r="U11" s="38"/>
      <c r="V11" s="38"/>
      <c r="W11" s="38">
        <v>1</v>
      </c>
      <c r="X11" s="38"/>
      <c r="Y11" s="38"/>
      <c r="Z11" s="38"/>
      <c r="AA11" s="38"/>
      <c r="AB11" s="38"/>
      <c r="AC11" s="38"/>
      <c r="AD11" s="38"/>
      <c r="AE11" s="38"/>
      <c r="AF11" s="38"/>
      <c r="AG11" s="50" t="str">
        <f>_xlfn.IFNA(VLOOKUP(Tabla26[[#This Row],[CODIGO_OPERATIVO]],codigo_operativo[#All],2,FALSE),"")</f>
        <v/>
      </c>
    </row>
    <row r="12" spans="1:33" s="1" customFormat="1" ht="50.1" customHeight="1" x14ac:dyDescent="0.25">
      <c r="A12" s="48" t="str">
        <f t="shared" si="1"/>
        <v>OSR-496-UR4/24</v>
      </c>
      <c r="B12" s="48" t="str">
        <f>IF(ISBLANK(C12),"",_xlfn.CONCAT(A12,"_",TEXT(G12,"yymmdd"),TEXT(H12,"hhmm"),"-",VLOOKUP(Tabla26[[#This Row],[DEPARTAMENTO O PARTIDO]],id_deptos[#All],2,FALSE)))</f>
        <v>OSR-496-UR4/24_2501170000-157</v>
      </c>
      <c r="C12" s="78" t="s">
        <v>680</v>
      </c>
      <c r="D12" s="78">
        <v>496</v>
      </c>
      <c r="E12" s="78" t="s">
        <v>60</v>
      </c>
      <c r="F12" s="143">
        <v>24</v>
      </c>
      <c r="G12" s="152">
        <v>45674</v>
      </c>
      <c r="H12" s="150">
        <v>1</v>
      </c>
      <c r="I12" s="38" t="s">
        <v>681</v>
      </c>
      <c r="J12" s="38" t="s">
        <v>52</v>
      </c>
      <c r="K12" s="51" t="s">
        <v>72</v>
      </c>
      <c r="L12" s="38" t="s">
        <v>205</v>
      </c>
      <c r="M12" s="39"/>
      <c r="N12" s="38" t="s">
        <v>682</v>
      </c>
      <c r="O12" s="142" t="s">
        <v>722</v>
      </c>
      <c r="P12" s="142" t="s">
        <v>723</v>
      </c>
      <c r="Q12" s="38"/>
      <c r="R12" s="38"/>
      <c r="S12" s="38"/>
      <c r="T12" s="38"/>
      <c r="U12" s="38"/>
      <c r="V12" s="38"/>
      <c r="W12" s="38">
        <v>1</v>
      </c>
      <c r="X12" s="38"/>
      <c r="Y12" s="38"/>
      <c r="Z12" s="38"/>
      <c r="AA12" s="38"/>
      <c r="AB12" s="38"/>
      <c r="AC12" s="38"/>
      <c r="AD12" s="38"/>
      <c r="AE12" s="38"/>
      <c r="AF12" s="38"/>
      <c r="AG12" s="50" t="str">
        <f>_xlfn.IFNA(VLOOKUP(Tabla26[[#This Row],[CODIGO_OPERATIVO]],codigo_operativo[#All],2,FALSE),"")</f>
        <v/>
      </c>
    </row>
    <row r="13" spans="1:33" s="1" customFormat="1" ht="50.1" customHeight="1" x14ac:dyDescent="0.25">
      <c r="A13" s="48" t="str">
        <f t="shared" si="1"/>
        <v>OSR-496-UR4/24</v>
      </c>
      <c r="B13" s="48" t="str">
        <f>IF(ISBLANK(C13),"",_xlfn.CONCAT(A13,"_",TEXT(G13,"yymmdd"),TEXT(H13,"hhmm"),"-",VLOOKUP(Tabla26[[#This Row],[DEPARTAMENTO O PARTIDO]],id_deptos[#All],2,FALSE)))</f>
        <v>OSR-496-UR4/24_2501180000-157</v>
      </c>
      <c r="C13" s="76" t="s">
        <v>680</v>
      </c>
      <c r="D13" s="76">
        <v>496</v>
      </c>
      <c r="E13" s="76" t="s">
        <v>60</v>
      </c>
      <c r="F13" s="143">
        <v>24</v>
      </c>
      <c r="G13" s="152">
        <v>45675</v>
      </c>
      <c r="H13" s="150">
        <v>1</v>
      </c>
      <c r="I13" s="38" t="s">
        <v>681</v>
      </c>
      <c r="J13" s="38" t="s">
        <v>52</v>
      </c>
      <c r="K13" s="38" t="s">
        <v>72</v>
      </c>
      <c r="L13" s="38" t="s">
        <v>205</v>
      </c>
      <c r="M13" s="39"/>
      <c r="N13" s="38" t="s">
        <v>682</v>
      </c>
      <c r="O13" s="142" t="s">
        <v>722</v>
      </c>
      <c r="P13" s="142" t="s">
        <v>723</v>
      </c>
      <c r="Q13" s="38"/>
      <c r="R13" s="38"/>
      <c r="S13" s="38"/>
      <c r="T13" s="38"/>
      <c r="U13" s="38"/>
      <c r="V13" s="38"/>
      <c r="W13" s="38">
        <v>1</v>
      </c>
      <c r="X13" s="38"/>
      <c r="Y13" s="38"/>
      <c r="Z13" s="38"/>
      <c r="AA13" s="38"/>
      <c r="AB13" s="38"/>
      <c r="AC13" s="38"/>
      <c r="AD13" s="38"/>
      <c r="AE13" s="38"/>
      <c r="AF13" s="38"/>
      <c r="AG13" s="50" t="str">
        <f>_xlfn.IFNA(VLOOKUP(Tabla26[[#This Row],[CODIGO_OPERATIVO]],codigo_operativo[#All],2,FALSE),"")</f>
        <v/>
      </c>
    </row>
    <row r="14" spans="1:33" s="1" customFormat="1" ht="50.1" customHeight="1" x14ac:dyDescent="0.25">
      <c r="A14" s="48" t="str">
        <f t="shared" si="1"/>
        <v>OSR-496-UR4/24</v>
      </c>
      <c r="B14" s="48" t="str">
        <f>IF(ISBLANK(C14),"",_xlfn.CONCAT(A14,"_",TEXT(G14,"yymmdd"),TEXT(H14,"hhmm"),"-",VLOOKUP(Tabla26[[#This Row],[DEPARTAMENTO O PARTIDO]],id_deptos[#All],2,FALSE)))</f>
        <v>OSR-496-UR4/24_2501190000-157</v>
      </c>
      <c r="C14" s="78" t="s">
        <v>680</v>
      </c>
      <c r="D14" s="78">
        <v>496</v>
      </c>
      <c r="E14" s="78" t="s">
        <v>60</v>
      </c>
      <c r="F14" s="143">
        <v>24</v>
      </c>
      <c r="G14" s="152">
        <v>45676</v>
      </c>
      <c r="H14" s="150">
        <v>1</v>
      </c>
      <c r="I14" s="38" t="s">
        <v>681</v>
      </c>
      <c r="J14" s="38" t="s">
        <v>52</v>
      </c>
      <c r="K14" s="51" t="s">
        <v>72</v>
      </c>
      <c r="L14" s="38" t="s">
        <v>205</v>
      </c>
      <c r="M14" s="39"/>
      <c r="N14" s="38" t="s">
        <v>682</v>
      </c>
      <c r="O14" s="142" t="s">
        <v>722</v>
      </c>
      <c r="P14" s="142" t="s">
        <v>723</v>
      </c>
      <c r="Q14" s="38"/>
      <c r="R14" s="38"/>
      <c r="S14" s="38"/>
      <c r="T14" s="38"/>
      <c r="U14" s="38"/>
      <c r="V14" s="38"/>
      <c r="W14" s="38">
        <v>1</v>
      </c>
      <c r="X14" s="38"/>
      <c r="Y14" s="38"/>
      <c r="Z14" s="38"/>
      <c r="AA14" s="38"/>
      <c r="AB14" s="38"/>
      <c r="AC14" s="38"/>
      <c r="AD14" s="38"/>
      <c r="AE14" s="38"/>
      <c r="AF14" s="38"/>
      <c r="AG14" s="50" t="str">
        <f>_xlfn.IFNA(VLOOKUP(Tabla26[[#This Row],[CODIGO_OPERATIVO]],codigo_operativo[#All],2,FALSE),"")</f>
        <v/>
      </c>
    </row>
    <row r="15" spans="1:33" s="1" customFormat="1" ht="50.1" customHeight="1" x14ac:dyDescent="0.25">
      <c r="A15" s="48" t="str">
        <f t="shared" si="1"/>
        <v>OSR-496-UR4/24</v>
      </c>
      <c r="B15" s="48" t="str">
        <f>IF(ISBLANK(C15),"",_xlfn.CONCAT(A15,"_",TEXT(G15,"yymmdd"),TEXT(H15,"hhmm"),"-",VLOOKUP(Tabla26[[#This Row],[DEPARTAMENTO O PARTIDO]],id_deptos[#All],2,FALSE)))</f>
        <v>OSR-496-UR4/24_2501200000-157</v>
      </c>
      <c r="C15" s="39" t="s">
        <v>680</v>
      </c>
      <c r="D15" s="76">
        <v>496</v>
      </c>
      <c r="E15" s="76" t="s">
        <v>60</v>
      </c>
      <c r="F15" s="143">
        <v>24</v>
      </c>
      <c r="G15" s="152">
        <v>45677</v>
      </c>
      <c r="H15" s="150">
        <v>1</v>
      </c>
      <c r="I15" s="38" t="s">
        <v>681</v>
      </c>
      <c r="J15" s="38" t="s">
        <v>52</v>
      </c>
      <c r="K15" s="38" t="s">
        <v>72</v>
      </c>
      <c r="L15" s="38" t="s">
        <v>205</v>
      </c>
      <c r="M15" s="39"/>
      <c r="N15" s="38" t="s">
        <v>682</v>
      </c>
      <c r="O15" s="142" t="s">
        <v>722</v>
      </c>
      <c r="P15" s="142" t="s">
        <v>723</v>
      </c>
      <c r="Q15" s="38"/>
      <c r="R15" s="38"/>
      <c r="S15" s="38"/>
      <c r="T15" s="38"/>
      <c r="U15" s="38"/>
      <c r="V15" s="38"/>
      <c r="W15" s="38">
        <v>1</v>
      </c>
      <c r="X15" s="38"/>
      <c r="Y15" s="38"/>
      <c r="Z15" s="38"/>
      <c r="AA15" s="38"/>
      <c r="AB15" s="38"/>
      <c r="AC15" s="38"/>
      <c r="AD15" s="38"/>
      <c r="AE15" s="38"/>
      <c r="AF15" s="38"/>
      <c r="AG15" s="50" t="str">
        <f>_xlfn.IFNA(VLOOKUP(Tabla26[[#This Row],[CODIGO_OPERATIVO]],codigo_operativo[#All],2,FALSE),"")</f>
        <v/>
      </c>
    </row>
    <row r="16" spans="1:33" s="1" customFormat="1" ht="50.1" customHeight="1" x14ac:dyDescent="0.25">
      <c r="A16" s="48" t="str">
        <f t="shared" si="1"/>
        <v>OSR-496-UR4/24</v>
      </c>
      <c r="B16" s="48" t="str">
        <f>IF(ISBLANK(C16),"",_xlfn.CONCAT(A16,"_",TEXT(G16,"yymmdd"),TEXT(H16,"hhmm"),"-",VLOOKUP(Tabla26[[#This Row],[DEPARTAMENTO O PARTIDO]],id_deptos[#All],2,FALSE)))</f>
        <v>OSR-496-UR4/24_2501210000-157</v>
      </c>
      <c r="C16" s="78" t="s">
        <v>680</v>
      </c>
      <c r="D16" s="78">
        <v>496</v>
      </c>
      <c r="E16" s="78" t="s">
        <v>60</v>
      </c>
      <c r="F16" s="143">
        <v>24</v>
      </c>
      <c r="G16" s="152">
        <v>45678</v>
      </c>
      <c r="H16" s="150">
        <v>1</v>
      </c>
      <c r="I16" s="38" t="s">
        <v>681</v>
      </c>
      <c r="J16" s="38" t="s">
        <v>52</v>
      </c>
      <c r="K16" s="78" t="s">
        <v>72</v>
      </c>
      <c r="L16" s="38" t="s">
        <v>205</v>
      </c>
      <c r="M16" s="39"/>
      <c r="N16" s="38" t="s">
        <v>682</v>
      </c>
      <c r="O16" s="142" t="s">
        <v>722</v>
      </c>
      <c r="P16" s="142" t="s">
        <v>723</v>
      </c>
      <c r="Q16" s="38"/>
      <c r="R16" s="38"/>
      <c r="S16" s="38"/>
      <c r="T16" s="38"/>
      <c r="U16" s="38"/>
      <c r="V16" s="38"/>
      <c r="W16" s="38">
        <v>1</v>
      </c>
      <c r="X16" s="38"/>
      <c r="Y16" s="38"/>
      <c r="Z16" s="38"/>
      <c r="AA16" s="38"/>
      <c r="AB16" s="38"/>
      <c r="AC16" s="38"/>
      <c r="AD16" s="38"/>
      <c r="AE16" s="38"/>
      <c r="AF16" s="38"/>
      <c r="AG16" s="50" t="str">
        <f>_xlfn.IFNA(VLOOKUP(Tabla26[[#This Row],[CODIGO_OPERATIVO]],codigo_operativo[#All],2,FALSE),"")</f>
        <v/>
      </c>
    </row>
    <row r="17" spans="1:33" s="1" customFormat="1" ht="50.1" customHeight="1" x14ac:dyDescent="0.25">
      <c r="A17" s="48" t="str">
        <f t="shared" si="1"/>
        <v>OSL-2583-AER/24</v>
      </c>
      <c r="B17" s="48" t="str">
        <f>IF(ISBLANK(C17),"",_xlfn.CONCAT(A17,"_",TEXT(G17,"yymmdd"),TEXT(H17,"hhmm"),"-",VLOOKUP(Tabla26[[#This Row],[DEPARTAMENTO O PARTIDO]],id_deptos[#All],2,FALSE)))</f>
        <v>OSL-2583-AER/24_2501150800-14</v>
      </c>
      <c r="C17" s="76" t="s">
        <v>676</v>
      </c>
      <c r="D17" s="76">
        <v>2583</v>
      </c>
      <c r="E17" s="76" t="s">
        <v>87</v>
      </c>
      <c r="F17" s="76">
        <v>24</v>
      </c>
      <c r="G17" s="152">
        <v>45672</v>
      </c>
      <c r="H17" s="150">
        <v>0.33333333333333331</v>
      </c>
      <c r="I17" s="38" t="s">
        <v>683</v>
      </c>
      <c r="J17" s="38" t="s">
        <v>52</v>
      </c>
      <c r="K17" s="38" t="s">
        <v>84</v>
      </c>
      <c r="L17" s="38" t="s">
        <v>154</v>
      </c>
      <c r="M17" s="39"/>
      <c r="N17" s="38" t="s">
        <v>684</v>
      </c>
      <c r="O17" s="53" t="s">
        <v>727</v>
      </c>
      <c r="P17" s="53" t="s">
        <v>728</v>
      </c>
      <c r="Q17" s="38"/>
      <c r="R17" s="38"/>
      <c r="S17" s="38"/>
      <c r="T17" s="38"/>
      <c r="U17" s="38"/>
      <c r="V17" s="38"/>
      <c r="W17" s="38">
        <v>8</v>
      </c>
      <c r="X17" s="38"/>
      <c r="Y17" s="38"/>
      <c r="Z17" s="38"/>
      <c r="AA17" s="38"/>
      <c r="AB17" s="38"/>
      <c r="AC17" s="38">
        <v>2</v>
      </c>
      <c r="AD17" s="38"/>
      <c r="AE17" s="38"/>
      <c r="AF17" s="38"/>
      <c r="AG17" s="50" t="str">
        <f>_xlfn.IFNA(VLOOKUP(Tabla26[[#This Row],[CODIGO_OPERATIVO]],codigo_operativo[#All],2,FALSE),"")</f>
        <v/>
      </c>
    </row>
    <row r="18" spans="1:33" s="1" customFormat="1" ht="50.1" customHeight="1" x14ac:dyDescent="0.25">
      <c r="A18" s="48" t="str">
        <f t="shared" si="1"/>
        <v>OSL-2583-AER/24</v>
      </c>
      <c r="B18" s="48" t="str">
        <f>IF(ISBLANK(C18),"",_xlfn.CONCAT(A18,"_",TEXT(G18,"yymmdd"),TEXT(H18,"hhmm"),"-",VLOOKUP(Tabla26[[#This Row],[DEPARTAMENTO O PARTIDO]],id_deptos[#All],2,FALSE)))</f>
        <v>OSL-2583-AER/24_2501160800-14</v>
      </c>
      <c r="C18" s="76" t="s">
        <v>676</v>
      </c>
      <c r="D18" s="76">
        <v>2583</v>
      </c>
      <c r="E18" s="76" t="s">
        <v>87</v>
      </c>
      <c r="F18" s="143">
        <v>24</v>
      </c>
      <c r="G18" s="152">
        <v>45673</v>
      </c>
      <c r="H18" s="150">
        <v>0.33333333333333331</v>
      </c>
      <c r="I18" s="38" t="s">
        <v>683</v>
      </c>
      <c r="J18" s="38" t="s">
        <v>52</v>
      </c>
      <c r="K18" s="38" t="s">
        <v>84</v>
      </c>
      <c r="L18" s="38" t="s">
        <v>154</v>
      </c>
      <c r="M18" s="39"/>
      <c r="N18" s="38" t="s">
        <v>684</v>
      </c>
      <c r="O18" s="142" t="s">
        <v>727</v>
      </c>
      <c r="P18" s="142" t="s">
        <v>728</v>
      </c>
      <c r="Q18" s="38"/>
      <c r="R18" s="38"/>
      <c r="S18" s="38"/>
      <c r="T18" s="38"/>
      <c r="U18" s="38"/>
      <c r="V18" s="38"/>
      <c r="W18" s="139">
        <v>8</v>
      </c>
      <c r="X18" s="38"/>
      <c r="Y18" s="38"/>
      <c r="Z18" s="38"/>
      <c r="AA18" s="38"/>
      <c r="AB18" s="38"/>
      <c r="AC18" s="139">
        <v>2</v>
      </c>
      <c r="AD18" s="38"/>
      <c r="AE18" s="38"/>
      <c r="AF18" s="38"/>
      <c r="AG18" s="50" t="str">
        <f>_xlfn.IFNA(VLOOKUP(Tabla26[[#This Row],[CODIGO_OPERATIVO]],codigo_operativo[#All],2,FALSE),"")</f>
        <v/>
      </c>
    </row>
    <row r="19" spans="1:33" s="1" customFormat="1" ht="50.1" customHeight="1" x14ac:dyDescent="0.25">
      <c r="A19" s="48" t="str">
        <f t="shared" si="1"/>
        <v>OSL-2583-AER/24</v>
      </c>
      <c r="B19" s="48" t="str">
        <f>IF(ISBLANK(C19),"",_xlfn.CONCAT(A19,"_",TEXT(G19,"yymmdd"),TEXT(H19,"hhmm"),"-",VLOOKUP(Tabla26[[#This Row],[DEPARTAMENTO O PARTIDO]],id_deptos[#All],2,FALSE)))</f>
        <v>OSL-2583-AER/24_2501170800-14</v>
      </c>
      <c r="C19" s="76" t="s">
        <v>676</v>
      </c>
      <c r="D19" s="76">
        <v>2583</v>
      </c>
      <c r="E19" s="76" t="s">
        <v>87</v>
      </c>
      <c r="F19" s="143">
        <v>24</v>
      </c>
      <c r="G19" s="152">
        <v>45674</v>
      </c>
      <c r="H19" s="150">
        <v>0.33333333333333331</v>
      </c>
      <c r="I19" s="38" t="s">
        <v>683</v>
      </c>
      <c r="J19" s="38" t="s">
        <v>52</v>
      </c>
      <c r="K19" s="38" t="s">
        <v>84</v>
      </c>
      <c r="L19" s="38" t="s">
        <v>154</v>
      </c>
      <c r="M19" s="39"/>
      <c r="N19" s="38" t="s">
        <v>684</v>
      </c>
      <c r="O19" s="142" t="s">
        <v>727</v>
      </c>
      <c r="P19" s="142" t="s">
        <v>728</v>
      </c>
      <c r="Q19" s="38"/>
      <c r="R19" s="38"/>
      <c r="S19" s="38"/>
      <c r="T19" s="38"/>
      <c r="U19" s="38"/>
      <c r="V19" s="38"/>
      <c r="W19" s="139">
        <v>8</v>
      </c>
      <c r="X19" s="38"/>
      <c r="Y19" s="38"/>
      <c r="Z19" s="38"/>
      <c r="AA19" s="38"/>
      <c r="AB19" s="38"/>
      <c r="AC19" s="139">
        <v>2</v>
      </c>
      <c r="AD19" s="38"/>
      <c r="AE19" s="38"/>
      <c r="AF19" s="38"/>
      <c r="AG19" s="50" t="str">
        <f>_xlfn.IFNA(VLOOKUP(Tabla26[[#This Row],[CODIGO_OPERATIVO]],codigo_operativo[#All],2,FALSE),"")</f>
        <v/>
      </c>
    </row>
    <row r="20" spans="1:33" s="1" customFormat="1" ht="50.1" customHeight="1" x14ac:dyDescent="0.25">
      <c r="A20" s="48" t="str">
        <f t="shared" si="1"/>
        <v>OSL-2583-AER/24</v>
      </c>
      <c r="B20" s="48" t="str">
        <f>IF(ISBLANK(C20),"",_xlfn.CONCAT(A20,"_",TEXT(G20,"yymmdd"),TEXT(H20,"hhmm"),"-",VLOOKUP(Tabla26[[#This Row],[DEPARTAMENTO O PARTIDO]],id_deptos[#All],2,FALSE)))</f>
        <v>OSL-2583-AER/24_2501180800-14</v>
      </c>
      <c r="C20" s="76" t="s">
        <v>676</v>
      </c>
      <c r="D20" s="76">
        <v>2583</v>
      </c>
      <c r="E20" s="76" t="s">
        <v>87</v>
      </c>
      <c r="F20" s="143">
        <v>24</v>
      </c>
      <c r="G20" s="152">
        <v>45675</v>
      </c>
      <c r="H20" s="150">
        <v>0.33333333333333331</v>
      </c>
      <c r="I20" s="38" t="s">
        <v>683</v>
      </c>
      <c r="J20" s="38" t="s">
        <v>52</v>
      </c>
      <c r="K20" s="38" t="s">
        <v>84</v>
      </c>
      <c r="L20" s="38" t="s">
        <v>154</v>
      </c>
      <c r="M20" s="39"/>
      <c r="N20" s="38" t="s">
        <v>684</v>
      </c>
      <c r="O20" s="142" t="s">
        <v>727</v>
      </c>
      <c r="P20" s="142" t="s">
        <v>728</v>
      </c>
      <c r="Q20" s="38"/>
      <c r="R20" s="38"/>
      <c r="S20" s="38"/>
      <c r="T20" s="38"/>
      <c r="U20" s="38"/>
      <c r="V20" s="38"/>
      <c r="W20" s="139">
        <v>8</v>
      </c>
      <c r="X20" s="38"/>
      <c r="Y20" s="38"/>
      <c r="Z20" s="38"/>
      <c r="AA20" s="38"/>
      <c r="AB20" s="38"/>
      <c r="AC20" s="139">
        <v>2</v>
      </c>
      <c r="AD20" s="38"/>
      <c r="AE20" s="38"/>
      <c r="AF20" s="38"/>
      <c r="AG20" s="50" t="str">
        <f>_xlfn.IFNA(VLOOKUP(Tabla26[[#This Row],[CODIGO_OPERATIVO]],codigo_operativo[#All],2,FALSE),"")</f>
        <v/>
      </c>
    </row>
    <row r="21" spans="1:33" s="1" customFormat="1" ht="50.1" customHeight="1" x14ac:dyDescent="0.25">
      <c r="A21" s="48" t="str">
        <f t="shared" si="1"/>
        <v>OSL-2583-AER/24</v>
      </c>
      <c r="B21" s="48" t="str">
        <f>IF(ISBLANK(C21),"",_xlfn.CONCAT(A21,"_",TEXT(G21,"yymmdd"),TEXT(H21,"hhmm"),"-",VLOOKUP(Tabla26[[#This Row],[DEPARTAMENTO O PARTIDO]],id_deptos[#All],2,FALSE)))</f>
        <v>OSL-2583-AER/24_2501190800-14</v>
      </c>
      <c r="C21" s="76" t="s">
        <v>676</v>
      </c>
      <c r="D21" s="76">
        <v>2583</v>
      </c>
      <c r="E21" s="76" t="s">
        <v>87</v>
      </c>
      <c r="F21" s="143">
        <v>24</v>
      </c>
      <c r="G21" s="152">
        <v>45676</v>
      </c>
      <c r="H21" s="150">
        <v>0.33333333333333331</v>
      </c>
      <c r="I21" s="38" t="s">
        <v>683</v>
      </c>
      <c r="J21" s="38" t="s">
        <v>52</v>
      </c>
      <c r="K21" s="38" t="s">
        <v>84</v>
      </c>
      <c r="L21" s="38" t="s">
        <v>154</v>
      </c>
      <c r="M21" s="39"/>
      <c r="N21" s="38" t="s">
        <v>684</v>
      </c>
      <c r="O21" s="142" t="s">
        <v>727</v>
      </c>
      <c r="P21" s="142" t="s">
        <v>728</v>
      </c>
      <c r="Q21" s="38"/>
      <c r="R21" s="38"/>
      <c r="S21" s="38"/>
      <c r="T21" s="38"/>
      <c r="U21" s="38"/>
      <c r="V21" s="38"/>
      <c r="W21" s="139">
        <v>8</v>
      </c>
      <c r="X21" s="38"/>
      <c r="Y21" s="38"/>
      <c r="Z21" s="38"/>
      <c r="AA21" s="38"/>
      <c r="AB21" s="38"/>
      <c r="AC21" s="139">
        <v>2</v>
      </c>
      <c r="AD21" s="38"/>
      <c r="AE21" s="38"/>
      <c r="AF21" s="38"/>
      <c r="AG21" s="50" t="str">
        <f>_xlfn.IFNA(VLOOKUP(Tabla26[[#This Row],[CODIGO_OPERATIVO]],codigo_operativo[#All],2,FALSE),"")</f>
        <v/>
      </c>
    </row>
    <row r="22" spans="1:33" s="1" customFormat="1" ht="50.1" customHeight="1" x14ac:dyDescent="0.25">
      <c r="A22" s="48" t="str">
        <f t="shared" si="1"/>
        <v>OSL-2583-AER/24</v>
      </c>
      <c r="B22" s="48" t="str">
        <f>IF(ISBLANK(C22),"",_xlfn.CONCAT(A22,"_",TEXT(G22,"yymmdd"),TEXT(H22,"hhmm"),"-",VLOOKUP(Tabla26[[#This Row],[DEPARTAMENTO O PARTIDO]],id_deptos[#All],2,FALSE)))</f>
        <v>OSL-2583-AER/24_2501200800-14</v>
      </c>
      <c r="C22" s="76" t="s">
        <v>676</v>
      </c>
      <c r="D22" s="76">
        <v>2583</v>
      </c>
      <c r="E22" s="76" t="s">
        <v>87</v>
      </c>
      <c r="F22" s="143">
        <v>24</v>
      </c>
      <c r="G22" s="152">
        <v>45677</v>
      </c>
      <c r="H22" s="150">
        <v>0.33333333333333331</v>
      </c>
      <c r="I22" s="38" t="s">
        <v>683</v>
      </c>
      <c r="J22" s="38" t="s">
        <v>52</v>
      </c>
      <c r="K22" s="38" t="s">
        <v>84</v>
      </c>
      <c r="L22" s="38" t="s">
        <v>154</v>
      </c>
      <c r="M22" s="39"/>
      <c r="N22" s="38" t="s">
        <v>684</v>
      </c>
      <c r="O22" s="142" t="s">
        <v>727</v>
      </c>
      <c r="P22" s="142" t="s">
        <v>728</v>
      </c>
      <c r="Q22" s="38"/>
      <c r="R22" s="38"/>
      <c r="S22" s="38"/>
      <c r="T22" s="38"/>
      <c r="U22" s="38"/>
      <c r="V22" s="38"/>
      <c r="W22" s="139">
        <v>8</v>
      </c>
      <c r="X22" s="38"/>
      <c r="Y22" s="38"/>
      <c r="Z22" s="38"/>
      <c r="AA22" s="38"/>
      <c r="AB22" s="38"/>
      <c r="AC22" s="139">
        <v>2</v>
      </c>
      <c r="AD22" s="38"/>
      <c r="AE22" s="38"/>
      <c r="AF22" s="38"/>
      <c r="AG22" s="50" t="str">
        <f>_xlfn.IFNA(VLOOKUP(Tabla26[[#This Row],[CODIGO_OPERATIVO]],codigo_operativo[#All],2,FALSE),"")</f>
        <v/>
      </c>
    </row>
    <row r="23" spans="1:33" s="1" customFormat="1" ht="50.1" customHeight="1" x14ac:dyDescent="0.25">
      <c r="A23" s="48" t="str">
        <f t="shared" si="1"/>
        <v>OSL-2583-AER/24</v>
      </c>
      <c r="B23" s="48" t="str">
        <f>IF(ISBLANK(C23),"",_xlfn.CONCAT(A23,"_",TEXT(G23,"yymmdd"),TEXT(H23,"hhmm"),"-",VLOOKUP(Tabla26[[#This Row],[DEPARTAMENTO O PARTIDO]],id_deptos[#All],2,FALSE)))</f>
        <v>OSL-2583-AER/24_2501210800-14</v>
      </c>
      <c r="C23" s="76" t="s">
        <v>676</v>
      </c>
      <c r="D23" s="76">
        <v>2583</v>
      </c>
      <c r="E23" s="76" t="s">
        <v>87</v>
      </c>
      <c r="F23" s="143">
        <v>24</v>
      </c>
      <c r="G23" s="152">
        <v>45678</v>
      </c>
      <c r="H23" s="150">
        <v>0.33333333333333331</v>
      </c>
      <c r="I23" s="38" t="s">
        <v>683</v>
      </c>
      <c r="J23" s="38" t="s">
        <v>52</v>
      </c>
      <c r="K23" s="38" t="s">
        <v>84</v>
      </c>
      <c r="L23" s="38" t="s">
        <v>154</v>
      </c>
      <c r="M23" s="39"/>
      <c r="N23" s="38" t="s">
        <v>684</v>
      </c>
      <c r="O23" s="142" t="s">
        <v>727</v>
      </c>
      <c r="P23" s="142" t="s">
        <v>728</v>
      </c>
      <c r="Q23" s="38"/>
      <c r="R23" s="38"/>
      <c r="S23" s="38"/>
      <c r="T23" s="38"/>
      <c r="U23" s="38"/>
      <c r="V23" s="38"/>
      <c r="W23" s="139">
        <v>8</v>
      </c>
      <c r="X23" s="38"/>
      <c r="Y23" s="38"/>
      <c r="Z23" s="38"/>
      <c r="AA23" s="38"/>
      <c r="AB23" s="38"/>
      <c r="AC23" s="139">
        <v>2</v>
      </c>
      <c r="AD23" s="38"/>
      <c r="AE23" s="38"/>
      <c r="AF23" s="38"/>
      <c r="AG23" s="50" t="str">
        <f>_xlfn.IFNA(VLOOKUP(Tabla26[[#This Row],[CODIGO_OPERATIVO]],codigo_operativo[#All],2,FALSE),"")</f>
        <v/>
      </c>
    </row>
    <row r="24" spans="1:33" s="1" customFormat="1" ht="50.1" customHeight="1" x14ac:dyDescent="0.25">
      <c r="A24" s="48" t="str">
        <f t="shared" si="1"/>
        <v>OSR-1175-UR1/24</v>
      </c>
      <c r="B24" s="48" t="str">
        <f>IF(ISBLANK(C24),"",_xlfn.CONCAT(A24,"_",TEXT(G24,"yymmdd"),TEXT(H24,"hhmm"),"-",VLOOKUP(Tabla26[[#This Row],[DEPARTAMENTO O PARTIDO]],id_deptos[#All],2,FALSE)))</f>
        <v>OSR-1175-UR1/24_2501150000-26</v>
      </c>
      <c r="C24" s="78" t="s">
        <v>680</v>
      </c>
      <c r="D24" s="76">
        <v>1175</v>
      </c>
      <c r="E24" s="78" t="s">
        <v>57</v>
      </c>
      <c r="F24" s="76">
        <v>24</v>
      </c>
      <c r="G24" s="152">
        <v>45672</v>
      </c>
      <c r="H24" s="150">
        <v>0</v>
      </c>
      <c r="I24" s="38" t="s">
        <v>685</v>
      </c>
      <c r="J24" s="38" t="s">
        <v>52</v>
      </c>
      <c r="K24" s="51" t="s">
        <v>83</v>
      </c>
      <c r="L24" s="38" t="s">
        <v>166</v>
      </c>
      <c r="M24" s="39"/>
      <c r="N24" s="38" t="s">
        <v>686</v>
      </c>
      <c r="O24" s="53" t="s">
        <v>725</v>
      </c>
      <c r="P24" s="53" t="s">
        <v>726</v>
      </c>
      <c r="Q24" s="38"/>
      <c r="R24" s="38"/>
      <c r="S24" s="38"/>
      <c r="T24" s="38"/>
      <c r="U24" s="38"/>
      <c r="V24" s="38"/>
      <c r="W24" s="38">
        <v>4</v>
      </c>
      <c r="X24" s="38"/>
      <c r="Y24" s="38"/>
      <c r="Z24" s="38"/>
      <c r="AA24" s="38"/>
      <c r="AB24" s="38"/>
      <c r="AC24" s="38"/>
      <c r="AD24" s="38"/>
      <c r="AE24" s="38"/>
      <c r="AF24" s="38"/>
      <c r="AG24" s="50" t="str">
        <f>_xlfn.IFNA(VLOOKUP(Tabla26[[#This Row],[CODIGO_OPERATIVO]],codigo_operativo[#All],2,FALSE),"")</f>
        <v/>
      </c>
    </row>
    <row r="25" spans="1:33" s="1" customFormat="1" ht="50.1" customHeight="1" x14ac:dyDescent="0.25">
      <c r="A25" s="48" t="str">
        <f t="shared" si="1"/>
        <v>OSR-1175-UR1/24</v>
      </c>
      <c r="B25" s="48" t="str">
        <f>IF(ISBLANK(C25),"",_xlfn.CONCAT(A25,"_",TEXT(G25,"yymmdd"),TEXT(H25,"hhmm"),"-",VLOOKUP(Tabla26[[#This Row],[DEPARTAMENTO O PARTIDO]],id_deptos[#All],2,FALSE)))</f>
        <v>OSR-1175-UR1/24_2501160000-26</v>
      </c>
      <c r="C25" s="76" t="s">
        <v>680</v>
      </c>
      <c r="D25" s="76">
        <v>1175</v>
      </c>
      <c r="E25" s="76" t="s">
        <v>57</v>
      </c>
      <c r="F25" s="143">
        <v>24</v>
      </c>
      <c r="G25" s="152">
        <v>45673</v>
      </c>
      <c r="H25" s="150">
        <v>0</v>
      </c>
      <c r="I25" s="38" t="s">
        <v>685</v>
      </c>
      <c r="J25" s="38" t="s">
        <v>52</v>
      </c>
      <c r="K25" s="38" t="s">
        <v>83</v>
      </c>
      <c r="L25" s="38" t="s">
        <v>166</v>
      </c>
      <c r="M25" s="39"/>
      <c r="N25" s="38" t="s">
        <v>686</v>
      </c>
      <c r="O25" s="142" t="s">
        <v>725</v>
      </c>
      <c r="P25" s="142" t="s">
        <v>726</v>
      </c>
      <c r="Q25" s="38"/>
      <c r="R25" s="38"/>
      <c r="S25" s="38"/>
      <c r="T25" s="38"/>
      <c r="U25" s="38"/>
      <c r="V25" s="38"/>
      <c r="W25" s="139">
        <v>4</v>
      </c>
      <c r="X25" s="38"/>
      <c r="Y25" s="38"/>
      <c r="Z25" s="38"/>
      <c r="AA25" s="38"/>
      <c r="AB25" s="38"/>
      <c r="AC25" s="38"/>
      <c r="AD25" s="38"/>
      <c r="AE25" s="38"/>
      <c r="AF25" s="38"/>
      <c r="AG25" s="50" t="str">
        <f>_xlfn.IFNA(VLOOKUP(Tabla26[[#This Row],[CODIGO_OPERATIVO]],codigo_operativo[#All],2,FALSE),"")</f>
        <v/>
      </c>
    </row>
    <row r="26" spans="1:33" s="1" customFormat="1" ht="50.1" customHeight="1" x14ac:dyDescent="0.25">
      <c r="A26" s="48" t="str">
        <f t="shared" si="1"/>
        <v>OSR-1175-UR1/24</v>
      </c>
      <c r="B26" s="48" t="str">
        <f>IF(ISBLANK(C26),"",_xlfn.CONCAT(A26,"_",TEXT(G26,"yymmdd"),TEXT(H26,"hhmm"),"-",VLOOKUP(Tabla26[[#This Row],[DEPARTAMENTO O PARTIDO]],id_deptos[#All],2,FALSE)))</f>
        <v>OSR-1175-UR1/24_2501170000-26</v>
      </c>
      <c r="C26" s="78" t="s">
        <v>680</v>
      </c>
      <c r="D26" s="78">
        <v>1175</v>
      </c>
      <c r="E26" s="78" t="s">
        <v>57</v>
      </c>
      <c r="F26" s="143">
        <v>24</v>
      </c>
      <c r="G26" s="152">
        <v>45674</v>
      </c>
      <c r="H26" s="150">
        <v>0</v>
      </c>
      <c r="I26" s="38" t="s">
        <v>685</v>
      </c>
      <c r="J26" s="38" t="s">
        <v>52</v>
      </c>
      <c r="K26" s="38" t="s">
        <v>83</v>
      </c>
      <c r="L26" s="38" t="s">
        <v>166</v>
      </c>
      <c r="M26" s="39"/>
      <c r="N26" s="38" t="s">
        <v>686</v>
      </c>
      <c r="O26" s="142" t="s">
        <v>725</v>
      </c>
      <c r="P26" s="142" t="s">
        <v>726</v>
      </c>
      <c r="Q26" s="38"/>
      <c r="R26" s="38"/>
      <c r="S26" s="38"/>
      <c r="T26" s="38"/>
      <c r="U26" s="38"/>
      <c r="V26" s="38"/>
      <c r="W26" s="139">
        <v>4</v>
      </c>
      <c r="X26" s="38"/>
      <c r="Y26" s="38"/>
      <c r="Z26" s="38"/>
      <c r="AA26" s="38"/>
      <c r="AB26" s="38"/>
      <c r="AC26" s="38"/>
      <c r="AD26" s="38"/>
      <c r="AE26" s="38"/>
      <c r="AF26" s="38"/>
      <c r="AG26" s="50" t="str">
        <f>_xlfn.IFNA(VLOOKUP(Tabla26[[#This Row],[CODIGO_OPERATIVO]],codigo_operativo[#All],2,FALSE),"")</f>
        <v/>
      </c>
    </row>
    <row r="27" spans="1:33" s="1" customFormat="1" ht="50.1" customHeight="1" x14ac:dyDescent="0.25">
      <c r="A27" s="48" t="str">
        <f t="shared" si="1"/>
        <v>OSR-1175-UR1/24</v>
      </c>
      <c r="B27" s="48" t="str">
        <f>IF(ISBLANK(C27),"",_xlfn.CONCAT(A27,"_",TEXT(G27,"yymmdd"),TEXT(H27,"hhmm"),"-",VLOOKUP(Tabla26[[#This Row],[DEPARTAMENTO O PARTIDO]],id_deptos[#All],2,FALSE)))</f>
        <v>OSR-1175-UR1/24_2501180000-26</v>
      </c>
      <c r="C27" s="76" t="s">
        <v>680</v>
      </c>
      <c r="D27" s="76">
        <v>1175</v>
      </c>
      <c r="E27" s="76" t="s">
        <v>57</v>
      </c>
      <c r="F27" s="143">
        <v>24</v>
      </c>
      <c r="G27" s="152">
        <v>45675</v>
      </c>
      <c r="H27" s="150">
        <v>0</v>
      </c>
      <c r="I27" s="38" t="s">
        <v>685</v>
      </c>
      <c r="J27" s="38" t="s">
        <v>52</v>
      </c>
      <c r="K27" s="38" t="s">
        <v>83</v>
      </c>
      <c r="L27" s="38" t="s">
        <v>166</v>
      </c>
      <c r="M27" s="39"/>
      <c r="N27" s="38" t="s">
        <v>686</v>
      </c>
      <c r="O27" s="142" t="s">
        <v>725</v>
      </c>
      <c r="P27" s="142" t="s">
        <v>726</v>
      </c>
      <c r="Q27" s="38"/>
      <c r="R27" s="38"/>
      <c r="S27" s="38"/>
      <c r="T27" s="38"/>
      <c r="U27" s="38"/>
      <c r="V27" s="38"/>
      <c r="W27" s="139">
        <v>4</v>
      </c>
      <c r="X27" s="38"/>
      <c r="Y27" s="38"/>
      <c r="Z27" s="38"/>
      <c r="AA27" s="38"/>
      <c r="AB27" s="38"/>
      <c r="AC27" s="38"/>
      <c r="AD27" s="38"/>
      <c r="AE27" s="38"/>
      <c r="AF27" s="38"/>
      <c r="AG27" s="50" t="str">
        <f>_xlfn.IFNA(VLOOKUP(Tabla26[[#This Row],[CODIGO_OPERATIVO]],codigo_operativo[#All],2,FALSE),"")</f>
        <v/>
      </c>
    </row>
    <row r="28" spans="1:33" s="1" customFormat="1" ht="50.1" customHeight="1" x14ac:dyDescent="0.25">
      <c r="A28" s="48" t="str">
        <f t="shared" si="1"/>
        <v>OSR-1175-UR1/24</v>
      </c>
      <c r="B28" s="48" t="str">
        <f>IF(ISBLANK(C28),"",_xlfn.CONCAT(A28,"_",TEXT(G28,"yymmdd"),TEXT(H28,"hhmm"),"-",VLOOKUP(Tabla26[[#This Row],[DEPARTAMENTO O PARTIDO]],id_deptos[#All],2,FALSE)))</f>
        <v>OSR-1175-UR1/24_2501190000-26</v>
      </c>
      <c r="C28" s="76" t="s">
        <v>680</v>
      </c>
      <c r="D28" s="76">
        <v>1175</v>
      </c>
      <c r="E28" s="76" t="s">
        <v>57</v>
      </c>
      <c r="F28" s="143">
        <v>24</v>
      </c>
      <c r="G28" s="152">
        <v>45676</v>
      </c>
      <c r="H28" s="150">
        <v>0</v>
      </c>
      <c r="I28" s="38" t="s">
        <v>685</v>
      </c>
      <c r="J28" s="38" t="s">
        <v>52</v>
      </c>
      <c r="K28" s="38" t="s">
        <v>83</v>
      </c>
      <c r="L28" s="38" t="s">
        <v>166</v>
      </c>
      <c r="M28" s="39"/>
      <c r="N28" s="38" t="s">
        <v>686</v>
      </c>
      <c r="O28" s="142" t="s">
        <v>725</v>
      </c>
      <c r="P28" s="142" t="s">
        <v>726</v>
      </c>
      <c r="Q28" s="38"/>
      <c r="R28" s="38"/>
      <c r="S28" s="38"/>
      <c r="T28" s="38"/>
      <c r="U28" s="38"/>
      <c r="V28" s="38"/>
      <c r="W28" s="139">
        <v>4</v>
      </c>
      <c r="X28" s="38"/>
      <c r="Y28" s="38"/>
      <c r="Z28" s="38"/>
      <c r="AA28" s="38"/>
      <c r="AB28" s="38"/>
      <c r="AC28" s="38"/>
      <c r="AD28" s="38"/>
      <c r="AE28" s="38"/>
      <c r="AF28" s="38"/>
      <c r="AG28" s="50" t="str">
        <f>_xlfn.IFNA(VLOOKUP(Tabla26[[#This Row],[CODIGO_OPERATIVO]],codigo_operativo[#All],2,FALSE),"")</f>
        <v/>
      </c>
    </row>
    <row r="29" spans="1:33" s="1" customFormat="1" ht="50.1" customHeight="1" x14ac:dyDescent="0.25">
      <c r="A29" s="48" t="str">
        <f t="shared" si="1"/>
        <v>OSR-1175-UR1/24</v>
      </c>
      <c r="B29" s="48" t="str">
        <f>IF(ISBLANK(C29),"",_xlfn.CONCAT(A29,"_",TEXT(G29,"yymmdd"),TEXT(H29,"hhmm"),"-",VLOOKUP(Tabla26[[#This Row],[DEPARTAMENTO O PARTIDO]],id_deptos[#All],2,FALSE)))</f>
        <v>OSR-1175-UR1/24_2501200000-26</v>
      </c>
      <c r="C29" s="76" t="s">
        <v>680</v>
      </c>
      <c r="D29" s="76">
        <v>1175</v>
      </c>
      <c r="E29" s="76" t="s">
        <v>57</v>
      </c>
      <c r="F29" s="143">
        <v>24</v>
      </c>
      <c r="G29" s="152">
        <v>45677</v>
      </c>
      <c r="H29" s="150">
        <v>0</v>
      </c>
      <c r="I29" s="38" t="s">
        <v>685</v>
      </c>
      <c r="J29" s="38" t="s">
        <v>52</v>
      </c>
      <c r="K29" s="38" t="s">
        <v>83</v>
      </c>
      <c r="L29" s="38" t="s">
        <v>166</v>
      </c>
      <c r="M29" s="39"/>
      <c r="N29" s="38" t="s">
        <v>686</v>
      </c>
      <c r="O29" s="142" t="s">
        <v>725</v>
      </c>
      <c r="P29" s="142" t="s">
        <v>726</v>
      </c>
      <c r="Q29" s="38"/>
      <c r="R29" s="38"/>
      <c r="S29" s="38"/>
      <c r="T29" s="38"/>
      <c r="U29" s="38"/>
      <c r="V29" s="38"/>
      <c r="W29" s="139">
        <v>4</v>
      </c>
      <c r="X29" s="38"/>
      <c r="Y29" s="38"/>
      <c r="Z29" s="38"/>
      <c r="AA29" s="38"/>
      <c r="AB29" s="38"/>
      <c r="AC29" s="38"/>
      <c r="AD29" s="38"/>
      <c r="AE29" s="38"/>
      <c r="AF29" s="38"/>
      <c r="AG29" s="50" t="str">
        <f>_xlfn.IFNA(VLOOKUP(Tabla26[[#This Row],[CODIGO_OPERATIVO]],codigo_operativo[#All],2,FALSE),"")</f>
        <v/>
      </c>
    </row>
    <row r="30" spans="1:33" s="1" customFormat="1" ht="50.1" customHeight="1" x14ac:dyDescent="0.25">
      <c r="A30" s="48" t="str">
        <f t="shared" si="1"/>
        <v>OSR-1175-UR1/24</v>
      </c>
      <c r="B30" s="48" t="str">
        <f>IF(ISBLANK(C30),"",_xlfn.CONCAT(A30,"_",TEXT(G30,"yymmdd"),TEXT(H30,"hhmm"),"-",VLOOKUP(Tabla26[[#This Row],[DEPARTAMENTO O PARTIDO]],id_deptos[#All],2,FALSE)))</f>
        <v>OSR-1175-UR1/24_2501210000-26</v>
      </c>
      <c r="C30" s="76" t="s">
        <v>680</v>
      </c>
      <c r="D30" s="76">
        <v>1175</v>
      </c>
      <c r="E30" s="76" t="s">
        <v>57</v>
      </c>
      <c r="F30" s="143">
        <v>24</v>
      </c>
      <c r="G30" s="152">
        <v>45678</v>
      </c>
      <c r="H30" s="150">
        <v>0</v>
      </c>
      <c r="I30" s="38" t="s">
        <v>685</v>
      </c>
      <c r="J30" s="38" t="s">
        <v>52</v>
      </c>
      <c r="K30" s="38" t="s">
        <v>83</v>
      </c>
      <c r="L30" s="38" t="s">
        <v>166</v>
      </c>
      <c r="M30" s="39"/>
      <c r="N30" s="38" t="s">
        <v>686</v>
      </c>
      <c r="O30" s="142" t="s">
        <v>725</v>
      </c>
      <c r="P30" s="142" t="s">
        <v>726</v>
      </c>
      <c r="Q30" s="38"/>
      <c r="R30" s="38"/>
      <c r="S30" s="38"/>
      <c r="T30" s="38"/>
      <c r="U30" s="38"/>
      <c r="V30" s="38"/>
      <c r="W30" s="139">
        <v>4</v>
      </c>
      <c r="X30" s="38"/>
      <c r="Y30" s="38"/>
      <c r="Z30" s="38"/>
      <c r="AA30" s="38"/>
      <c r="AB30" s="38"/>
      <c r="AC30" s="38"/>
      <c r="AD30" s="38"/>
      <c r="AE30" s="38"/>
      <c r="AF30" s="38"/>
      <c r="AG30" s="50" t="str">
        <f>_xlfn.IFNA(VLOOKUP(Tabla26[[#This Row],[CODIGO_OPERATIVO]],codigo_operativo[#All],2,FALSE),"")</f>
        <v/>
      </c>
    </row>
    <row r="31" spans="1:33" s="1" customFormat="1" ht="50.1" customHeight="1" x14ac:dyDescent="0.25">
      <c r="A31" s="48" t="str">
        <f t="shared" si="1"/>
        <v>OSR-1175-UR1/24</v>
      </c>
      <c r="B31" s="48" t="str">
        <f>IF(ISBLANK(C31),"",_xlfn.CONCAT(A31,"_",TEXT(G31,"yymmdd"),TEXT(H31,"hhmm"),"-",VLOOKUP(Tabla26[[#This Row],[DEPARTAMENTO O PARTIDO]],id_deptos[#All],2,FALSE)))</f>
        <v>OSR-1175-UR1/24_2501150000-69</v>
      </c>
      <c r="C31" s="37" t="s">
        <v>680</v>
      </c>
      <c r="D31" s="76">
        <v>1175</v>
      </c>
      <c r="E31" s="37" t="s">
        <v>57</v>
      </c>
      <c r="F31" s="143">
        <v>24</v>
      </c>
      <c r="G31" s="152">
        <v>45672</v>
      </c>
      <c r="H31" s="150">
        <v>0</v>
      </c>
      <c r="I31" s="38" t="s">
        <v>685</v>
      </c>
      <c r="J31" s="38" t="s">
        <v>52</v>
      </c>
      <c r="K31" s="38" t="s">
        <v>83</v>
      </c>
      <c r="L31" s="38" t="s">
        <v>516</v>
      </c>
      <c r="M31" s="39"/>
      <c r="N31" s="38" t="s">
        <v>687</v>
      </c>
      <c r="O31" s="53" t="s">
        <v>729</v>
      </c>
      <c r="P31" s="53" t="s">
        <v>730</v>
      </c>
      <c r="Q31" s="38"/>
      <c r="R31" s="38"/>
      <c r="S31" s="38"/>
      <c r="T31" s="38"/>
      <c r="U31" s="38"/>
      <c r="V31" s="38"/>
      <c r="W31" s="38">
        <v>4</v>
      </c>
      <c r="X31" s="38"/>
      <c r="Y31" s="38"/>
      <c r="Z31" s="38"/>
      <c r="AA31" s="38"/>
      <c r="AB31" s="38"/>
      <c r="AC31" s="38"/>
      <c r="AD31" s="38"/>
      <c r="AE31" s="38"/>
      <c r="AF31" s="38"/>
      <c r="AG31" s="50" t="str">
        <f>_xlfn.IFNA(VLOOKUP(Tabla26[[#This Row],[CODIGO_OPERATIVO]],codigo_operativo[#All],2,FALSE),"")</f>
        <v/>
      </c>
    </row>
    <row r="32" spans="1:33" s="1" customFormat="1" ht="50.1" customHeight="1" x14ac:dyDescent="0.25">
      <c r="A32" s="48" t="str">
        <f t="shared" si="1"/>
        <v>OSR-1175-UR1/24</v>
      </c>
      <c r="B32" s="48" t="str">
        <f>IF(ISBLANK(C32),"",_xlfn.CONCAT(A32,"_",TEXT(G32,"yymmdd"),TEXT(H32,"hhmm"),"-",VLOOKUP(Tabla26[[#This Row],[DEPARTAMENTO O PARTIDO]],id_deptos[#All],2,FALSE)))</f>
        <v>OSR-1175-UR1/24_2501160000-69</v>
      </c>
      <c r="C32" s="77" t="s">
        <v>680</v>
      </c>
      <c r="D32" s="76">
        <v>1175</v>
      </c>
      <c r="E32" s="77" t="s">
        <v>57</v>
      </c>
      <c r="F32" s="143">
        <v>24</v>
      </c>
      <c r="G32" s="152">
        <v>45673</v>
      </c>
      <c r="H32" s="150">
        <v>0</v>
      </c>
      <c r="I32" s="38" t="s">
        <v>685</v>
      </c>
      <c r="J32" s="38" t="s">
        <v>52</v>
      </c>
      <c r="K32" s="38" t="s">
        <v>83</v>
      </c>
      <c r="L32" s="38" t="s">
        <v>516</v>
      </c>
      <c r="M32" s="39"/>
      <c r="N32" s="38" t="s">
        <v>687</v>
      </c>
      <c r="O32" s="142" t="s">
        <v>729</v>
      </c>
      <c r="P32" s="142" t="s">
        <v>730</v>
      </c>
      <c r="Q32" s="38"/>
      <c r="R32" s="38"/>
      <c r="S32" s="38"/>
      <c r="T32" s="38"/>
      <c r="U32" s="38"/>
      <c r="V32" s="38"/>
      <c r="W32" s="139">
        <v>4</v>
      </c>
      <c r="X32" s="38"/>
      <c r="Y32" s="38"/>
      <c r="Z32" s="38"/>
      <c r="AA32" s="38"/>
      <c r="AB32" s="38"/>
      <c r="AC32" s="38"/>
      <c r="AD32" s="38"/>
      <c r="AE32" s="38"/>
      <c r="AF32" s="38"/>
      <c r="AG32" s="50" t="str">
        <f>_xlfn.IFNA(VLOOKUP(Tabla26[[#This Row],[CODIGO_OPERATIVO]],codigo_operativo[#All],2,FALSE),"")</f>
        <v/>
      </c>
    </row>
    <row r="33" spans="1:33" s="1" customFormat="1" ht="50.1" customHeight="1" x14ac:dyDescent="0.25">
      <c r="A33" s="48" t="str">
        <f t="shared" si="1"/>
        <v>OSR-1175-UR1/24</v>
      </c>
      <c r="B33" s="48" t="str">
        <f>IF(ISBLANK(C33),"",_xlfn.CONCAT(A33,"_",TEXT(G33,"yymmdd"),TEXT(H33,"hhmm"),"-",VLOOKUP(Tabla26[[#This Row],[DEPARTAMENTO O PARTIDO]],id_deptos[#All],2,FALSE)))</f>
        <v>OSR-1175-UR1/24_2501170000-69</v>
      </c>
      <c r="C33" s="77" t="s">
        <v>680</v>
      </c>
      <c r="D33" s="76">
        <v>1175</v>
      </c>
      <c r="E33" s="77" t="s">
        <v>57</v>
      </c>
      <c r="F33" s="143">
        <v>24</v>
      </c>
      <c r="G33" s="152">
        <v>45674</v>
      </c>
      <c r="H33" s="150">
        <v>0</v>
      </c>
      <c r="I33" s="38" t="s">
        <v>685</v>
      </c>
      <c r="J33" s="38" t="s">
        <v>52</v>
      </c>
      <c r="K33" s="38" t="s">
        <v>83</v>
      </c>
      <c r="L33" s="38" t="s">
        <v>516</v>
      </c>
      <c r="M33" s="39"/>
      <c r="N33" s="38" t="s">
        <v>687</v>
      </c>
      <c r="O33" s="142" t="s">
        <v>729</v>
      </c>
      <c r="P33" s="142" t="s">
        <v>730</v>
      </c>
      <c r="Q33" s="38"/>
      <c r="R33" s="38"/>
      <c r="S33" s="38"/>
      <c r="T33" s="38"/>
      <c r="U33" s="38"/>
      <c r="V33" s="38"/>
      <c r="W33" s="139">
        <v>4</v>
      </c>
      <c r="X33" s="38"/>
      <c r="Y33" s="38"/>
      <c r="Z33" s="38"/>
      <c r="AA33" s="38"/>
      <c r="AB33" s="38"/>
      <c r="AC33" s="38"/>
      <c r="AD33" s="38"/>
      <c r="AE33" s="38"/>
      <c r="AF33" s="38"/>
      <c r="AG33" s="50" t="str">
        <f>_xlfn.IFNA(VLOOKUP(Tabla26[[#This Row],[CODIGO_OPERATIVO]],codigo_operativo[#All],2,FALSE),"")</f>
        <v/>
      </c>
    </row>
    <row r="34" spans="1:33" s="1" customFormat="1" ht="50.1" customHeight="1" x14ac:dyDescent="0.25">
      <c r="A34" s="48" t="str">
        <f t="shared" si="1"/>
        <v>OSR-1175-UR1/24</v>
      </c>
      <c r="B34" s="48" t="str">
        <f>IF(ISBLANK(C34),"",_xlfn.CONCAT(A34,"_",TEXT(G34,"yymmdd"),TEXT(H34,"hhmm"),"-",VLOOKUP(Tabla26[[#This Row],[DEPARTAMENTO O PARTIDO]],id_deptos[#All],2,FALSE)))</f>
        <v>OSR-1175-UR1/24_2501180000-69</v>
      </c>
      <c r="C34" s="77" t="s">
        <v>680</v>
      </c>
      <c r="D34" s="76">
        <v>1175</v>
      </c>
      <c r="E34" s="77" t="s">
        <v>57</v>
      </c>
      <c r="F34" s="143">
        <v>24</v>
      </c>
      <c r="G34" s="152">
        <v>45675</v>
      </c>
      <c r="H34" s="150">
        <v>0</v>
      </c>
      <c r="I34" s="38" t="s">
        <v>685</v>
      </c>
      <c r="J34" s="38" t="s">
        <v>52</v>
      </c>
      <c r="K34" s="38" t="s">
        <v>83</v>
      </c>
      <c r="L34" s="38" t="s">
        <v>516</v>
      </c>
      <c r="M34" s="39"/>
      <c r="N34" s="38" t="s">
        <v>687</v>
      </c>
      <c r="O34" s="142" t="s">
        <v>729</v>
      </c>
      <c r="P34" s="142" t="s">
        <v>730</v>
      </c>
      <c r="Q34" s="38"/>
      <c r="R34" s="38"/>
      <c r="S34" s="38"/>
      <c r="T34" s="38"/>
      <c r="U34" s="38"/>
      <c r="V34" s="38"/>
      <c r="W34" s="139">
        <v>4</v>
      </c>
      <c r="X34" s="38"/>
      <c r="Y34" s="38"/>
      <c r="Z34" s="38"/>
      <c r="AA34" s="38"/>
      <c r="AB34" s="38"/>
      <c r="AC34" s="38"/>
      <c r="AD34" s="38"/>
      <c r="AE34" s="38"/>
      <c r="AF34" s="38"/>
      <c r="AG34" s="50" t="str">
        <f>_xlfn.IFNA(VLOOKUP(Tabla26[[#This Row],[CODIGO_OPERATIVO]],codigo_operativo[#All],2,FALSE),"")</f>
        <v/>
      </c>
    </row>
    <row r="35" spans="1:33" s="1" customFormat="1" ht="50.1" customHeight="1" x14ac:dyDescent="0.25">
      <c r="A35" s="48" t="str">
        <f t="shared" si="1"/>
        <v>OSR-1175-UR1/24</v>
      </c>
      <c r="B35" s="48" t="str">
        <f>IF(ISBLANK(C35),"",_xlfn.CONCAT(A35,"_",TEXT(G35,"yymmdd"),TEXT(H35,"hhmm"),"-",VLOOKUP(Tabla26[[#This Row],[DEPARTAMENTO O PARTIDO]],id_deptos[#All],2,FALSE)))</f>
        <v>OSR-1175-UR1/24_2501190000-69</v>
      </c>
      <c r="C35" s="77" t="s">
        <v>680</v>
      </c>
      <c r="D35" s="76">
        <v>1175</v>
      </c>
      <c r="E35" s="77" t="s">
        <v>57</v>
      </c>
      <c r="F35" s="143">
        <v>24</v>
      </c>
      <c r="G35" s="152">
        <v>45676</v>
      </c>
      <c r="H35" s="150">
        <v>0</v>
      </c>
      <c r="I35" s="38" t="s">
        <v>685</v>
      </c>
      <c r="J35" s="38" t="s">
        <v>52</v>
      </c>
      <c r="K35" s="38" t="s">
        <v>83</v>
      </c>
      <c r="L35" s="38" t="s">
        <v>516</v>
      </c>
      <c r="M35" s="39"/>
      <c r="N35" s="38" t="s">
        <v>687</v>
      </c>
      <c r="O35" s="142" t="s">
        <v>729</v>
      </c>
      <c r="P35" s="142" t="s">
        <v>730</v>
      </c>
      <c r="Q35" s="38"/>
      <c r="R35" s="38"/>
      <c r="S35" s="38"/>
      <c r="T35" s="38"/>
      <c r="U35" s="38"/>
      <c r="V35" s="38"/>
      <c r="W35" s="139">
        <v>4</v>
      </c>
      <c r="X35" s="38"/>
      <c r="Y35" s="38"/>
      <c r="Z35" s="38"/>
      <c r="AA35" s="38"/>
      <c r="AB35" s="38"/>
      <c r="AC35" s="38"/>
      <c r="AD35" s="38"/>
      <c r="AE35" s="38"/>
      <c r="AF35" s="38"/>
      <c r="AG35" s="50" t="str">
        <f>_xlfn.IFNA(VLOOKUP(Tabla26[[#This Row],[CODIGO_OPERATIVO]],codigo_operativo[#All],2,FALSE),"")</f>
        <v/>
      </c>
    </row>
    <row r="36" spans="1:33" s="1" customFormat="1" ht="50.1" customHeight="1" x14ac:dyDescent="0.25">
      <c r="A36" s="48" t="str">
        <f t="shared" si="1"/>
        <v>OSR-1175-UR1/24</v>
      </c>
      <c r="B36" s="48" t="str">
        <f>IF(ISBLANK(C36),"",_xlfn.CONCAT(A36,"_",TEXT(G36,"yymmdd"),TEXT(H36,"hhmm"),"-",VLOOKUP(Tabla26[[#This Row],[DEPARTAMENTO O PARTIDO]],id_deptos[#All],2,FALSE)))</f>
        <v>OSR-1175-UR1/24_2501200000-69</v>
      </c>
      <c r="C36" s="77" t="s">
        <v>680</v>
      </c>
      <c r="D36" s="76">
        <v>1175</v>
      </c>
      <c r="E36" s="77" t="s">
        <v>57</v>
      </c>
      <c r="F36" s="143">
        <v>24</v>
      </c>
      <c r="G36" s="152">
        <v>45677</v>
      </c>
      <c r="H36" s="150">
        <v>0</v>
      </c>
      <c r="I36" s="38" t="s">
        <v>685</v>
      </c>
      <c r="J36" s="38" t="s">
        <v>52</v>
      </c>
      <c r="K36" s="38" t="s">
        <v>83</v>
      </c>
      <c r="L36" s="38" t="s">
        <v>516</v>
      </c>
      <c r="M36" s="39"/>
      <c r="N36" s="38" t="s">
        <v>687</v>
      </c>
      <c r="O36" s="142" t="s">
        <v>729</v>
      </c>
      <c r="P36" s="142" t="s">
        <v>730</v>
      </c>
      <c r="Q36" s="38"/>
      <c r="R36" s="38"/>
      <c r="S36" s="38"/>
      <c r="T36" s="38"/>
      <c r="U36" s="38"/>
      <c r="V36" s="38"/>
      <c r="W36" s="139">
        <v>4</v>
      </c>
      <c r="X36" s="38"/>
      <c r="Y36" s="38"/>
      <c r="Z36" s="38"/>
      <c r="AA36" s="38"/>
      <c r="AB36" s="38"/>
      <c r="AC36" s="38"/>
      <c r="AD36" s="38"/>
      <c r="AE36" s="38"/>
      <c r="AF36" s="38"/>
      <c r="AG36" s="50" t="str">
        <f>_xlfn.IFNA(VLOOKUP(Tabla26[[#This Row],[CODIGO_OPERATIVO]],codigo_operativo[#All],2,FALSE),"")</f>
        <v/>
      </c>
    </row>
    <row r="37" spans="1:33" s="1" customFormat="1" ht="50.1" customHeight="1" x14ac:dyDescent="0.25">
      <c r="A37" s="48" t="str">
        <f t="shared" si="1"/>
        <v>OSR-1175-UR1/24</v>
      </c>
      <c r="B37" s="48" t="str">
        <f>IF(ISBLANK(C37),"",_xlfn.CONCAT(A37,"_",TEXT(G37,"yymmdd"),TEXT(H37,"hhmm"),"-",VLOOKUP(Tabla26[[#This Row],[DEPARTAMENTO O PARTIDO]],id_deptos[#All],2,FALSE)))</f>
        <v>OSR-1175-UR1/24_2501210000-69</v>
      </c>
      <c r="C37" s="77" t="s">
        <v>680</v>
      </c>
      <c r="D37" s="76">
        <v>1175</v>
      </c>
      <c r="E37" s="77" t="s">
        <v>57</v>
      </c>
      <c r="F37" s="143">
        <v>24</v>
      </c>
      <c r="G37" s="152">
        <v>45678</v>
      </c>
      <c r="H37" s="150">
        <v>0</v>
      </c>
      <c r="I37" s="38" t="s">
        <v>685</v>
      </c>
      <c r="J37" s="38" t="s">
        <v>52</v>
      </c>
      <c r="K37" s="38" t="s">
        <v>83</v>
      </c>
      <c r="L37" s="38" t="s">
        <v>516</v>
      </c>
      <c r="M37" s="39"/>
      <c r="N37" s="38" t="s">
        <v>687</v>
      </c>
      <c r="O37" s="142" t="s">
        <v>729</v>
      </c>
      <c r="P37" s="142" t="s">
        <v>730</v>
      </c>
      <c r="Q37" s="38"/>
      <c r="R37" s="38"/>
      <c r="S37" s="38"/>
      <c r="T37" s="38"/>
      <c r="U37" s="38"/>
      <c r="V37" s="38"/>
      <c r="W37" s="139">
        <v>4</v>
      </c>
      <c r="X37" s="38"/>
      <c r="Y37" s="38"/>
      <c r="Z37" s="38"/>
      <c r="AA37" s="38"/>
      <c r="AB37" s="38"/>
      <c r="AC37" s="38"/>
      <c r="AD37" s="38"/>
      <c r="AE37" s="38"/>
      <c r="AF37" s="38"/>
      <c r="AG37" s="50" t="str">
        <f>_xlfn.IFNA(VLOOKUP(Tabla26[[#This Row],[CODIGO_OPERATIVO]],codigo_operativo[#All],2,FALSE),"")</f>
        <v/>
      </c>
    </row>
    <row r="38" spans="1:33" s="1" customFormat="1" ht="50.1" customHeight="1" x14ac:dyDescent="0.25">
      <c r="A38" s="48" t="str">
        <f t="shared" si="1"/>
        <v>OSR-1175-UR1/24</v>
      </c>
      <c r="B38" s="48" t="str">
        <f>IF(ISBLANK(C38),"",_xlfn.CONCAT(A38,"_",TEXT(G38,"yymmdd"),TEXT(H38,"hhmm"),"-",VLOOKUP(Tabla26[[#This Row],[DEPARTAMENTO O PARTIDO]],id_deptos[#All],2,FALSE)))</f>
        <v>OSR-1175-UR1/24_2501150000-14</v>
      </c>
      <c r="C38" s="78" t="s">
        <v>680</v>
      </c>
      <c r="D38" s="76">
        <v>1175</v>
      </c>
      <c r="E38" s="78" t="s">
        <v>57</v>
      </c>
      <c r="F38" s="143">
        <v>24</v>
      </c>
      <c r="G38" s="152">
        <v>45672</v>
      </c>
      <c r="H38" s="150">
        <v>0</v>
      </c>
      <c r="I38" s="38" t="s">
        <v>685</v>
      </c>
      <c r="J38" s="38" t="s">
        <v>52</v>
      </c>
      <c r="K38" s="38" t="s">
        <v>84</v>
      </c>
      <c r="L38" s="38" t="s">
        <v>154</v>
      </c>
      <c r="M38" s="39"/>
      <c r="N38" s="38" t="s">
        <v>684</v>
      </c>
      <c r="O38" s="53" t="s">
        <v>727</v>
      </c>
      <c r="P38" s="53" t="s">
        <v>728</v>
      </c>
      <c r="Q38" s="38"/>
      <c r="R38" s="38"/>
      <c r="S38" s="38"/>
      <c r="T38" s="38"/>
      <c r="U38" s="38"/>
      <c r="V38" s="38"/>
      <c r="W38" s="38">
        <v>8</v>
      </c>
      <c r="X38" s="38"/>
      <c r="Y38" s="38"/>
      <c r="Z38" s="38"/>
      <c r="AA38" s="38"/>
      <c r="AB38" s="38"/>
      <c r="AC38" s="38"/>
      <c r="AD38" s="38"/>
      <c r="AE38" s="38"/>
      <c r="AF38" s="38"/>
      <c r="AG38" s="50" t="str">
        <f>_xlfn.IFNA(VLOOKUP(Tabla26[[#This Row],[CODIGO_OPERATIVO]],codigo_operativo[#All],2,FALSE),"")</f>
        <v/>
      </c>
    </row>
    <row r="39" spans="1:33" s="1" customFormat="1" ht="50.1" customHeight="1" x14ac:dyDescent="0.25">
      <c r="A39" s="48" t="str">
        <f t="shared" si="1"/>
        <v>OSR-1175-UR1/24</v>
      </c>
      <c r="B39" s="48" t="str">
        <f>IF(ISBLANK(C39),"",_xlfn.CONCAT(A39,"_",TEXT(G39,"yymmdd"),TEXT(H39,"hhmm"),"-",VLOOKUP(Tabla26[[#This Row],[DEPARTAMENTO O PARTIDO]],id_deptos[#All],2,FALSE)))</f>
        <v>OSR-1175-UR1/24_2501160000-14</v>
      </c>
      <c r="C39" s="76" t="s">
        <v>680</v>
      </c>
      <c r="D39" s="76">
        <v>1175</v>
      </c>
      <c r="E39" s="76" t="s">
        <v>57</v>
      </c>
      <c r="F39" s="143">
        <v>24</v>
      </c>
      <c r="G39" s="152">
        <v>45673</v>
      </c>
      <c r="H39" s="150">
        <v>0</v>
      </c>
      <c r="I39" s="38" t="s">
        <v>685</v>
      </c>
      <c r="J39" s="38" t="s">
        <v>52</v>
      </c>
      <c r="K39" s="38" t="s">
        <v>84</v>
      </c>
      <c r="L39" s="38" t="s">
        <v>154</v>
      </c>
      <c r="M39" s="39"/>
      <c r="N39" s="38" t="s">
        <v>684</v>
      </c>
      <c r="O39" s="142" t="s">
        <v>727</v>
      </c>
      <c r="P39" s="142" t="s">
        <v>728</v>
      </c>
      <c r="Q39" s="38"/>
      <c r="R39" s="38"/>
      <c r="S39" s="38"/>
      <c r="T39" s="38"/>
      <c r="U39" s="38"/>
      <c r="V39" s="38"/>
      <c r="W39" s="139">
        <v>8</v>
      </c>
      <c r="X39" s="38"/>
      <c r="Y39" s="38"/>
      <c r="Z39" s="38"/>
      <c r="AA39" s="38"/>
      <c r="AB39" s="38"/>
      <c r="AC39" s="38"/>
      <c r="AD39" s="38"/>
      <c r="AE39" s="38"/>
      <c r="AF39" s="38"/>
      <c r="AG39" s="50" t="str">
        <f>_xlfn.IFNA(VLOOKUP(Tabla26[[#This Row],[CODIGO_OPERATIVO]],codigo_operativo[#All],2,FALSE),"")</f>
        <v/>
      </c>
    </row>
    <row r="40" spans="1:33" s="1" customFormat="1" ht="50.1" customHeight="1" x14ac:dyDescent="0.25">
      <c r="A40" s="48" t="str">
        <f t="shared" si="1"/>
        <v>OSR-1175-UR1/24</v>
      </c>
      <c r="B40" s="48" t="str">
        <f>IF(ISBLANK(C40),"",_xlfn.CONCAT(A40,"_",TEXT(G40,"yymmdd"),TEXT(H40,"hhmm"),"-",VLOOKUP(Tabla26[[#This Row],[DEPARTAMENTO O PARTIDO]],id_deptos[#All],2,FALSE)))</f>
        <v>OSR-1175-UR1/24_2501170000-14</v>
      </c>
      <c r="C40" s="76" t="s">
        <v>680</v>
      </c>
      <c r="D40" s="76">
        <v>1175</v>
      </c>
      <c r="E40" s="76" t="s">
        <v>57</v>
      </c>
      <c r="F40" s="143">
        <v>24</v>
      </c>
      <c r="G40" s="152">
        <v>45674</v>
      </c>
      <c r="H40" s="150">
        <v>0</v>
      </c>
      <c r="I40" s="38" t="s">
        <v>685</v>
      </c>
      <c r="J40" s="38" t="s">
        <v>52</v>
      </c>
      <c r="K40" s="38" t="s">
        <v>84</v>
      </c>
      <c r="L40" s="38" t="s">
        <v>154</v>
      </c>
      <c r="M40" s="39"/>
      <c r="N40" s="38" t="s">
        <v>684</v>
      </c>
      <c r="O40" s="142" t="s">
        <v>727</v>
      </c>
      <c r="P40" s="142" t="s">
        <v>728</v>
      </c>
      <c r="Q40" s="38"/>
      <c r="R40" s="38"/>
      <c r="S40" s="38"/>
      <c r="T40" s="38"/>
      <c r="U40" s="38"/>
      <c r="V40" s="38"/>
      <c r="W40" s="139">
        <v>8</v>
      </c>
      <c r="X40" s="38"/>
      <c r="Y40" s="38"/>
      <c r="Z40" s="38"/>
      <c r="AA40" s="38"/>
      <c r="AB40" s="38"/>
      <c r="AC40" s="38"/>
      <c r="AD40" s="38"/>
      <c r="AE40" s="38"/>
      <c r="AF40" s="38"/>
      <c r="AG40" s="50" t="str">
        <f>_xlfn.IFNA(VLOOKUP(Tabla26[[#This Row],[CODIGO_OPERATIVO]],codigo_operativo[#All],2,FALSE),"")</f>
        <v/>
      </c>
    </row>
    <row r="41" spans="1:33" s="1" customFormat="1" ht="50.1" customHeight="1" x14ac:dyDescent="0.25">
      <c r="A41" s="48" t="str">
        <f t="shared" si="1"/>
        <v>OSR-1175-UR1/24</v>
      </c>
      <c r="B41" s="48" t="str">
        <f>IF(ISBLANK(C41),"",_xlfn.CONCAT(A41,"_",TEXT(G41,"yymmdd"),TEXT(H41,"hhmm"),"-",VLOOKUP(Tabla26[[#This Row],[DEPARTAMENTO O PARTIDO]],id_deptos[#All],2,FALSE)))</f>
        <v>OSR-1175-UR1/24_2501180000-14</v>
      </c>
      <c r="C41" s="76" t="s">
        <v>680</v>
      </c>
      <c r="D41" s="76">
        <v>1175</v>
      </c>
      <c r="E41" s="76" t="s">
        <v>57</v>
      </c>
      <c r="F41" s="143">
        <v>24</v>
      </c>
      <c r="G41" s="152">
        <v>45675</v>
      </c>
      <c r="H41" s="150">
        <v>0</v>
      </c>
      <c r="I41" s="38" t="s">
        <v>685</v>
      </c>
      <c r="J41" s="38" t="s">
        <v>52</v>
      </c>
      <c r="K41" s="38" t="s">
        <v>84</v>
      </c>
      <c r="L41" s="38" t="s">
        <v>154</v>
      </c>
      <c r="M41" s="39"/>
      <c r="N41" s="38" t="s">
        <v>684</v>
      </c>
      <c r="O41" s="142" t="s">
        <v>727</v>
      </c>
      <c r="P41" s="142" t="s">
        <v>728</v>
      </c>
      <c r="Q41" s="38"/>
      <c r="R41" s="38"/>
      <c r="S41" s="38"/>
      <c r="T41" s="38"/>
      <c r="U41" s="38"/>
      <c r="V41" s="38"/>
      <c r="W41" s="139">
        <v>8</v>
      </c>
      <c r="X41" s="38"/>
      <c r="Y41" s="38"/>
      <c r="Z41" s="38"/>
      <c r="AA41" s="38"/>
      <c r="AB41" s="38"/>
      <c r="AC41" s="38"/>
      <c r="AD41" s="38"/>
      <c r="AE41" s="38"/>
      <c r="AF41" s="38"/>
      <c r="AG41" s="50" t="str">
        <f>_xlfn.IFNA(VLOOKUP(Tabla26[[#This Row],[CODIGO_OPERATIVO]],codigo_operativo[#All],2,FALSE),"")</f>
        <v/>
      </c>
    </row>
    <row r="42" spans="1:33" s="1" customFormat="1" ht="50.1" customHeight="1" x14ac:dyDescent="0.25">
      <c r="A42" s="48" t="str">
        <f t="shared" si="1"/>
        <v>OSR-1175-UR1/24</v>
      </c>
      <c r="B42" s="48" t="str">
        <f>IF(ISBLANK(C42),"",_xlfn.CONCAT(A42,"_",TEXT(G42,"yymmdd"),TEXT(H42,"hhmm"),"-",VLOOKUP(Tabla26[[#This Row],[DEPARTAMENTO O PARTIDO]],id_deptos[#All],2,FALSE)))</f>
        <v>OSR-1175-UR1/24_2501190000-14</v>
      </c>
      <c r="C42" s="76" t="s">
        <v>680</v>
      </c>
      <c r="D42" s="76">
        <v>1175</v>
      </c>
      <c r="E42" s="76" t="s">
        <v>57</v>
      </c>
      <c r="F42" s="143">
        <v>24</v>
      </c>
      <c r="G42" s="152">
        <v>45676</v>
      </c>
      <c r="H42" s="150">
        <v>0</v>
      </c>
      <c r="I42" s="38" t="s">
        <v>685</v>
      </c>
      <c r="J42" s="38" t="s">
        <v>52</v>
      </c>
      <c r="K42" s="38" t="s">
        <v>84</v>
      </c>
      <c r="L42" s="38" t="s">
        <v>154</v>
      </c>
      <c r="M42" s="39"/>
      <c r="N42" s="38" t="s">
        <v>684</v>
      </c>
      <c r="O42" s="142" t="s">
        <v>727</v>
      </c>
      <c r="P42" s="142" t="s">
        <v>728</v>
      </c>
      <c r="Q42" s="38"/>
      <c r="R42" s="38"/>
      <c r="S42" s="38"/>
      <c r="T42" s="38"/>
      <c r="U42" s="38"/>
      <c r="V42" s="38"/>
      <c r="W42" s="139">
        <v>8</v>
      </c>
      <c r="X42" s="38"/>
      <c r="Y42" s="38"/>
      <c r="Z42" s="38"/>
      <c r="AA42" s="38"/>
      <c r="AB42" s="38"/>
      <c r="AC42" s="38"/>
      <c r="AD42" s="38"/>
      <c r="AE42" s="38"/>
      <c r="AF42" s="38"/>
      <c r="AG42" s="50" t="str">
        <f>_xlfn.IFNA(VLOOKUP(Tabla26[[#This Row],[CODIGO_OPERATIVO]],codigo_operativo[#All],2,FALSE),"")</f>
        <v/>
      </c>
    </row>
    <row r="43" spans="1:33" s="1" customFormat="1" ht="50.1" customHeight="1" x14ac:dyDescent="0.25">
      <c r="A43" s="48" t="str">
        <f t="shared" si="1"/>
        <v>OSR-1175-UR1/24</v>
      </c>
      <c r="B43" s="48" t="str">
        <f>IF(ISBLANK(C43),"",_xlfn.CONCAT(A43,"_",TEXT(G43,"yymmdd"),TEXT(H43,"hhmm"),"-",VLOOKUP(Tabla26[[#This Row],[DEPARTAMENTO O PARTIDO]],id_deptos[#All],2,FALSE)))</f>
        <v>OSR-1175-UR1/24_2501200000-14</v>
      </c>
      <c r="C43" s="76" t="s">
        <v>680</v>
      </c>
      <c r="D43" s="76">
        <v>1175</v>
      </c>
      <c r="E43" s="76" t="s">
        <v>57</v>
      </c>
      <c r="F43" s="143">
        <v>24</v>
      </c>
      <c r="G43" s="152">
        <v>45677</v>
      </c>
      <c r="H43" s="150">
        <v>0</v>
      </c>
      <c r="I43" s="38" t="s">
        <v>685</v>
      </c>
      <c r="J43" s="38" t="s">
        <v>52</v>
      </c>
      <c r="K43" s="38" t="s">
        <v>84</v>
      </c>
      <c r="L43" s="38" t="s">
        <v>154</v>
      </c>
      <c r="M43" s="39"/>
      <c r="N43" s="38" t="s">
        <v>684</v>
      </c>
      <c r="O43" s="142" t="s">
        <v>727</v>
      </c>
      <c r="P43" s="142" t="s">
        <v>728</v>
      </c>
      <c r="Q43" s="38"/>
      <c r="R43" s="38"/>
      <c r="S43" s="38"/>
      <c r="T43" s="38"/>
      <c r="U43" s="38"/>
      <c r="V43" s="38"/>
      <c r="W43" s="139">
        <v>8</v>
      </c>
      <c r="X43" s="38"/>
      <c r="Y43" s="38"/>
      <c r="Z43" s="38"/>
      <c r="AA43" s="38"/>
      <c r="AB43" s="38"/>
      <c r="AC43" s="38"/>
      <c r="AD43" s="38"/>
      <c r="AE43" s="38"/>
      <c r="AF43" s="38"/>
      <c r="AG43" s="50" t="str">
        <f>_xlfn.IFNA(VLOOKUP(Tabla26[[#This Row],[CODIGO_OPERATIVO]],codigo_operativo[#All],2,FALSE),"")</f>
        <v/>
      </c>
    </row>
    <row r="44" spans="1:33" s="1" customFormat="1" ht="50.1" customHeight="1" x14ac:dyDescent="0.25">
      <c r="A44" s="48" t="str">
        <f t="shared" si="1"/>
        <v>OSR-1175-UR1/24</v>
      </c>
      <c r="B44" s="48" t="str">
        <f>IF(ISBLANK(C44),"",_xlfn.CONCAT(A44,"_",TEXT(G44,"yymmdd"),TEXT(H44,"hhmm"),"-",VLOOKUP(Tabla26[[#This Row],[DEPARTAMENTO O PARTIDO]],id_deptos[#All],2,FALSE)))</f>
        <v>OSR-1175-UR1/24_2501210000-14</v>
      </c>
      <c r="C44" s="76" t="s">
        <v>680</v>
      </c>
      <c r="D44" s="76">
        <v>1175</v>
      </c>
      <c r="E44" s="76" t="s">
        <v>57</v>
      </c>
      <c r="F44" s="143">
        <v>24</v>
      </c>
      <c r="G44" s="152">
        <v>45678</v>
      </c>
      <c r="H44" s="150">
        <v>0</v>
      </c>
      <c r="I44" s="38" t="s">
        <v>685</v>
      </c>
      <c r="J44" s="38" t="s">
        <v>52</v>
      </c>
      <c r="K44" s="38" t="s">
        <v>84</v>
      </c>
      <c r="L44" s="38" t="s">
        <v>154</v>
      </c>
      <c r="M44" s="39"/>
      <c r="N44" s="38" t="s">
        <v>684</v>
      </c>
      <c r="O44" s="142" t="s">
        <v>727</v>
      </c>
      <c r="P44" s="142" t="s">
        <v>728</v>
      </c>
      <c r="Q44" s="38"/>
      <c r="R44" s="38"/>
      <c r="S44" s="38"/>
      <c r="T44" s="38"/>
      <c r="U44" s="38"/>
      <c r="V44" s="38"/>
      <c r="W44" s="139">
        <v>8</v>
      </c>
      <c r="X44" s="38"/>
      <c r="Y44" s="38"/>
      <c r="Z44" s="38"/>
      <c r="AA44" s="38"/>
      <c r="AB44" s="38"/>
      <c r="AC44" s="38"/>
      <c r="AD44" s="38"/>
      <c r="AE44" s="38"/>
      <c r="AF44" s="38"/>
      <c r="AG44" s="50" t="str">
        <f>_xlfn.IFNA(VLOOKUP(Tabla26[[#This Row],[CODIGO_OPERATIVO]],codigo_operativo[#All],2,FALSE),"")</f>
        <v/>
      </c>
    </row>
    <row r="45" spans="1:33" s="1" customFormat="1" ht="50.1" customHeight="1" x14ac:dyDescent="0.25">
      <c r="A45" s="48" t="str">
        <f t="shared" si="1"/>
        <v>OSR-1175-UR1/24</v>
      </c>
      <c r="B45" s="48" t="str">
        <f>IF(ISBLANK(C45),"",_xlfn.CONCAT(A45,"_",TEXT(G45,"yymmdd"),TEXT(H45,"hhmm"),"-",VLOOKUP(Tabla26[[#This Row],[DEPARTAMENTO O PARTIDO]],id_deptos[#All],2,FALSE)))</f>
        <v>OSR-1175-UR1/24_2501150000-78</v>
      </c>
      <c r="C45" s="76" t="s">
        <v>680</v>
      </c>
      <c r="D45" s="76">
        <v>1175</v>
      </c>
      <c r="E45" s="76" t="s">
        <v>57</v>
      </c>
      <c r="F45" s="143">
        <v>24</v>
      </c>
      <c r="G45" s="152">
        <v>45672</v>
      </c>
      <c r="H45" s="150">
        <v>0</v>
      </c>
      <c r="I45" s="38" t="s">
        <v>685</v>
      </c>
      <c r="J45" s="38" t="s">
        <v>52</v>
      </c>
      <c r="K45" s="38" t="s">
        <v>83</v>
      </c>
      <c r="L45" s="38" t="s">
        <v>524</v>
      </c>
      <c r="M45" s="39" t="s">
        <v>678</v>
      </c>
      <c r="N45" s="38" t="s">
        <v>679</v>
      </c>
      <c r="O45" s="53" t="s">
        <v>699</v>
      </c>
      <c r="P45" s="53" t="s">
        <v>700</v>
      </c>
      <c r="Q45" s="38"/>
      <c r="R45" s="38"/>
      <c r="S45" s="38"/>
      <c r="T45" s="38"/>
      <c r="U45" s="38"/>
      <c r="V45" s="38"/>
      <c r="W45" s="38">
        <v>8</v>
      </c>
      <c r="X45" s="38"/>
      <c r="Y45" s="38"/>
      <c r="Z45" s="38"/>
      <c r="AA45" s="38"/>
      <c r="AB45" s="38"/>
      <c r="AC45" s="38"/>
      <c r="AD45" s="38"/>
      <c r="AE45" s="38"/>
      <c r="AF45" s="38"/>
      <c r="AG45" s="50" t="str">
        <f>_xlfn.IFNA(VLOOKUP(Tabla26[[#This Row],[CODIGO_OPERATIVO]],codigo_operativo[#All],2,FALSE),"")</f>
        <v/>
      </c>
    </row>
    <row r="46" spans="1:33" s="1" customFormat="1" ht="50.1" customHeight="1" x14ac:dyDescent="0.25">
      <c r="A46" s="48" t="str">
        <f t="shared" si="1"/>
        <v>OSR-1175-UR1/24</v>
      </c>
      <c r="B46" s="48" t="str">
        <f>IF(ISBLANK(C46),"",_xlfn.CONCAT(A46,"_",TEXT(G46,"yymmdd"),TEXT(H46,"hhmm"),"-",VLOOKUP(Tabla26[[#This Row],[DEPARTAMENTO O PARTIDO]],id_deptos[#All],2,FALSE)))</f>
        <v>OSR-1175-UR1/24_2501160000-78</v>
      </c>
      <c r="C46" s="76" t="s">
        <v>680</v>
      </c>
      <c r="D46" s="76">
        <v>1175</v>
      </c>
      <c r="E46" s="76" t="s">
        <v>57</v>
      </c>
      <c r="F46" s="143">
        <v>24</v>
      </c>
      <c r="G46" s="152">
        <v>45673</v>
      </c>
      <c r="H46" s="150">
        <v>0</v>
      </c>
      <c r="I46" s="38" t="s">
        <v>685</v>
      </c>
      <c r="J46" s="38" t="s">
        <v>52</v>
      </c>
      <c r="K46" s="38" t="s">
        <v>83</v>
      </c>
      <c r="L46" s="38" t="s">
        <v>524</v>
      </c>
      <c r="M46" s="39" t="s">
        <v>678</v>
      </c>
      <c r="N46" s="38" t="s">
        <v>679</v>
      </c>
      <c r="O46" s="53" t="s">
        <v>699</v>
      </c>
      <c r="P46" s="53" t="s">
        <v>700</v>
      </c>
      <c r="Q46" s="38"/>
      <c r="R46" s="38"/>
      <c r="S46" s="38"/>
      <c r="T46" s="38"/>
      <c r="U46" s="38"/>
      <c r="V46" s="38"/>
      <c r="W46" s="139">
        <v>8</v>
      </c>
      <c r="X46" s="38"/>
      <c r="Y46" s="38"/>
      <c r="Z46" s="38"/>
      <c r="AA46" s="38"/>
      <c r="AB46" s="38"/>
      <c r="AC46" s="38"/>
      <c r="AD46" s="38"/>
      <c r="AE46" s="38"/>
      <c r="AF46" s="38"/>
      <c r="AG46" s="50" t="str">
        <f>_xlfn.IFNA(VLOOKUP(Tabla26[[#This Row],[CODIGO_OPERATIVO]],codigo_operativo[#All],2,FALSE),"")</f>
        <v/>
      </c>
    </row>
    <row r="47" spans="1:33" s="1" customFormat="1" ht="50.1" customHeight="1" x14ac:dyDescent="0.25">
      <c r="A47" s="48" t="str">
        <f t="shared" si="1"/>
        <v>OSR-1175-UR1/24</v>
      </c>
      <c r="B47" s="48" t="str">
        <f>IF(ISBLANK(C47),"",_xlfn.CONCAT(A47,"_",TEXT(G47,"yymmdd"),TEXT(H47,"hhmm"),"-",VLOOKUP(Tabla26[[#This Row],[DEPARTAMENTO O PARTIDO]],id_deptos[#All],2,FALSE)))</f>
        <v>OSR-1175-UR1/24_2501170000-78</v>
      </c>
      <c r="C47" s="76" t="s">
        <v>680</v>
      </c>
      <c r="D47" s="76">
        <v>1175</v>
      </c>
      <c r="E47" s="76" t="s">
        <v>57</v>
      </c>
      <c r="F47" s="143">
        <v>24</v>
      </c>
      <c r="G47" s="152">
        <v>45674</v>
      </c>
      <c r="H47" s="150">
        <v>0</v>
      </c>
      <c r="I47" s="38" t="s">
        <v>685</v>
      </c>
      <c r="J47" s="38" t="s">
        <v>52</v>
      </c>
      <c r="K47" s="38" t="s">
        <v>83</v>
      </c>
      <c r="L47" s="38" t="s">
        <v>524</v>
      </c>
      <c r="M47" s="39" t="s">
        <v>678</v>
      </c>
      <c r="N47" s="38" t="s">
        <v>679</v>
      </c>
      <c r="O47" s="53" t="s">
        <v>699</v>
      </c>
      <c r="P47" s="53" t="s">
        <v>700</v>
      </c>
      <c r="Q47" s="38"/>
      <c r="R47" s="38"/>
      <c r="S47" s="38"/>
      <c r="T47" s="38"/>
      <c r="U47" s="38"/>
      <c r="V47" s="38"/>
      <c r="W47" s="139">
        <v>8</v>
      </c>
      <c r="X47" s="38"/>
      <c r="Y47" s="38"/>
      <c r="Z47" s="38"/>
      <c r="AA47" s="38"/>
      <c r="AB47" s="38"/>
      <c r="AC47" s="38"/>
      <c r="AD47" s="38"/>
      <c r="AE47" s="38"/>
      <c r="AF47" s="38"/>
      <c r="AG47" s="50" t="str">
        <f>_xlfn.IFNA(VLOOKUP(Tabla26[[#This Row],[CODIGO_OPERATIVO]],codigo_operativo[#All],2,FALSE),"")</f>
        <v/>
      </c>
    </row>
    <row r="48" spans="1:33" s="1" customFormat="1" ht="50.1" customHeight="1" x14ac:dyDescent="0.25">
      <c r="A48" s="48" t="str">
        <f t="shared" si="1"/>
        <v>OSR-1175-UR1/24</v>
      </c>
      <c r="B48" s="48" t="str">
        <f>IF(ISBLANK(C48),"",_xlfn.CONCAT(A48,"_",TEXT(G48,"yymmdd"),TEXT(H48,"hhmm"),"-",VLOOKUP(Tabla26[[#This Row],[DEPARTAMENTO O PARTIDO]],id_deptos[#All],2,FALSE)))</f>
        <v>OSR-1175-UR1/24_2501180000-78</v>
      </c>
      <c r="C48" s="76" t="s">
        <v>680</v>
      </c>
      <c r="D48" s="76">
        <v>1175</v>
      </c>
      <c r="E48" s="76" t="s">
        <v>57</v>
      </c>
      <c r="F48" s="143">
        <v>24</v>
      </c>
      <c r="G48" s="152">
        <v>45675</v>
      </c>
      <c r="H48" s="150">
        <v>0</v>
      </c>
      <c r="I48" s="38" t="s">
        <v>685</v>
      </c>
      <c r="J48" s="38" t="s">
        <v>52</v>
      </c>
      <c r="K48" s="38" t="s">
        <v>83</v>
      </c>
      <c r="L48" s="38" t="s">
        <v>524</v>
      </c>
      <c r="M48" s="39" t="s">
        <v>678</v>
      </c>
      <c r="N48" s="38" t="s">
        <v>679</v>
      </c>
      <c r="O48" s="53" t="s">
        <v>699</v>
      </c>
      <c r="P48" s="53" t="s">
        <v>700</v>
      </c>
      <c r="Q48" s="38"/>
      <c r="R48" s="38"/>
      <c r="S48" s="38"/>
      <c r="T48" s="38"/>
      <c r="U48" s="38"/>
      <c r="V48" s="38"/>
      <c r="W48" s="139">
        <v>8</v>
      </c>
      <c r="X48" s="38"/>
      <c r="Y48" s="38"/>
      <c r="Z48" s="38"/>
      <c r="AA48" s="38"/>
      <c r="AB48" s="38"/>
      <c r="AC48" s="38"/>
      <c r="AD48" s="38"/>
      <c r="AE48" s="38"/>
      <c r="AF48" s="38"/>
      <c r="AG48" s="50" t="str">
        <f>_xlfn.IFNA(VLOOKUP(Tabla26[[#This Row],[CODIGO_OPERATIVO]],codigo_operativo[#All],2,FALSE),"")</f>
        <v/>
      </c>
    </row>
    <row r="49" spans="1:33" s="1" customFormat="1" ht="50.1" customHeight="1" x14ac:dyDescent="0.25">
      <c r="A49" s="48" t="str">
        <f t="shared" si="1"/>
        <v>OSR-1175-UR1/24</v>
      </c>
      <c r="B49" s="48" t="str">
        <f>IF(ISBLANK(C49),"",_xlfn.CONCAT(A49,"_",TEXT(G49,"yymmdd"),TEXT(H49,"hhmm"),"-",VLOOKUP(Tabla26[[#This Row],[DEPARTAMENTO O PARTIDO]],id_deptos[#All],2,FALSE)))</f>
        <v>OSR-1175-UR1/24_2501190000-78</v>
      </c>
      <c r="C49" s="76" t="s">
        <v>680</v>
      </c>
      <c r="D49" s="76">
        <v>1175</v>
      </c>
      <c r="E49" s="76" t="s">
        <v>57</v>
      </c>
      <c r="F49" s="143">
        <v>24</v>
      </c>
      <c r="G49" s="152">
        <v>45676</v>
      </c>
      <c r="H49" s="150">
        <v>0</v>
      </c>
      <c r="I49" s="38" t="s">
        <v>685</v>
      </c>
      <c r="J49" s="38" t="s">
        <v>52</v>
      </c>
      <c r="K49" s="38" t="s">
        <v>83</v>
      </c>
      <c r="L49" s="38" t="s">
        <v>524</v>
      </c>
      <c r="M49" s="39" t="s">
        <v>678</v>
      </c>
      <c r="N49" s="38" t="s">
        <v>679</v>
      </c>
      <c r="O49" s="53" t="s">
        <v>699</v>
      </c>
      <c r="P49" s="53" t="s">
        <v>700</v>
      </c>
      <c r="Q49" s="38"/>
      <c r="R49" s="38"/>
      <c r="S49" s="38"/>
      <c r="T49" s="38"/>
      <c r="U49" s="38"/>
      <c r="V49" s="38"/>
      <c r="W49" s="139">
        <v>8</v>
      </c>
      <c r="X49" s="38"/>
      <c r="Y49" s="38"/>
      <c r="Z49" s="38"/>
      <c r="AA49" s="38"/>
      <c r="AB49" s="38"/>
      <c r="AC49" s="38"/>
      <c r="AD49" s="38"/>
      <c r="AE49" s="38"/>
      <c r="AF49" s="38"/>
      <c r="AG49" s="50" t="str">
        <f>_xlfn.IFNA(VLOOKUP(Tabla26[[#This Row],[CODIGO_OPERATIVO]],codigo_operativo[#All],2,FALSE),"")</f>
        <v/>
      </c>
    </row>
    <row r="50" spans="1:33" s="1" customFormat="1" ht="50.1" customHeight="1" x14ac:dyDescent="0.25">
      <c r="A50" s="48" t="str">
        <f t="shared" si="1"/>
        <v>OSR-1175-UR1/24</v>
      </c>
      <c r="B50" s="48" t="str">
        <f>IF(ISBLANK(C50),"",_xlfn.CONCAT(A50,"_",TEXT(G50,"yymmdd"),TEXT(H50,"hhmm"),"-",VLOOKUP(Tabla26[[#This Row],[DEPARTAMENTO O PARTIDO]],id_deptos[#All],2,FALSE)))</f>
        <v>OSR-1175-UR1/24_2501200000-78</v>
      </c>
      <c r="C50" s="76" t="s">
        <v>680</v>
      </c>
      <c r="D50" s="76">
        <v>1175</v>
      </c>
      <c r="E50" s="76" t="s">
        <v>57</v>
      </c>
      <c r="F50" s="143">
        <v>24</v>
      </c>
      <c r="G50" s="152">
        <v>45677</v>
      </c>
      <c r="H50" s="150">
        <v>0</v>
      </c>
      <c r="I50" s="38" t="s">
        <v>685</v>
      </c>
      <c r="J50" s="38" t="s">
        <v>52</v>
      </c>
      <c r="K50" s="38" t="s">
        <v>83</v>
      </c>
      <c r="L50" s="38" t="s">
        <v>524</v>
      </c>
      <c r="M50" s="39" t="s">
        <v>678</v>
      </c>
      <c r="N50" s="38" t="s">
        <v>679</v>
      </c>
      <c r="O50" s="53" t="s">
        <v>699</v>
      </c>
      <c r="P50" s="53" t="s">
        <v>700</v>
      </c>
      <c r="Q50" s="38"/>
      <c r="R50" s="38"/>
      <c r="S50" s="38"/>
      <c r="T50" s="38"/>
      <c r="U50" s="38"/>
      <c r="V50" s="38"/>
      <c r="W50" s="139">
        <v>8</v>
      </c>
      <c r="X50" s="38"/>
      <c r="Y50" s="38"/>
      <c r="Z50" s="38"/>
      <c r="AA50" s="38"/>
      <c r="AB50" s="38"/>
      <c r="AC50" s="38"/>
      <c r="AD50" s="38"/>
      <c r="AE50" s="38"/>
      <c r="AF50" s="38"/>
      <c r="AG50" s="50" t="str">
        <f>_xlfn.IFNA(VLOOKUP(Tabla26[[#This Row],[CODIGO_OPERATIVO]],codigo_operativo[#All],2,FALSE),"")</f>
        <v/>
      </c>
    </row>
    <row r="51" spans="1:33" s="1" customFormat="1" ht="50.1" customHeight="1" x14ac:dyDescent="0.25">
      <c r="A51" s="48" t="str">
        <f t="shared" si="1"/>
        <v>OSR-1175-UR1/24</v>
      </c>
      <c r="B51" s="48" t="str">
        <f>IF(ISBLANK(C51),"",_xlfn.CONCAT(A51,"_",TEXT(G51,"yymmdd"),TEXT(H51,"hhmm"),"-",VLOOKUP(Tabla26[[#This Row],[DEPARTAMENTO O PARTIDO]],id_deptos[#All],2,FALSE)))</f>
        <v>OSR-1175-UR1/24_2501210000-78</v>
      </c>
      <c r="C51" s="76" t="s">
        <v>680</v>
      </c>
      <c r="D51" s="76">
        <v>1175</v>
      </c>
      <c r="E51" s="76" t="s">
        <v>57</v>
      </c>
      <c r="F51" s="143">
        <v>24</v>
      </c>
      <c r="G51" s="152">
        <v>45678</v>
      </c>
      <c r="H51" s="150">
        <v>0</v>
      </c>
      <c r="I51" s="38" t="s">
        <v>685</v>
      </c>
      <c r="J51" s="38" t="s">
        <v>52</v>
      </c>
      <c r="K51" s="38" t="s">
        <v>83</v>
      </c>
      <c r="L51" s="38" t="s">
        <v>524</v>
      </c>
      <c r="M51" s="39" t="s">
        <v>678</v>
      </c>
      <c r="N51" s="38" t="s">
        <v>679</v>
      </c>
      <c r="O51" s="53" t="s">
        <v>699</v>
      </c>
      <c r="P51" s="53" t="s">
        <v>700</v>
      </c>
      <c r="Q51" s="38"/>
      <c r="R51" s="38"/>
      <c r="S51" s="38"/>
      <c r="T51" s="38"/>
      <c r="U51" s="38"/>
      <c r="V51" s="38"/>
      <c r="W51" s="139">
        <v>8</v>
      </c>
      <c r="X51" s="38"/>
      <c r="Y51" s="38"/>
      <c r="Z51" s="38"/>
      <c r="AA51" s="38"/>
      <c r="AB51" s="38"/>
      <c r="AC51" s="38"/>
      <c r="AD51" s="38"/>
      <c r="AE51" s="38"/>
      <c r="AF51" s="38"/>
      <c r="AG51" s="50" t="str">
        <f>_xlfn.IFNA(VLOOKUP(Tabla26[[#This Row],[CODIGO_OPERATIVO]],codigo_operativo[#All],2,FALSE),"")</f>
        <v/>
      </c>
    </row>
    <row r="52" spans="1:33" s="1" customFormat="1" ht="50.1" customHeight="1" x14ac:dyDescent="0.25">
      <c r="A52" s="48" t="str">
        <f t="shared" si="1"/>
        <v>OSL-2132-EZE/24</v>
      </c>
      <c r="B52" s="48" t="str">
        <f>IF(ISBLANK(C52),"",_xlfn.CONCAT(A52,"_",TEXT(G52,"yymmdd"),TEXT(H52,"hhmm"),"-",VLOOKUP(Tabla26[[#This Row],[DEPARTAMENTO O PARTIDO]],id_deptos[#All],2,FALSE)))</f>
        <v>OSL-2132-EZE/24_2501150000-78</v>
      </c>
      <c r="C52" s="76" t="s">
        <v>676</v>
      </c>
      <c r="D52" s="76">
        <v>2132</v>
      </c>
      <c r="E52" s="76" t="s">
        <v>86</v>
      </c>
      <c r="F52" s="76">
        <v>24</v>
      </c>
      <c r="G52" s="152">
        <v>45672</v>
      </c>
      <c r="H52" s="150">
        <v>1</v>
      </c>
      <c r="I52" s="38" t="s">
        <v>688</v>
      </c>
      <c r="J52" s="38" t="s">
        <v>52</v>
      </c>
      <c r="K52" s="38" t="s">
        <v>83</v>
      </c>
      <c r="L52" s="38" t="s">
        <v>524</v>
      </c>
      <c r="M52" s="39" t="s">
        <v>678</v>
      </c>
      <c r="N52" s="38" t="s">
        <v>679</v>
      </c>
      <c r="O52" s="53" t="s">
        <v>699</v>
      </c>
      <c r="P52" s="53" t="s">
        <v>700</v>
      </c>
      <c r="Q52" s="38"/>
      <c r="R52" s="38"/>
      <c r="S52" s="38"/>
      <c r="T52" s="38"/>
      <c r="U52" s="38"/>
      <c r="V52" s="38"/>
      <c r="W52" s="38">
        <v>2</v>
      </c>
      <c r="X52" s="38"/>
      <c r="Y52" s="38"/>
      <c r="Z52" s="38"/>
      <c r="AA52" s="38"/>
      <c r="AB52" s="38"/>
      <c r="AC52" s="38"/>
      <c r="AD52" s="38"/>
      <c r="AE52" s="38"/>
      <c r="AF52" s="38"/>
      <c r="AG52" s="50" t="str">
        <f>_xlfn.IFNA(VLOOKUP(Tabla26[[#This Row],[CODIGO_OPERATIVO]],codigo_operativo[#All],2,FALSE),"")</f>
        <v/>
      </c>
    </row>
    <row r="53" spans="1:33" s="1" customFormat="1" ht="50.1" customHeight="1" x14ac:dyDescent="0.25">
      <c r="A53" s="48" t="str">
        <f t="shared" si="1"/>
        <v>OSL-2132-EZE/24</v>
      </c>
      <c r="B53" s="48" t="str">
        <f>IF(ISBLANK(C53),"",_xlfn.CONCAT(A53,"_",TEXT(G53,"yymmdd"),TEXT(H53,"hhmm"),"-",VLOOKUP(Tabla26[[#This Row],[DEPARTAMENTO O PARTIDO]],id_deptos[#All],2,FALSE)))</f>
        <v>OSL-2132-EZE/24_2501160000-78</v>
      </c>
      <c r="C53" s="76" t="s">
        <v>676</v>
      </c>
      <c r="D53" s="76">
        <v>2132</v>
      </c>
      <c r="E53" s="76" t="s">
        <v>86</v>
      </c>
      <c r="F53" s="143">
        <v>24</v>
      </c>
      <c r="G53" s="152">
        <v>45673</v>
      </c>
      <c r="H53" s="150">
        <v>1</v>
      </c>
      <c r="I53" s="38" t="s">
        <v>688</v>
      </c>
      <c r="J53" s="38" t="s">
        <v>52</v>
      </c>
      <c r="K53" s="38" t="s">
        <v>83</v>
      </c>
      <c r="L53" s="38" t="s">
        <v>524</v>
      </c>
      <c r="M53" s="39" t="s">
        <v>678</v>
      </c>
      <c r="N53" s="38" t="s">
        <v>679</v>
      </c>
      <c r="O53" s="53" t="s">
        <v>699</v>
      </c>
      <c r="P53" s="53" t="s">
        <v>700</v>
      </c>
      <c r="Q53" s="38"/>
      <c r="R53" s="38"/>
      <c r="S53" s="38"/>
      <c r="T53" s="38"/>
      <c r="U53" s="38"/>
      <c r="V53" s="38"/>
      <c r="W53" s="139">
        <v>2</v>
      </c>
      <c r="X53" s="38"/>
      <c r="Y53" s="38"/>
      <c r="Z53" s="38"/>
      <c r="AA53" s="38"/>
      <c r="AB53" s="38"/>
      <c r="AC53" s="38"/>
      <c r="AD53" s="38"/>
      <c r="AE53" s="38"/>
      <c r="AF53" s="38"/>
      <c r="AG53" s="50" t="str">
        <f>_xlfn.IFNA(VLOOKUP(Tabla26[[#This Row],[CODIGO_OPERATIVO]],codigo_operativo[#All],2,FALSE),"")</f>
        <v/>
      </c>
    </row>
    <row r="54" spans="1:33" s="1" customFormat="1" ht="50.1" customHeight="1" x14ac:dyDescent="0.25">
      <c r="A54" s="48" t="str">
        <f t="shared" si="1"/>
        <v>OSL-2132-EZE/24</v>
      </c>
      <c r="B54" s="48" t="str">
        <f>IF(ISBLANK(C54),"",_xlfn.CONCAT(A54,"_",TEXT(G54,"yymmdd"),TEXT(H54,"hhmm"),"-",VLOOKUP(Tabla26[[#This Row],[DEPARTAMENTO O PARTIDO]],id_deptos[#All],2,FALSE)))</f>
        <v>OSL-2132-EZE/24_2501170000-78</v>
      </c>
      <c r="C54" s="76" t="s">
        <v>676</v>
      </c>
      <c r="D54" s="76">
        <v>2132</v>
      </c>
      <c r="E54" s="76" t="s">
        <v>86</v>
      </c>
      <c r="F54" s="143">
        <v>24</v>
      </c>
      <c r="G54" s="152">
        <v>45674</v>
      </c>
      <c r="H54" s="150">
        <v>1</v>
      </c>
      <c r="I54" s="38" t="s">
        <v>688</v>
      </c>
      <c r="J54" s="38" t="s">
        <v>52</v>
      </c>
      <c r="K54" s="38" t="s">
        <v>83</v>
      </c>
      <c r="L54" s="38" t="s">
        <v>524</v>
      </c>
      <c r="M54" s="39" t="s">
        <v>678</v>
      </c>
      <c r="N54" s="38" t="s">
        <v>679</v>
      </c>
      <c r="O54" s="53" t="s">
        <v>699</v>
      </c>
      <c r="P54" s="53" t="s">
        <v>700</v>
      </c>
      <c r="Q54" s="38"/>
      <c r="R54" s="38"/>
      <c r="S54" s="38"/>
      <c r="T54" s="38"/>
      <c r="U54" s="38"/>
      <c r="V54" s="38"/>
      <c r="W54" s="139">
        <v>2</v>
      </c>
      <c r="X54" s="38"/>
      <c r="Y54" s="38"/>
      <c r="Z54" s="38"/>
      <c r="AA54" s="38"/>
      <c r="AB54" s="38"/>
      <c r="AC54" s="38"/>
      <c r="AD54" s="38"/>
      <c r="AE54" s="38"/>
      <c r="AF54" s="38"/>
      <c r="AG54" s="50" t="str">
        <f>_xlfn.IFNA(VLOOKUP(Tabla26[[#This Row],[CODIGO_OPERATIVO]],codigo_operativo[#All],2,FALSE),"")</f>
        <v/>
      </c>
    </row>
    <row r="55" spans="1:33" s="1" customFormat="1" ht="50.1" customHeight="1" x14ac:dyDescent="0.25">
      <c r="A55" s="48" t="str">
        <f t="shared" si="1"/>
        <v>OSL-2132-EZE/24</v>
      </c>
      <c r="B55" s="48" t="str">
        <f>IF(ISBLANK(C55),"",_xlfn.CONCAT(A55,"_",TEXT(G55,"yymmdd"),TEXT(H55,"hhmm"),"-",VLOOKUP(Tabla26[[#This Row],[DEPARTAMENTO O PARTIDO]],id_deptos[#All],2,FALSE)))</f>
        <v>OSL-2132-EZE/24_2501180000-78</v>
      </c>
      <c r="C55" s="76" t="s">
        <v>676</v>
      </c>
      <c r="D55" s="76">
        <v>2132</v>
      </c>
      <c r="E55" s="76" t="s">
        <v>86</v>
      </c>
      <c r="F55" s="143">
        <v>24</v>
      </c>
      <c r="G55" s="152">
        <v>45675</v>
      </c>
      <c r="H55" s="150">
        <v>1</v>
      </c>
      <c r="I55" s="38" t="s">
        <v>688</v>
      </c>
      <c r="J55" s="38" t="s">
        <v>52</v>
      </c>
      <c r="K55" s="38" t="s">
        <v>83</v>
      </c>
      <c r="L55" s="38" t="s">
        <v>524</v>
      </c>
      <c r="M55" s="39" t="s">
        <v>678</v>
      </c>
      <c r="N55" s="38" t="s">
        <v>679</v>
      </c>
      <c r="O55" s="53" t="s">
        <v>699</v>
      </c>
      <c r="P55" s="53" t="s">
        <v>700</v>
      </c>
      <c r="Q55" s="38"/>
      <c r="R55" s="38"/>
      <c r="S55" s="38"/>
      <c r="T55" s="38"/>
      <c r="U55" s="38"/>
      <c r="V55" s="38"/>
      <c r="W55" s="139">
        <v>2</v>
      </c>
      <c r="X55" s="38"/>
      <c r="Y55" s="38"/>
      <c r="Z55" s="38"/>
      <c r="AA55" s="38"/>
      <c r="AB55" s="38"/>
      <c r="AC55" s="38"/>
      <c r="AD55" s="38"/>
      <c r="AE55" s="38"/>
      <c r="AF55" s="38"/>
      <c r="AG55" s="50" t="str">
        <f>_xlfn.IFNA(VLOOKUP(Tabla26[[#This Row],[CODIGO_OPERATIVO]],codigo_operativo[#All],2,FALSE),"")</f>
        <v/>
      </c>
    </row>
    <row r="56" spans="1:33" s="1" customFormat="1" ht="50.1" customHeight="1" x14ac:dyDescent="0.25">
      <c r="A56" s="48" t="str">
        <f t="shared" si="1"/>
        <v>OSL-2132-EZE/24</v>
      </c>
      <c r="B56" s="48" t="str">
        <f>IF(ISBLANK(C56),"",_xlfn.CONCAT(A56,"_",TEXT(G56,"yymmdd"),TEXT(H56,"hhmm"),"-",VLOOKUP(Tabla26[[#This Row],[DEPARTAMENTO O PARTIDO]],id_deptos[#All],2,FALSE)))</f>
        <v>OSL-2132-EZE/24_2501190000-78</v>
      </c>
      <c r="C56" s="76" t="s">
        <v>676</v>
      </c>
      <c r="D56" s="76">
        <v>2132</v>
      </c>
      <c r="E56" s="76" t="s">
        <v>86</v>
      </c>
      <c r="F56" s="143">
        <v>24</v>
      </c>
      <c r="G56" s="152">
        <v>45676</v>
      </c>
      <c r="H56" s="150">
        <v>1</v>
      </c>
      <c r="I56" s="38" t="s">
        <v>688</v>
      </c>
      <c r="J56" s="38" t="s">
        <v>52</v>
      </c>
      <c r="K56" s="38" t="s">
        <v>83</v>
      </c>
      <c r="L56" s="38" t="s">
        <v>524</v>
      </c>
      <c r="M56" s="39" t="s">
        <v>678</v>
      </c>
      <c r="N56" s="38" t="s">
        <v>679</v>
      </c>
      <c r="O56" s="53" t="s">
        <v>699</v>
      </c>
      <c r="P56" s="53" t="s">
        <v>700</v>
      </c>
      <c r="Q56" s="38"/>
      <c r="R56" s="38"/>
      <c r="S56" s="38"/>
      <c r="T56" s="38"/>
      <c r="U56" s="38"/>
      <c r="V56" s="38"/>
      <c r="W56" s="139">
        <v>2</v>
      </c>
      <c r="X56" s="38"/>
      <c r="Y56" s="38"/>
      <c r="Z56" s="38"/>
      <c r="AA56" s="38"/>
      <c r="AB56" s="38"/>
      <c r="AC56" s="38"/>
      <c r="AD56" s="38"/>
      <c r="AE56" s="38"/>
      <c r="AF56" s="38"/>
      <c r="AG56" s="50" t="str">
        <f>_xlfn.IFNA(VLOOKUP(Tabla26[[#This Row],[CODIGO_OPERATIVO]],codigo_operativo[#All],2,FALSE),"")</f>
        <v/>
      </c>
    </row>
    <row r="57" spans="1:33" s="1" customFormat="1" ht="50.1" customHeight="1" x14ac:dyDescent="0.25">
      <c r="A57" s="48" t="str">
        <f t="shared" si="1"/>
        <v>OSL-2132-EZE/24</v>
      </c>
      <c r="B57" s="48" t="str">
        <f>IF(ISBLANK(C57),"",_xlfn.CONCAT(A57,"_",TEXT(G57,"yymmdd"),TEXT(H57,"hhmm"),"-",VLOOKUP(Tabla26[[#This Row],[DEPARTAMENTO O PARTIDO]],id_deptos[#All],2,FALSE)))</f>
        <v>OSL-2132-EZE/24_2501200000-78</v>
      </c>
      <c r="C57" s="76" t="s">
        <v>676</v>
      </c>
      <c r="D57" s="76">
        <v>2132</v>
      </c>
      <c r="E57" s="76" t="s">
        <v>86</v>
      </c>
      <c r="F57" s="143">
        <v>24</v>
      </c>
      <c r="G57" s="152">
        <v>45677</v>
      </c>
      <c r="H57" s="150">
        <v>1</v>
      </c>
      <c r="I57" s="38" t="s">
        <v>688</v>
      </c>
      <c r="J57" s="38" t="s">
        <v>52</v>
      </c>
      <c r="K57" s="38" t="s">
        <v>83</v>
      </c>
      <c r="L57" s="38" t="s">
        <v>524</v>
      </c>
      <c r="M57" s="39" t="s">
        <v>678</v>
      </c>
      <c r="N57" s="38" t="s">
        <v>679</v>
      </c>
      <c r="O57" s="53" t="s">
        <v>699</v>
      </c>
      <c r="P57" s="53" t="s">
        <v>700</v>
      </c>
      <c r="Q57" s="38"/>
      <c r="R57" s="38"/>
      <c r="S57" s="38"/>
      <c r="T57" s="38"/>
      <c r="U57" s="38"/>
      <c r="V57" s="38"/>
      <c r="W57" s="139">
        <v>2</v>
      </c>
      <c r="X57" s="38"/>
      <c r="Y57" s="38"/>
      <c r="Z57" s="38"/>
      <c r="AA57" s="38"/>
      <c r="AB57" s="38"/>
      <c r="AC57" s="38"/>
      <c r="AD57" s="38"/>
      <c r="AE57" s="38"/>
      <c r="AF57" s="38"/>
      <c r="AG57" s="50" t="str">
        <f>_xlfn.IFNA(VLOOKUP(Tabla26[[#This Row],[CODIGO_OPERATIVO]],codigo_operativo[#All],2,FALSE),"")</f>
        <v/>
      </c>
    </row>
    <row r="58" spans="1:33" s="1" customFormat="1" ht="50.1" customHeight="1" x14ac:dyDescent="0.25">
      <c r="A58" s="48" t="str">
        <f t="shared" si="1"/>
        <v>OSL-2132-EZE/24</v>
      </c>
      <c r="B58" s="48" t="str">
        <f>IF(ISBLANK(C58),"",_xlfn.CONCAT(A58,"_",TEXT(G58,"yymmdd"),TEXT(H58,"hhmm"),"-",VLOOKUP(Tabla26[[#This Row],[DEPARTAMENTO O PARTIDO]],id_deptos[#All],2,FALSE)))</f>
        <v>OSL-2132-EZE/24_2501210000-78</v>
      </c>
      <c r="C58" s="76" t="s">
        <v>676</v>
      </c>
      <c r="D58" s="76">
        <v>2132</v>
      </c>
      <c r="E58" s="76" t="s">
        <v>86</v>
      </c>
      <c r="F58" s="143">
        <v>24</v>
      </c>
      <c r="G58" s="152">
        <v>45678</v>
      </c>
      <c r="H58" s="150">
        <v>1</v>
      </c>
      <c r="I58" s="38" t="s">
        <v>688</v>
      </c>
      <c r="J58" s="38" t="s">
        <v>52</v>
      </c>
      <c r="K58" s="38" t="s">
        <v>83</v>
      </c>
      <c r="L58" s="38" t="s">
        <v>524</v>
      </c>
      <c r="M58" s="39" t="s">
        <v>678</v>
      </c>
      <c r="N58" s="38" t="s">
        <v>679</v>
      </c>
      <c r="O58" s="53" t="s">
        <v>699</v>
      </c>
      <c r="P58" s="53" t="s">
        <v>700</v>
      </c>
      <c r="Q58" s="38"/>
      <c r="R58" s="38"/>
      <c r="S58" s="38"/>
      <c r="T58" s="38"/>
      <c r="U58" s="38"/>
      <c r="V58" s="38"/>
      <c r="W58" s="139">
        <v>2</v>
      </c>
      <c r="X58" s="38"/>
      <c r="Y58" s="38"/>
      <c r="Z58" s="38"/>
      <c r="AA58" s="38"/>
      <c r="AB58" s="38"/>
      <c r="AC58" s="38"/>
      <c r="AD58" s="38"/>
      <c r="AE58" s="38"/>
      <c r="AF58" s="38"/>
      <c r="AG58" s="50" t="str">
        <f>_xlfn.IFNA(VLOOKUP(Tabla26[[#This Row],[CODIGO_OPERATIVO]],codigo_operativo[#All],2,FALSE),"")</f>
        <v/>
      </c>
    </row>
    <row r="59" spans="1:33" s="1" customFormat="1" ht="50.1" customHeight="1" x14ac:dyDescent="0.25">
      <c r="A59" s="48" t="str">
        <f t="shared" si="1"/>
        <v>OSL-2210-EZE/24</v>
      </c>
      <c r="B59" s="48" t="str">
        <f>IF(ISBLANK(C59),"",_xlfn.CONCAT(A59,"_",TEXT(G59,"yymmdd"),TEXT(H59,"hhmm"),"-",VLOOKUP(Tabla26[[#This Row],[DEPARTAMENTO O PARTIDO]],id_deptos[#All],2,FALSE)))</f>
        <v>OSL-2210-EZE/24_2501150000-78</v>
      </c>
      <c r="C59" s="76" t="s">
        <v>676</v>
      </c>
      <c r="D59" s="76">
        <v>2210</v>
      </c>
      <c r="E59" s="76" t="s">
        <v>86</v>
      </c>
      <c r="F59" s="76">
        <v>24</v>
      </c>
      <c r="G59" s="152">
        <v>45672</v>
      </c>
      <c r="H59" s="150">
        <v>1</v>
      </c>
      <c r="I59" s="38" t="s">
        <v>689</v>
      </c>
      <c r="J59" s="38" t="s">
        <v>52</v>
      </c>
      <c r="K59" s="38" t="s">
        <v>83</v>
      </c>
      <c r="L59" s="38" t="s">
        <v>524</v>
      </c>
      <c r="M59" s="39" t="s">
        <v>678</v>
      </c>
      <c r="N59" s="38" t="s">
        <v>679</v>
      </c>
      <c r="O59" s="53" t="s">
        <v>699</v>
      </c>
      <c r="P59" s="53" t="s">
        <v>700</v>
      </c>
      <c r="Q59" s="38"/>
      <c r="R59" s="38"/>
      <c r="S59" s="38"/>
      <c r="T59" s="38"/>
      <c r="U59" s="38"/>
      <c r="V59" s="38"/>
      <c r="W59" s="38">
        <v>4</v>
      </c>
      <c r="X59" s="38">
        <v>1</v>
      </c>
      <c r="Y59" s="38"/>
      <c r="Z59" s="38"/>
      <c r="AA59" s="38"/>
      <c r="AB59" s="38"/>
      <c r="AC59" s="38"/>
      <c r="AD59" s="38"/>
      <c r="AE59" s="38"/>
      <c r="AF59" s="38"/>
      <c r="AG59" s="50" t="str">
        <f>_xlfn.IFNA(VLOOKUP(Tabla26[[#This Row],[CODIGO_OPERATIVO]],codigo_operativo[#All],2,FALSE),"")</f>
        <v/>
      </c>
    </row>
    <row r="60" spans="1:33" s="1" customFormat="1" ht="50.1" customHeight="1" x14ac:dyDescent="0.25">
      <c r="A60" s="48" t="str">
        <f t="shared" si="1"/>
        <v>OSL-2210-EZE/24</v>
      </c>
      <c r="B60" s="48" t="str">
        <f>IF(ISBLANK(C60),"",_xlfn.CONCAT(A60,"_",TEXT(G60,"yymmdd"),TEXT(H60,"hhmm"),"-",VLOOKUP(Tabla26[[#This Row],[DEPARTAMENTO O PARTIDO]],id_deptos[#All],2,FALSE)))</f>
        <v>OSL-2210-EZE/24_2501160000-78</v>
      </c>
      <c r="C60" s="76" t="s">
        <v>676</v>
      </c>
      <c r="D60" s="76">
        <v>2210</v>
      </c>
      <c r="E60" s="76" t="s">
        <v>86</v>
      </c>
      <c r="F60" s="143">
        <v>24</v>
      </c>
      <c r="G60" s="152">
        <v>45673</v>
      </c>
      <c r="H60" s="150">
        <v>1</v>
      </c>
      <c r="I60" s="38" t="s">
        <v>689</v>
      </c>
      <c r="J60" s="38" t="s">
        <v>52</v>
      </c>
      <c r="K60" s="38" t="s">
        <v>83</v>
      </c>
      <c r="L60" s="38" t="s">
        <v>524</v>
      </c>
      <c r="M60" s="39" t="s">
        <v>678</v>
      </c>
      <c r="N60" s="38" t="s">
        <v>679</v>
      </c>
      <c r="O60" s="53" t="s">
        <v>699</v>
      </c>
      <c r="P60" s="53" t="s">
        <v>700</v>
      </c>
      <c r="Q60" s="38"/>
      <c r="R60" s="38"/>
      <c r="S60" s="38"/>
      <c r="T60" s="38"/>
      <c r="U60" s="38"/>
      <c r="V60" s="38"/>
      <c r="W60" s="139">
        <v>4</v>
      </c>
      <c r="X60" s="139">
        <v>1</v>
      </c>
      <c r="Y60" s="38"/>
      <c r="Z60" s="38"/>
      <c r="AA60" s="38"/>
      <c r="AB60" s="38"/>
      <c r="AC60" s="38"/>
      <c r="AD60" s="38"/>
      <c r="AE60" s="38"/>
      <c r="AF60" s="38"/>
      <c r="AG60" s="50" t="str">
        <f>_xlfn.IFNA(VLOOKUP(Tabla26[[#This Row],[CODIGO_OPERATIVO]],codigo_operativo[#All],2,FALSE),"")</f>
        <v/>
      </c>
    </row>
    <row r="61" spans="1:33" s="1" customFormat="1" ht="50.1" customHeight="1" x14ac:dyDescent="0.25">
      <c r="A61" s="48" t="str">
        <f t="shared" si="1"/>
        <v>OSL-2210-EZE/24</v>
      </c>
      <c r="B61" s="48" t="str">
        <f>IF(ISBLANK(C61),"",_xlfn.CONCAT(A61,"_",TEXT(G61,"yymmdd"),TEXT(H61,"hhmm"),"-",VLOOKUP(Tabla26[[#This Row],[DEPARTAMENTO O PARTIDO]],id_deptos[#All],2,FALSE)))</f>
        <v>OSL-2210-EZE/24_2501170000-78</v>
      </c>
      <c r="C61" s="76" t="s">
        <v>676</v>
      </c>
      <c r="D61" s="76">
        <v>2210</v>
      </c>
      <c r="E61" s="76" t="s">
        <v>86</v>
      </c>
      <c r="F61" s="143">
        <v>24</v>
      </c>
      <c r="G61" s="152">
        <v>45674</v>
      </c>
      <c r="H61" s="150">
        <v>1</v>
      </c>
      <c r="I61" s="38" t="s">
        <v>689</v>
      </c>
      <c r="J61" s="38" t="s">
        <v>52</v>
      </c>
      <c r="K61" s="38" t="s">
        <v>83</v>
      </c>
      <c r="L61" s="38" t="s">
        <v>524</v>
      </c>
      <c r="M61" s="39" t="s">
        <v>678</v>
      </c>
      <c r="N61" s="38" t="s">
        <v>679</v>
      </c>
      <c r="O61" s="53" t="s">
        <v>699</v>
      </c>
      <c r="P61" s="53" t="s">
        <v>700</v>
      </c>
      <c r="Q61" s="38"/>
      <c r="R61" s="38"/>
      <c r="S61" s="38"/>
      <c r="T61" s="38"/>
      <c r="U61" s="38"/>
      <c r="V61" s="38"/>
      <c r="W61" s="139">
        <v>4</v>
      </c>
      <c r="X61" s="139">
        <v>1</v>
      </c>
      <c r="Y61" s="38"/>
      <c r="Z61" s="38"/>
      <c r="AA61" s="38"/>
      <c r="AB61" s="38"/>
      <c r="AC61" s="38"/>
      <c r="AD61" s="38"/>
      <c r="AE61" s="38"/>
      <c r="AF61" s="38"/>
      <c r="AG61" s="50" t="str">
        <f>_xlfn.IFNA(VLOOKUP(Tabla26[[#This Row],[CODIGO_OPERATIVO]],codigo_operativo[#All],2,FALSE),"")</f>
        <v/>
      </c>
    </row>
    <row r="62" spans="1:33" s="1" customFormat="1" ht="50.1" customHeight="1" x14ac:dyDescent="0.25">
      <c r="A62" s="48" t="str">
        <f t="shared" si="1"/>
        <v>OSL-2210-EZE/24</v>
      </c>
      <c r="B62" s="48" t="str">
        <f>IF(ISBLANK(C62),"",_xlfn.CONCAT(A62,"_",TEXT(G62,"yymmdd"),TEXT(H62,"hhmm"),"-",VLOOKUP(Tabla26[[#This Row],[DEPARTAMENTO O PARTIDO]],id_deptos[#All],2,FALSE)))</f>
        <v>OSL-2210-EZE/24_2501180000-78</v>
      </c>
      <c r="C62" s="76" t="s">
        <v>676</v>
      </c>
      <c r="D62" s="76">
        <v>2210</v>
      </c>
      <c r="E62" s="76" t="s">
        <v>86</v>
      </c>
      <c r="F62" s="143">
        <v>24</v>
      </c>
      <c r="G62" s="152">
        <v>45675</v>
      </c>
      <c r="H62" s="150">
        <v>1</v>
      </c>
      <c r="I62" s="38" t="s">
        <v>689</v>
      </c>
      <c r="J62" s="38" t="s">
        <v>52</v>
      </c>
      <c r="K62" s="38" t="s">
        <v>83</v>
      </c>
      <c r="L62" s="38" t="s">
        <v>524</v>
      </c>
      <c r="M62" s="39" t="s">
        <v>678</v>
      </c>
      <c r="N62" s="38" t="s">
        <v>679</v>
      </c>
      <c r="O62" s="53" t="s">
        <v>699</v>
      </c>
      <c r="P62" s="53" t="s">
        <v>700</v>
      </c>
      <c r="Q62" s="38"/>
      <c r="R62" s="38"/>
      <c r="S62" s="38"/>
      <c r="T62" s="38"/>
      <c r="U62" s="38"/>
      <c r="V62" s="38"/>
      <c r="W62" s="139">
        <v>4</v>
      </c>
      <c r="X62" s="139">
        <v>1</v>
      </c>
      <c r="Y62" s="38"/>
      <c r="Z62" s="38"/>
      <c r="AA62" s="38"/>
      <c r="AB62" s="38"/>
      <c r="AC62" s="38"/>
      <c r="AD62" s="38"/>
      <c r="AE62" s="38"/>
      <c r="AF62" s="38"/>
      <c r="AG62" s="50" t="str">
        <f>_xlfn.IFNA(VLOOKUP(Tabla26[[#This Row],[CODIGO_OPERATIVO]],codigo_operativo[#All],2,FALSE),"")</f>
        <v/>
      </c>
    </row>
    <row r="63" spans="1:33" s="1" customFormat="1" ht="50.1" customHeight="1" x14ac:dyDescent="0.25">
      <c r="A63" s="48" t="str">
        <f t="shared" si="1"/>
        <v>OSL-2210-EZE/24</v>
      </c>
      <c r="B63" s="48" t="str">
        <f>IF(ISBLANK(C63),"",_xlfn.CONCAT(A63,"_",TEXT(G63,"yymmdd"),TEXT(H63,"hhmm"),"-",VLOOKUP(Tabla26[[#This Row],[DEPARTAMENTO O PARTIDO]],id_deptos[#All],2,FALSE)))</f>
        <v>OSL-2210-EZE/24_2501190000-78</v>
      </c>
      <c r="C63" s="76" t="s">
        <v>676</v>
      </c>
      <c r="D63" s="76">
        <v>2210</v>
      </c>
      <c r="E63" s="76" t="s">
        <v>86</v>
      </c>
      <c r="F63" s="143">
        <v>24</v>
      </c>
      <c r="G63" s="152">
        <v>45676</v>
      </c>
      <c r="H63" s="150">
        <v>1</v>
      </c>
      <c r="I63" s="38" t="s">
        <v>689</v>
      </c>
      <c r="J63" s="38" t="s">
        <v>52</v>
      </c>
      <c r="K63" s="38" t="s">
        <v>83</v>
      </c>
      <c r="L63" s="38" t="s">
        <v>524</v>
      </c>
      <c r="M63" s="39" t="s">
        <v>678</v>
      </c>
      <c r="N63" s="38" t="s">
        <v>679</v>
      </c>
      <c r="O63" s="53" t="s">
        <v>699</v>
      </c>
      <c r="P63" s="53" t="s">
        <v>700</v>
      </c>
      <c r="Q63" s="38"/>
      <c r="R63" s="38"/>
      <c r="S63" s="38"/>
      <c r="T63" s="38"/>
      <c r="U63" s="38"/>
      <c r="V63" s="38"/>
      <c r="W63" s="139">
        <v>4</v>
      </c>
      <c r="X63" s="139">
        <v>1</v>
      </c>
      <c r="Y63" s="38"/>
      <c r="Z63" s="38"/>
      <c r="AA63" s="38"/>
      <c r="AB63" s="38"/>
      <c r="AC63" s="38"/>
      <c r="AD63" s="38"/>
      <c r="AE63" s="38"/>
      <c r="AF63" s="38"/>
      <c r="AG63" s="50" t="str">
        <f>_xlfn.IFNA(VLOOKUP(Tabla26[[#This Row],[CODIGO_OPERATIVO]],codigo_operativo[#All],2,FALSE),"")</f>
        <v/>
      </c>
    </row>
    <row r="64" spans="1:33" s="1" customFormat="1" ht="50.1" customHeight="1" x14ac:dyDescent="0.25">
      <c r="A64" s="48" t="str">
        <f t="shared" si="1"/>
        <v>OSL-2210-EZE/24</v>
      </c>
      <c r="B64" s="48" t="str">
        <f>IF(ISBLANK(C64),"",_xlfn.CONCAT(A64,"_",TEXT(G64,"yymmdd"),TEXT(H64,"hhmm"),"-",VLOOKUP(Tabla26[[#This Row],[DEPARTAMENTO O PARTIDO]],id_deptos[#All],2,FALSE)))</f>
        <v>OSL-2210-EZE/24_2501200000-78</v>
      </c>
      <c r="C64" s="76" t="s">
        <v>676</v>
      </c>
      <c r="D64" s="76">
        <v>2210</v>
      </c>
      <c r="E64" s="76" t="s">
        <v>86</v>
      </c>
      <c r="F64" s="143">
        <v>24</v>
      </c>
      <c r="G64" s="152">
        <v>45677</v>
      </c>
      <c r="H64" s="150">
        <v>1</v>
      </c>
      <c r="I64" s="38" t="s">
        <v>689</v>
      </c>
      <c r="J64" s="38" t="s">
        <v>52</v>
      </c>
      <c r="K64" s="38" t="s">
        <v>83</v>
      </c>
      <c r="L64" s="38" t="s">
        <v>524</v>
      </c>
      <c r="M64" s="39" t="s">
        <v>678</v>
      </c>
      <c r="N64" s="38" t="s">
        <v>679</v>
      </c>
      <c r="O64" s="53" t="s">
        <v>699</v>
      </c>
      <c r="P64" s="53" t="s">
        <v>700</v>
      </c>
      <c r="Q64" s="38"/>
      <c r="R64" s="38"/>
      <c r="S64" s="38"/>
      <c r="T64" s="38"/>
      <c r="U64" s="38"/>
      <c r="V64" s="38"/>
      <c r="W64" s="139">
        <v>4</v>
      </c>
      <c r="X64" s="139">
        <v>1</v>
      </c>
      <c r="Y64" s="38"/>
      <c r="Z64" s="38"/>
      <c r="AA64" s="38"/>
      <c r="AB64" s="38"/>
      <c r="AC64" s="38"/>
      <c r="AD64" s="38"/>
      <c r="AE64" s="38"/>
      <c r="AF64" s="38"/>
      <c r="AG64" s="50" t="str">
        <f>_xlfn.IFNA(VLOOKUP(Tabla26[[#This Row],[CODIGO_OPERATIVO]],codigo_operativo[#All],2,FALSE),"")</f>
        <v/>
      </c>
    </row>
    <row r="65" spans="1:33" s="1" customFormat="1" ht="50.1" customHeight="1" x14ac:dyDescent="0.25">
      <c r="A65" s="48" t="str">
        <f t="shared" si="1"/>
        <v>OSL-2210-EZE/24</v>
      </c>
      <c r="B65" s="48" t="str">
        <f>IF(ISBLANK(C65),"",_xlfn.CONCAT(A65,"_",TEXT(G65,"yymmdd"),TEXT(H65,"hhmm"),"-",VLOOKUP(Tabla26[[#This Row],[DEPARTAMENTO O PARTIDO]],id_deptos[#All],2,FALSE)))</f>
        <v>OSL-2210-EZE/24_2501210000-78</v>
      </c>
      <c r="C65" s="76" t="s">
        <v>676</v>
      </c>
      <c r="D65" s="76">
        <v>2210</v>
      </c>
      <c r="E65" s="76" t="s">
        <v>86</v>
      </c>
      <c r="F65" s="143">
        <v>24</v>
      </c>
      <c r="G65" s="152">
        <v>45678</v>
      </c>
      <c r="H65" s="150">
        <v>1</v>
      </c>
      <c r="I65" s="38" t="s">
        <v>689</v>
      </c>
      <c r="J65" s="38" t="s">
        <v>52</v>
      </c>
      <c r="K65" s="38" t="s">
        <v>83</v>
      </c>
      <c r="L65" s="38" t="s">
        <v>524</v>
      </c>
      <c r="M65" s="39" t="s">
        <v>678</v>
      </c>
      <c r="N65" s="38" t="s">
        <v>679</v>
      </c>
      <c r="O65" s="53" t="s">
        <v>699</v>
      </c>
      <c r="P65" s="53" t="s">
        <v>700</v>
      </c>
      <c r="Q65" s="38"/>
      <c r="R65" s="38"/>
      <c r="S65" s="38"/>
      <c r="T65" s="38"/>
      <c r="U65" s="38"/>
      <c r="V65" s="38"/>
      <c r="W65" s="139">
        <v>4</v>
      </c>
      <c r="X65" s="139">
        <v>1</v>
      </c>
      <c r="Y65" s="38"/>
      <c r="Z65" s="38"/>
      <c r="AA65" s="38"/>
      <c r="AB65" s="38"/>
      <c r="AC65" s="38"/>
      <c r="AD65" s="38"/>
      <c r="AE65" s="38"/>
      <c r="AF65" s="38"/>
      <c r="AG65" s="50" t="str">
        <f>_xlfn.IFNA(VLOOKUP(Tabla26[[#This Row],[CODIGO_OPERATIVO]],codigo_operativo[#All],2,FALSE),"")</f>
        <v/>
      </c>
    </row>
    <row r="66" spans="1:33" s="1" customFormat="1" ht="50.1" customHeight="1" x14ac:dyDescent="0.25">
      <c r="A66" s="48" t="str">
        <f t="shared" si="1"/>
        <v>OSR-1142-UR4/24</v>
      </c>
      <c r="B66" s="48" t="str">
        <f>IF(ISBLANK(C66),"",_xlfn.CONCAT(A66,"_",TEXT(G66,"yymmdd"),TEXT(H66,"hhmm"),"-",VLOOKUP(Tabla26[[#This Row],[DEPARTAMENTO O PARTIDO]],id_deptos[#All],2,FALSE)))</f>
        <v>OSR-1142-UR4/24_2501150000-472</v>
      </c>
      <c r="C66" s="77" t="s">
        <v>680</v>
      </c>
      <c r="D66" s="76">
        <v>1142</v>
      </c>
      <c r="E66" s="76" t="s">
        <v>60</v>
      </c>
      <c r="F66" s="76">
        <v>24</v>
      </c>
      <c r="G66" s="152">
        <v>45672</v>
      </c>
      <c r="H66" s="151">
        <v>0</v>
      </c>
      <c r="I66" s="38" t="s">
        <v>690</v>
      </c>
      <c r="J66" s="38" t="s">
        <v>52</v>
      </c>
      <c r="K66" s="38" t="s">
        <v>75</v>
      </c>
      <c r="L66" s="38" t="s">
        <v>140</v>
      </c>
      <c r="M66" s="129" t="s">
        <v>710</v>
      </c>
      <c r="N66" s="128" t="s">
        <v>713</v>
      </c>
      <c r="O66" s="130" t="s">
        <v>711</v>
      </c>
      <c r="P66" s="130" t="s">
        <v>712</v>
      </c>
      <c r="Q66" s="38"/>
      <c r="R66" s="38"/>
      <c r="S66" s="38"/>
      <c r="T66" s="38"/>
      <c r="U66" s="38"/>
      <c r="V66" s="38"/>
      <c r="W66" s="38">
        <v>2</v>
      </c>
      <c r="X66" s="38">
        <v>1</v>
      </c>
      <c r="Y66" s="38"/>
      <c r="Z66" s="38"/>
      <c r="AA66" s="38"/>
      <c r="AB66" s="38"/>
      <c r="AC66" s="38"/>
      <c r="AD66" s="38"/>
      <c r="AE66" s="38"/>
      <c r="AF66" s="38">
        <v>5</v>
      </c>
      <c r="AG66" s="50" t="str">
        <f>_xlfn.IFNA(VLOOKUP(Tabla26[[#This Row],[CODIGO_OPERATIVO]],codigo_operativo[#All],2,FALSE),"")</f>
        <v>Plan Bandera</v>
      </c>
    </row>
    <row r="67" spans="1:33" s="1" customFormat="1" ht="50.1" customHeight="1" x14ac:dyDescent="0.25">
      <c r="A67" s="48" t="str">
        <f t="shared" si="1"/>
        <v>OSR-1142-UR4/24</v>
      </c>
      <c r="B67" s="48" t="str">
        <f>IF(ISBLANK(C67),"",_xlfn.CONCAT(A67,"_",TEXT(G67,"yymmdd"),TEXT(H67,"hhmm"),"-",VLOOKUP(Tabla26[[#This Row],[DEPARTAMENTO O PARTIDO]],id_deptos[#All],2,FALSE)))</f>
        <v>OSR-1142-UR4/24_2501160000-472</v>
      </c>
      <c r="C67" s="77" t="s">
        <v>680</v>
      </c>
      <c r="D67" s="76">
        <v>1142</v>
      </c>
      <c r="E67" s="76" t="s">
        <v>60</v>
      </c>
      <c r="F67" s="76">
        <v>24</v>
      </c>
      <c r="G67" s="152">
        <v>45673</v>
      </c>
      <c r="H67" s="151">
        <v>0</v>
      </c>
      <c r="I67" s="38" t="s">
        <v>690</v>
      </c>
      <c r="J67" s="38" t="s">
        <v>52</v>
      </c>
      <c r="K67" s="38" t="s">
        <v>75</v>
      </c>
      <c r="L67" s="38" t="s">
        <v>140</v>
      </c>
      <c r="M67" s="129" t="s">
        <v>710</v>
      </c>
      <c r="N67" s="128" t="s">
        <v>713</v>
      </c>
      <c r="O67" s="130" t="s">
        <v>711</v>
      </c>
      <c r="P67" s="130" t="s">
        <v>712</v>
      </c>
      <c r="Q67" s="38"/>
      <c r="R67" s="38"/>
      <c r="S67" s="38"/>
      <c r="T67" s="38"/>
      <c r="U67" s="38"/>
      <c r="V67" s="38"/>
      <c r="W67" s="38">
        <v>2</v>
      </c>
      <c r="X67" s="38">
        <v>1</v>
      </c>
      <c r="Y67" s="38"/>
      <c r="Z67" s="38"/>
      <c r="AA67" s="38"/>
      <c r="AB67" s="38"/>
      <c r="AC67" s="38"/>
      <c r="AD67" s="38"/>
      <c r="AE67" s="38"/>
      <c r="AF67" s="38">
        <v>5</v>
      </c>
      <c r="AG67" s="50" t="str">
        <f>_xlfn.IFNA(VLOOKUP(Tabla26[[#This Row],[CODIGO_OPERATIVO]],codigo_operativo[#All],2,FALSE),"")</f>
        <v>Plan Bandera</v>
      </c>
    </row>
    <row r="68" spans="1:33" s="1" customFormat="1" ht="50.1" customHeight="1" x14ac:dyDescent="0.25">
      <c r="A68" s="48" t="str">
        <f t="shared" ref="A68:A131" si="2">IF(ISBLANK(C68),"",_xlfn.CONCAT(C68,"-",D68,"-",E68,"/",F68))</f>
        <v>OSR-1142-UR4/24</v>
      </c>
      <c r="B68" s="48" t="str">
        <f>IF(ISBLANK(C68),"",_xlfn.CONCAT(A68,"_",TEXT(G68,"yymmdd"),TEXT(H68,"hhmm"),"-",VLOOKUP(Tabla26[[#This Row],[DEPARTAMENTO O PARTIDO]],id_deptos[#All],2,FALSE)))</f>
        <v>OSR-1142-UR4/24_2501170000-472</v>
      </c>
      <c r="C68" s="77" t="s">
        <v>680</v>
      </c>
      <c r="D68" s="76">
        <v>1142</v>
      </c>
      <c r="E68" s="76" t="s">
        <v>60</v>
      </c>
      <c r="F68" s="76">
        <v>24</v>
      </c>
      <c r="G68" s="152">
        <v>45674</v>
      </c>
      <c r="H68" s="151">
        <v>0</v>
      </c>
      <c r="I68" s="38" t="s">
        <v>690</v>
      </c>
      <c r="J68" s="38" t="s">
        <v>52</v>
      </c>
      <c r="K68" s="38" t="s">
        <v>75</v>
      </c>
      <c r="L68" s="38" t="s">
        <v>140</v>
      </c>
      <c r="M68" s="39"/>
      <c r="N68" s="128" t="s">
        <v>713</v>
      </c>
      <c r="O68" s="130" t="s">
        <v>711</v>
      </c>
      <c r="P68" s="130" t="s">
        <v>712</v>
      </c>
      <c r="Q68" s="38"/>
      <c r="R68" s="38"/>
      <c r="S68" s="38"/>
      <c r="T68" s="38"/>
      <c r="U68" s="38"/>
      <c r="V68" s="38"/>
      <c r="W68" s="38">
        <v>2</v>
      </c>
      <c r="X68" s="38">
        <v>1</v>
      </c>
      <c r="Y68" s="38"/>
      <c r="Z68" s="38"/>
      <c r="AA68" s="38"/>
      <c r="AB68" s="38"/>
      <c r="AC68" s="38"/>
      <c r="AD68" s="38"/>
      <c r="AE68" s="38"/>
      <c r="AF68" s="38">
        <v>5</v>
      </c>
      <c r="AG68" s="50" t="str">
        <f>_xlfn.IFNA(VLOOKUP(Tabla26[[#This Row],[CODIGO_OPERATIVO]],codigo_operativo[#All],2,FALSE),"")</f>
        <v>Plan Bandera</v>
      </c>
    </row>
    <row r="69" spans="1:33" s="1" customFormat="1" ht="50.1" customHeight="1" x14ac:dyDescent="0.25">
      <c r="A69" s="48" t="str">
        <f t="shared" si="2"/>
        <v>OSR-1142-UR4/24</v>
      </c>
      <c r="B69" s="48" t="str">
        <f>IF(ISBLANK(C69),"",_xlfn.CONCAT(A69,"_",TEXT(G69,"yymmdd"),TEXT(H69,"hhmm"),"-",VLOOKUP(Tabla26[[#This Row],[DEPARTAMENTO O PARTIDO]],id_deptos[#All],2,FALSE)))</f>
        <v>OSR-1142-UR4/24_2501180000-472</v>
      </c>
      <c r="C69" s="77" t="s">
        <v>680</v>
      </c>
      <c r="D69" s="76">
        <v>1142</v>
      </c>
      <c r="E69" s="76" t="s">
        <v>60</v>
      </c>
      <c r="F69" s="76">
        <v>24</v>
      </c>
      <c r="G69" s="152">
        <v>45675</v>
      </c>
      <c r="H69" s="151">
        <v>0</v>
      </c>
      <c r="I69" s="38" t="s">
        <v>690</v>
      </c>
      <c r="J69" s="38" t="s">
        <v>52</v>
      </c>
      <c r="K69" s="38" t="s">
        <v>75</v>
      </c>
      <c r="L69" s="38" t="s">
        <v>140</v>
      </c>
      <c r="M69" s="39"/>
      <c r="N69" s="128" t="s">
        <v>713</v>
      </c>
      <c r="O69" s="130" t="s">
        <v>711</v>
      </c>
      <c r="P69" s="130" t="s">
        <v>712</v>
      </c>
      <c r="Q69" s="38"/>
      <c r="R69" s="38"/>
      <c r="S69" s="38"/>
      <c r="T69" s="38"/>
      <c r="U69" s="38"/>
      <c r="V69" s="38"/>
      <c r="W69" s="38">
        <v>2</v>
      </c>
      <c r="X69" s="38">
        <v>1</v>
      </c>
      <c r="Y69" s="38"/>
      <c r="Z69" s="38"/>
      <c r="AA69" s="38"/>
      <c r="AB69" s="38"/>
      <c r="AC69" s="38"/>
      <c r="AD69" s="38"/>
      <c r="AE69" s="38"/>
      <c r="AF69" s="38">
        <v>5</v>
      </c>
      <c r="AG69" s="50" t="str">
        <f>_xlfn.IFNA(VLOOKUP(Tabla26[[#This Row],[CODIGO_OPERATIVO]],codigo_operativo[#All],2,FALSE),"")</f>
        <v>Plan Bandera</v>
      </c>
    </row>
    <row r="70" spans="1:33" s="1" customFormat="1" ht="50.1" customHeight="1" x14ac:dyDescent="0.25">
      <c r="A70" s="48" t="str">
        <f t="shared" si="2"/>
        <v>OSR-1142-UR4/24</v>
      </c>
      <c r="B70" s="48" t="str">
        <f>IF(ISBLANK(C70),"",_xlfn.CONCAT(A70,"_",TEXT(G70,"yymmdd"),TEXT(H70,"hhmm"),"-",VLOOKUP(Tabla26[[#This Row],[DEPARTAMENTO O PARTIDO]],id_deptos[#All],2,FALSE)))</f>
        <v>OSR-1142-UR4/24_2501190000-472</v>
      </c>
      <c r="C70" s="77" t="s">
        <v>680</v>
      </c>
      <c r="D70" s="76">
        <v>1142</v>
      </c>
      <c r="E70" s="76" t="s">
        <v>60</v>
      </c>
      <c r="F70" s="76">
        <v>24</v>
      </c>
      <c r="G70" s="152">
        <v>45676</v>
      </c>
      <c r="H70" s="151">
        <v>0</v>
      </c>
      <c r="I70" s="38" t="s">
        <v>690</v>
      </c>
      <c r="J70" s="38" t="s">
        <v>52</v>
      </c>
      <c r="K70" s="38" t="s">
        <v>75</v>
      </c>
      <c r="L70" s="38" t="s">
        <v>140</v>
      </c>
      <c r="M70" s="39"/>
      <c r="N70" s="128" t="s">
        <v>713</v>
      </c>
      <c r="O70" s="130" t="s">
        <v>711</v>
      </c>
      <c r="P70" s="130" t="s">
        <v>712</v>
      </c>
      <c r="Q70" s="38"/>
      <c r="R70" s="38"/>
      <c r="S70" s="38"/>
      <c r="T70" s="38"/>
      <c r="U70" s="38"/>
      <c r="V70" s="38"/>
      <c r="W70" s="38">
        <v>2</v>
      </c>
      <c r="X70" s="38">
        <v>1</v>
      </c>
      <c r="Y70" s="38"/>
      <c r="Z70" s="38"/>
      <c r="AA70" s="38"/>
      <c r="AB70" s="38"/>
      <c r="AC70" s="38"/>
      <c r="AD70" s="38"/>
      <c r="AE70" s="38"/>
      <c r="AF70" s="38">
        <v>5</v>
      </c>
      <c r="AG70" s="50" t="str">
        <f>_xlfn.IFNA(VLOOKUP(Tabla26[[#This Row],[CODIGO_OPERATIVO]],codigo_operativo[#All],2,FALSE),"")</f>
        <v>Plan Bandera</v>
      </c>
    </row>
    <row r="71" spans="1:33" s="1" customFormat="1" ht="50.1" customHeight="1" x14ac:dyDescent="0.25">
      <c r="A71" s="48" t="str">
        <f t="shared" si="2"/>
        <v>OSR-1142-UR4/24</v>
      </c>
      <c r="B71" s="48" t="str">
        <f>IF(ISBLANK(C71),"",_xlfn.CONCAT(A71,"_",TEXT(G71,"yymmdd"),TEXT(H71,"hhmm"),"-",VLOOKUP(Tabla26[[#This Row],[DEPARTAMENTO O PARTIDO]],id_deptos[#All],2,FALSE)))</f>
        <v>OSR-1142-UR4/24_2501200000-472</v>
      </c>
      <c r="C71" s="77" t="s">
        <v>680</v>
      </c>
      <c r="D71" s="76">
        <v>1142</v>
      </c>
      <c r="E71" s="76" t="s">
        <v>60</v>
      </c>
      <c r="F71" s="76">
        <v>24</v>
      </c>
      <c r="G71" s="152">
        <v>45677</v>
      </c>
      <c r="H71" s="151">
        <v>0</v>
      </c>
      <c r="I71" s="38" t="s">
        <v>690</v>
      </c>
      <c r="J71" s="38" t="s">
        <v>52</v>
      </c>
      <c r="K71" s="38" t="s">
        <v>75</v>
      </c>
      <c r="L71" s="38" t="s">
        <v>140</v>
      </c>
      <c r="M71" s="39"/>
      <c r="N71" s="128" t="s">
        <v>713</v>
      </c>
      <c r="O71" s="130" t="s">
        <v>711</v>
      </c>
      <c r="P71" s="130" t="s">
        <v>712</v>
      </c>
      <c r="Q71" s="38"/>
      <c r="R71" s="38"/>
      <c r="S71" s="38"/>
      <c r="T71" s="38"/>
      <c r="U71" s="38"/>
      <c r="V71" s="38"/>
      <c r="W71" s="38">
        <v>2</v>
      </c>
      <c r="X71" s="38">
        <v>1</v>
      </c>
      <c r="Y71" s="38"/>
      <c r="Z71" s="38"/>
      <c r="AA71" s="38"/>
      <c r="AB71" s="38"/>
      <c r="AC71" s="38"/>
      <c r="AD71" s="38"/>
      <c r="AE71" s="38"/>
      <c r="AF71" s="38">
        <v>5</v>
      </c>
      <c r="AG71" s="50" t="str">
        <f>_xlfn.IFNA(VLOOKUP(Tabla26[[#This Row],[CODIGO_OPERATIVO]],codigo_operativo[#All],2,FALSE),"")</f>
        <v>Plan Bandera</v>
      </c>
    </row>
    <row r="72" spans="1:33" s="1" customFormat="1" ht="50.1" customHeight="1" x14ac:dyDescent="0.25">
      <c r="A72" s="48" t="str">
        <f t="shared" si="2"/>
        <v>OSR-1142-UR4/24</v>
      </c>
      <c r="B72" s="48" t="str">
        <f>IF(ISBLANK(C72),"",_xlfn.CONCAT(A72,"_",TEXT(G72,"yymmdd"),TEXT(H72,"hhmm"),"-",VLOOKUP(Tabla26[[#This Row],[DEPARTAMENTO O PARTIDO]],id_deptos[#All],2,FALSE)))</f>
        <v>OSR-1142-UR4/24_2501210000-472</v>
      </c>
      <c r="C72" s="77" t="s">
        <v>680</v>
      </c>
      <c r="D72" s="76">
        <v>1142</v>
      </c>
      <c r="E72" s="76" t="s">
        <v>60</v>
      </c>
      <c r="F72" s="76">
        <v>24</v>
      </c>
      <c r="G72" s="152">
        <v>45678</v>
      </c>
      <c r="H72" s="151">
        <v>0</v>
      </c>
      <c r="I72" s="135" t="s">
        <v>690</v>
      </c>
      <c r="J72" s="38" t="s">
        <v>52</v>
      </c>
      <c r="K72" s="38" t="s">
        <v>75</v>
      </c>
      <c r="L72" s="38" t="s">
        <v>140</v>
      </c>
      <c r="M72" s="39"/>
      <c r="N72" s="128" t="s">
        <v>713</v>
      </c>
      <c r="O72" s="130" t="s">
        <v>711</v>
      </c>
      <c r="P72" s="130" t="s">
        <v>712</v>
      </c>
      <c r="Q72" s="38"/>
      <c r="R72" s="38"/>
      <c r="S72" s="38"/>
      <c r="T72" s="38"/>
      <c r="U72" s="38"/>
      <c r="V72" s="38"/>
      <c r="W72" s="38">
        <v>2</v>
      </c>
      <c r="X72" s="38">
        <v>1</v>
      </c>
      <c r="Y72" s="38"/>
      <c r="Z72" s="38"/>
      <c r="AA72" s="38"/>
      <c r="AB72" s="38"/>
      <c r="AC72" s="38"/>
      <c r="AD72" s="38"/>
      <c r="AE72" s="38"/>
      <c r="AF72" s="38">
        <v>5</v>
      </c>
      <c r="AG72" s="50" t="str">
        <f>_xlfn.IFNA(VLOOKUP(Tabla26[[#This Row],[CODIGO_OPERATIVO]],codigo_operativo[#All],2,FALSE),"")</f>
        <v>Plan Bandera</v>
      </c>
    </row>
    <row r="73" spans="1:33" s="1" customFormat="1" ht="50.1" customHeight="1" x14ac:dyDescent="0.25">
      <c r="A73" s="48" t="str">
        <f t="shared" si="2"/>
        <v>OSR-1145-UR4/24</v>
      </c>
      <c r="B73" s="48" t="str">
        <f>IF(ISBLANK(C73),"",_xlfn.CONCAT(A73,"_",TEXT(G73,"yymmdd"),TEXT(H73,"hhmm"),"-",VLOOKUP(Tabla26[[#This Row],[DEPARTAMENTO O PARTIDO]],id_deptos[#All],2,FALSE)))</f>
        <v>OSR-1145-UR4/24_2501150700-472</v>
      </c>
      <c r="C73" s="76" t="s">
        <v>680</v>
      </c>
      <c r="D73" s="76">
        <v>1145</v>
      </c>
      <c r="E73" s="76" t="s">
        <v>60</v>
      </c>
      <c r="F73" s="76">
        <v>24</v>
      </c>
      <c r="G73" s="152">
        <v>45672</v>
      </c>
      <c r="H73" s="150">
        <v>0.29166666666666669</v>
      </c>
      <c r="I73" s="135" t="s">
        <v>724</v>
      </c>
      <c r="J73" s="38" t="s">
        <v>52</v>
      </c>
      <c r="K73" s="38" t="s">
        <v>75</v>
      </c>
      <c r="L73" s="38" t="s">
        <v>140</v>
      </c>
      <c r="M73" s="39"/>
      <c r="N73" s="38" t="s">
        <v>691</v>
      </c>
      <c r="O73" s="53" t="s">
        <v>703</v>
      </c>
      <c r="P73" s="53" t="s">
        <v>704</v>
      </c>
      <c r="Q73" s="38"/>
      <c r="R73" s="38"/>
      <c r="S73" s="38"/>
      <c r="T73" s="38"/>
      <c r="U73" s="38"/>
      <c r="V73" s="38"/>
      <c r="W73" s="38">
        <v>9</v>
      </c>
      <c r="X73" s="38">
        <v>1</v>
      </c>
      <c r="Y73" s="38"/>
      <c r="Z73" s="38"/>
      <c r="AA73" s="38"/>
      <c r="AB73" s="38"/>
      <c r="AC73" s="38"/>
      <c r="AD73" s="38"/>
      <c r="AE73" s="38"/>
      <c r="AF73" s="38"/>
      <c r="AG73" s="50" t="str">
        <f>_xlfn.IFNA(VLOOKUP(Tabla26[[#This Row],[CODIGO_OPERATIVO]],codigo_operativo[#All],2,FALSE),"")</f>
        <v/>
      </c>
    </row>
    <row r="74" spans="1:33" s="1" customFormat="1" ht="50.1" customHeight="1" x14ac:dyDescent="0.25">
      <c r="A74" s="48" t="str">
        <f t="shared" si="2"/>
        <v>OSR-1145-UR4/24</v>
      </c>
      <c r="B74" s="48" t="str">
        <f>IF(ISBLANK(C74),"",_xlfn.CONCAT(A74,"_",TEXT(G74,"yymmdd"),TEXT(H74,"hhmm"),"-",VLOOKUP(Tabla26[[#This Row],[DEPARTAMENTO O PARTIDO]],id_deptos[#All],2,FALSE)))</f>
        <v>OSR-1145-UR4/24_2501160700-472</v>
      </c>
      <c r="C74" s="76" t="s">
        <v>680</v>
      </c>
      <c r="D74" s="76">
        <v>1145</v>
      </c>
      <c r="E74" s="76" t="s">
        <v>60</v>
      </c>
      <c r="F74" s="143">
        <v>24</v>
      </c>
      <c r="G74" s="152">
        <v>45673</v>
      </c>
      <c r="H74" s="150">
        <v>0.29166666666666669</v>
      </c>
      <c r="I74" s="139" t="s">
        <v>724</v>
      </c>
      <c r="J74" s="38" t="s">
        <v>52</v>
      </c>
      <c r="K74" s="38" t="s">
        <v>75</v>
      </c>
      <c r="L74" s="38" t="s">
        <v>140</v>
      </c>
      <c r="M74" s="39"/>
      <c r="N74" s="38" t="s">
        <v>691</v>
      </c>
      <c r="O74" s="53" t="s">
        <v>703</v>
      </c>
      <c r="P74" s="53" t="s">
        <v>704</v>
      </c>
      <c r="Q74" s="38"/>
      <c r="R74" s="38"/>
      <c r="S74" s="38"/>
      <c r="T74" s="38"/>
      <c r="U74" s="38"/>
      <c r="V74" s="38"/>
      <c r="W74" s="38">
        <v>9</v>
      </c>
      <c r="X74" s="38">
        <v>1</v>
      </c>
      <c r="Y74" s="38"/>
      <c r="Z74" s="38"/>
      <c r="AA74" s="38"/>
      <c r="AB74" s="38"/>
      <c r="AC74" s="38"/>
      <c r="AD74" s="38"/>
      <c r="AE74" s="38"/>
      <c r="AF74" s="38"/>
      <c r="AG74" s="50" t="str">
        <f>_xlfn.IFNA(VLOOKUP(Tabla26[[#This Row],[CODIGO_OPERATIVO]],codigo_operativo[#All],2,FALSE),"")</f>
        <v/>
      </c>
    </row>
    <row r="75" spans="1:33" s="1" customFormat="1" ht="50.1" customHeight="1" x14ac:dyDescent="0.25">
      <c r="A75" s="48" t="str">
        <f t="shared" si="2"/>
        <v>OSR-1145-UR4/24</v>
      </c>
      <c r="B75" s="48" t="str">
        <f>IF(ISBLANK(C75),"",_xlfn.CONCAT(A75,"_",TEXT(G75,"yymmdd"),TEXT(H75,"hhmm"),"-",VLOOKUP(Tabla26[[#This Row],[DEPARTAMENTO O PARTIDO]],id_deptos[#All],2,FALSE)))</f>
        <v>OSR-1145-UR4/24_2501170700-472</v>
      </c>
      <c r="C75" s="76" t="s">
        <v>680</v>
      </c>
      <c r="D75" s="76">
        <v>1145</v>
      </c>
      <c r="E75" s="76" t="s">
        <v>60</v>
      </c>
      <c r="F75" s="143">
        <v>24</v>
      </c>
      <c r="G75" s="152">
        <v>45674</v>
      </c>
      <c r="H75" s="150">
        <v>0.29166666666666669</v>
      </c>
      <c r="I75" s="139" t="s">
        <v>724</v>
      </c>
      <c r="J75" s="38" t="s">
        <v>52</v>
      </c>
      <c r="K75" s="38" t="s">
        <v>75</v>
      </c>
      <c r="L75" s="38" t="s">
        <v>140</v>
      </c>
      <c r="M75" s="39"/>
      <c r="N75" s="38" t="s">
        <v>691</v>
      </c>
      <c r="O75" s="53" t="s">
        <v>703</v>
      </c>
      <c r="P75" s="53" t="s">
        <v>704</v>
      </c>
      <c r="Q75" s="38"/>
      <c r="R75" s="38"/>
      <c r="S75" s="38"/>
      <c r="T75" s="38"/>
      <c r="U75" s="38"/>
      <c r="V75" s="38"/>
      <c r="W75" s="38">
        <v>9</v>
      </c>
      <c r="X75" s="38">
        <v>1</v>
      </c>
      <c r="Y75" s="38"/>
      <c r="Z75" s="38"/>
      <c r="AA75" s="38"/>
      <c r="AB75" s="38"/>
      <c r="AC75" s="38"/>
      <c r="AD75" s="38"/>
      <c r="AE75" s="38"/>
      <c r="AF75" s="38"/>
      <c r="AG75" s="50" t="str">
        <f>_xlfn.IFNA(VLOOKUP(Tabla26[[#This Row],[CODIGO_OPERATIVO]],codigo_operativo[#All],2,FALSE),"")</f>
        <v/>
      </c>
    </row>
    <row r="76" spans="1:33" s="1" customFormat="1" ht="50.1" customHeight="1" x14ac:dyDescent="0.25">
      <c r="A76" s="48" t="str">
        <f t="shared" si="2"/>
        <v>OSR-1145-UR4/24</v>
      </c>
      <c r="B76" s="48" t="str">
        <f>IF(ISBLANK(C76),"",_xlfn.CONCAT(A76,"_",TEXT(G76,"yymmdd"),TEXT(H76,"hhmm"),"-",VLOOKUP(Tabla26[[#This Row],[DEPARTAMENTO O PARTIDO]],id_deptos[#All],2,FALSE)))</f>
        <v>OSR-1145-UR4/24_2501180700-472</v>
      </c>
      <c r="C76" s="76" t="s">
        <v>680</v>
      </c>
      <c r="D76" s="76">
        <v>1145</v>
      </c>
      <c r="E76" s="76" t="s">
        <v>60</v>
      </c>
      <c r="F76" s="143">
        <v>24</v>
      </c>
      <c r="G76" s="152">
        <v>45675</v>
      </c>
      <c r="H76" s="150">
        <v>0.29166666666666669</v>
      </c>
      <c r="I76" s="139" t="s">
        <v>724</v>
      </c>
      <c r="J76" s="38" t="s">
        <v>52</v>
      </c>
      <c r="K76" s="38" t="s">
        <v>75</v>
      </c>
      <c r="L76" s="38" t="s">
        <v>140</v>
      </c>
      <c r="M76" s="39"/>
      <c r="N76" s="38" t="s">
        <v>691</v>
      </c>
      <c r="O76" s="53" t="s">
        <v>703</v>
      </c>
      <c r="P76" s="53" t="s">
        <v>704</v>
      </c>
      <c r="Q76" s="38"/>
      <c r="R76" s="38"/>
      <c r="S76" s="38"/>
      <c r="T76" s="38"/>
      <c r="U76" s="38"/>
      <c r="V76" s="38"/>
      <c r="W76" s="38">
        <v>9</v>
      </c>
      <c r="X76" s="38">
        <v>1</v>
      </c>
      <c r="Y76" s="38"/>
      <c r="Z76" s="38"/>
      <c r="AA76" s="38"/>
      <c r="AB76" s="38"/>
      <c r="AC76" s="38"/>
      <c r="AD76" s="38"/>
      <c r="AE76" s="38"/>
      <c r="AF76" s="38"/>
      <c r="AG76" s="50" t="str">
        <f>_xlfn.IFNA(VLOOKUP(Tabla26[[#This Row],[CODIGO_OPERATIVO]],codigo_operativo[#All],2,FALSE),"")</f>
        <v/>
      </c>
    </row>
    <row r="77" spans="1:33" s="1" customFormat="1" ht="50.1" customHeight="1" x14ac:dyDescent="0.25">
      <c r="A77" s="48" t="str">
        <f t="shared" si="2"/>
        <v>OSR-1145-UR4/24</v>
      </c>
      <c r="B77" s="48" t="str">
        <f>IF(ISBLANK(C77),"",_xlfn.CONCAT(A77,"_",TEXT(G77,"yymmdd"),TEXT(H77,"hhmm"),"-",VLOOKUP(Tabla26[[#This Row],[DEPARTAMENTO O PARTIDO]],id_deptos[#All],2,FALSE)))</f>
        <v>OSR-1145-UR4/24_2501190700-472</v>
      </c>
      <c r="C77" s="76" t="s">
        <v>680</v>
      </c>
      <c r="D77" s="76">
        <v>1145</v>
      </c>
      <c r="E77" s="76" t="s">
        <v>60</v>
      </c>
      <c r="F77" s="143">
        <v>24</v>
      </c>
      <c r="G77" s="152">
        <v>45676</v>
      </c>
      <c r="H77" s="150">
        <v>0.29166666666666669</v>
      </c>
      <c r="I77" s="139" t="s">
        <v>724</v>
      </c>
      <c r="J77" s="38" t="s">
        <v>52</v>
      </c>
      <c r="K77" s="38" t="s">
        <v>75</v>
      </c>
      <c r="L77" s="38" t="s">
        <v>140</v>
      </c>
      <c r="M77" s="39"/>
      <c r="N77" s="38" t="s">
        <v>691</v>
      </c>
      <c r="O77" s="53" t="s">
        <v>703</v>
      </c>
      <c r="P77" s="53" t="s">
        <v>704</v>
      </c>
      <c r="Q77" s="38"/>
      <c r="R77" s="38"/>
      <c r="S77" s="38"/>
      <c r="T77" s="38"/>
      <c r="U77" s="38"/>
      <c r="V77" s="38"/>
      <c r="W77" s="38">
        <v>9</v>
      </c>
      <c r="X77" s="38">
        <v>1</v>
      </c>
      <c r="Y77" s="38"/>
      <c r="Z77" s="38"/>
      <c r="AA77" s="38"/>
      <c r="AB77" s="38"/>
      <c r="AC77" s="38"/>
      <c r="AD77" s="38"/>
      <c r="AE77" s="38"/>
      <c r="AF77" s="38"/>
      <c r="AG77" s="50" t="str">
        <f>_xlfn.IFNA(VLOOKUP(Tabla26[[#This Row],[CODIGO_OPERATIVO]],codigo_operativo[#All],2,FALSE),"")</f>
        <v/>
      </c>
    </row>
    <row r="78" spans="1:33" s="1" customFormat="1" ht="50.1" customHeight="1" x14ac:dyDescent="0.25">
      <c r="A78" s="48" t="str">
        <f t="shared" si="2"/>
        <v>OSR-1145-UR4/24</v>
      </c>
      <c r="B78" s="48" t="str">
        <f>IF(ISBLANK(C78),"",_xlfn.CONCAT(A78,"_",TEXT(G78,"yymmdd"),TEXT(H78,"hhmm"),"-",VLOOKUP(Tabla26[[#This Row],[DEPARTAMENTO O PARTIDO]],id_deptos[#All],2,FALSE)))</f>
        <v>OSR-1145-UR4/24_2501200700-472</v>
      </c>
      <c r="C78" s="76" t="s">
        <v>680</v>
      </c>
      <c r="D78" s="76">
        <v>1145</v>
      </c>
      <c r="E78" s="76" t="s">
        <v>60</v>
      </c>
      <c r="F78" s="143">
        <v>24</v>
      </c>
      <c r="G78" s="152">
        <v>45677</v>
      </c>
      <c r="H78" s="150">
        <v>0.29166666666666669</v>
      </c>
      <c r="I78" s="139" t="s">
        <v>724</v>
      </c>
      <c r="J78" s="38" t="s">
        <v>52</v>
      </c>
      <c r="K78" s="38" t="s">
        <v>75</v>
      </c>
      <c r="L78" s="38" t="s">
        <v>140</v>
      </c>
      <c r="M78" s="39"/>
      <c r="N78" s="38" t="s">
        <v>691</v>
      </c>
      <c r="O78" s="53" t="s">
        <v>703</v>
      </c>
      <c r="P78" s="53" t="s">
        <v>704</v>
      </c>
      <c r="Q78" s="38"/>
      <c r="R78" s="38"/>
      <c r="S78" s="38"/>
      <c r="T78" s="38"/>
      <c r="U78" s="38"/>
      <c r="V78" s="38"/>
      <c r="W78" s="38">
        <v>9</v>
      </c>
      <c r="X78" s="38">
        <v>1</v>
      </c>
      <c r="Y78" s="38"/>
      <c r="Z78" s="38"/>
      <c r="AA78" s="38"/>
      <c r="AB78" s="38"/>
      <c r="AC78" s="38"/>
      <c r="AD78" s="38"/>
      <c r="AE78" s="38"/>
      <c r="AF78" s="38"/>
      <c r="AG78" s="50" t="str">
        <f>_xlfn.IFNA(VLOOKUP(Tabla26[[#This Row],[CODIGO_OPERATIVO]],codigo_operativo[#All],2,FALSE),"")</f>
        <v/>
      </c>
    </row>
    <row r="79" spans="1:33" s="1" customFormat="1" ht="50.1" customHeight="1" x14ac:dyDescent="0.25">
      <c r="A79" s="48" t="str">
        <f t="shared" si="2"/>
        <v>OSR-1145-UR4/24</v>
      </c>
      <c r="B79" s="48" t="str">
        <f>IF(ISBLANK(C79),"",_xlfn.CONCAT(A79,"_",TEXT(G79,"yymmdd"),TEXT(H79,"hhmm"),"-",VLOOKUP(Tabla26[[#This Row],[DEPARTAMENTO O PARTIDO]],id_deptos[#All],2,FALSE)))</f>
        <v>OSR-1145-UR4/24_2501210700-472</v>
      </c>
      <c r="C79" s="76" t="s">
        <v>680</v>
      </c>
      <c r="D79" s="76">
        <v>1145</v>
      </c>
      <c r="E79" s="76" t="s">
        <v>60</v>
      </c>
      <c r="F79" s="143">
        <v>24</v>
      </c>
      <c r="G79" s="152">
        <v>45678</v>
      </c>
      <c r="H79" s="150">
        <v>0.29166666666666669</v>
      </c>
      <c r="I79" s="139" t="s">
        <v>724</v>
      </c>
      <c r="J79" s="38" t="s">
        <v>52</v>
      </c>
      <c r="K79" s="38" t="s">
        <v>75</v>
      </c>
      <c r="L79" s="38" t="s">
        <v>140</v>
      </c>
      <c r="M79" s="39"/>
      <c r="N79" s="38" t="s">
        <v>691</v>
      </c>
      <c r="O79" s="53" t="s">
        <v>703</v>
      </c>
      <c r="P79" s="53" t="s">
        <v>704</v>
      </c>
      <c r="Q79" s="38"/>
      <c r="R79" s="38"/>
      <c r="S79" s="38"/>
      <c r="T79" s="38"/>
      <c r="U79" s="38"/>
      <c r="V79" s="38"/>
      <c r="W79" s="38">
        <v>9</v>
      </c>
      <c r="X79" s="38">
        <v>1</v>
      </c>
      <c r="Y79" s="38"/>
      <c r="Z79" s="38"/>
      <c r="AA79" s="38"/>
      <c r="AB79" s="38"/>
      <c r="AC79" s="38"/>
      <c r="AD79" s="38"/>
      <c r="AE79" s="38"/>
      <c r="AF79" s="38"/>
      <c r="AG79" s="50" t="str">
        <f>_xlfn.IFNA(VLOOKUP(Tabla26[[#This Row],[CODIGO_OPERATIVO]],codigo_operativo[#All],2,FALSE),"")</f>
        <v/>
      </c>
    </row>
    <row r="80" spans="1:33" s="1" customFormat="1" ht="50.1" customHeight="1" x14ac:dyDescent="0.25">
      <c r="A80" s="48" t="str">
        <f t="shared" si="2"/>
        <v>OSR-1140-UR4/24</v>
      </c>
      <c r="B80" s="48" t="str">
        <f>IF(ISBLANK(C80),"",_xlfn.CONCAT(A80,"_",TEXT(G80,"yymmdd"),TEXT(H80,"hhmm"),"-",VLOOKUP(Tabla26[[#This Row],[DEPARTAMENTO O PARTIDO]],id_deptos[#All],2,FALSE)))</f>
        <v>OSR-1140-UR4/24_2501150700-472</v>
      </c>
      <c r="C80" s="76" t="s">
        <v>680</v>
      </c>
      <c r="D80" s="76">
        <v>1140</v>
      </c>
      <c r="E80" s="76" t="s">
        <v>60</v>
      </c>
      <c r="F80" s="76">
        <v>24</v>
      </c>
      <c r="G80" s="152">
        <v>45672</v>
      </c>
      <c r="H80" s="150">
        <v>0.29166666666666669</v>
      </c>
      <c r="I80" s="136" t="s">
        <v>718</v>
      </c>
      <c r="J80" s="38" t="s">
        <v>52</v>
      </c>
      <c r="K80" s="38" t="s">
        <v>75</v>
      </c>
      <c r="L80" s="38" t="s">
        <v>140</v>
      </c>
      <c r="M80" s="39"/>
      <c r="N80" s="38" t="s">
        <v>692</v>
      </c>
      <c r="O80" s="53" t="s">
        <v>705</v>
      </c>
      <c r="P80" s="53" t="s">
        <v>706</v>
      </c>
      <c r="Q80" s="38"/>
      <c r="R80" s="38"/>
      <c r="S80" s="38"/>
      <c r="T80" s="38"/>
      <c r="U80" s="38"/>
      <c r="V80" s="38"/>
      <c r="W80" s="38">
        <v>2</v>
      </c>
      <c r="X80" s="38"/>
      <c r="Y80" s="38"/>
      <c r="Z80" s="38"/>
      <c r="AA80" s="38"/>
      <c r="AB80" s="38"/>
      <c r="AC80" s="38"/>
      <c r="AD80" s="38"/>
      <c r="AE80" s="38"/>
      <c r="AF80" s="38">
        <v>5</v>
      </c>
      <c r="AG80" s="50" t="str">
        <f>_xlfn.IFNA(VLOOKUP(Tabla26[[#This Row],[CODIGO_OPERATIVO]],codigo_operativo[#All],2,FALSE),"")</f>
        <v>Plan Bandera</v>
      </c>
    </row>
    <row r="81" spans="1:33" s="1" customFormat="1" ht="50.1" customHeight="1" x14ac:dyDescent="0.25">
      <c r="A81" s="48" t="str">
        <f t="shared" si="2"/>
        <v>OSR-1140-UR4/24</v>
      </c>
      <c r="B81" s="48" t="str">
        <f>IF(ISBLANK(C81),"",_xlfn.CONCAT(A81,"_",TEXT(G81,"yymmdd"),TEXT(H81,"hhmm"),"-",VLOOKUP(Tabla26[[#This Row],[DEPARTAMENTO O PARTIDO]],id_deptos[#All],2,FALSE)))</f>
        <v>OSR-1140-UR4/24_2501160700-472</v>
      </c>
      <c r="C81" s="76" t="s">
        <v>680</v>
      </c>
      <c r="D81" s="76">
        <v>1140</v>
      </c>
      <c r="E81" s="76" t="s">
        <v>60</v>
      </c>
      <c r="F81" s="76">
        <v>24</v>
      </c>
      <c r="G81" s="152">
        <v>45673</v>
      </c>
      <c r="H81" s="150">
        <v>0.29166666666666669</v>
      </c>
      <c r="I81" s="136" t="s">
        <v>718</v>
      </c>
      <c r="J81" s="38" t="s">
        <v>52</v>
      </c>
      <c r="K81" s="38" t="s">
        <v>75</v>
      </c>
      <c r="L81" s="38" t="s">
        <v>140</v>
      </c>
      <c r="M81" s="39"/>
      <c r="N81" s="38" t="s">
        <v>692</v>
      </c>
      <c r="O81" s="142" t="s">
        <v>705</v>
      </c>
      <c r="P81" s="142" t="s">
        <v>706</v>
      </c>
      <c r="Q81" s="38"/>
      <c r="R81" s="38"/>
      <c r="S81" s="38"/>
      <c r="T81" s="38"/>
      <c r="U81" s="38"/>
      <c r="V81" s="38"/>
      <c r="W81" s="38">
        <v>2</v>
      </c>
      <c r="X81" s="38"/>
      <c r="Y81" s="38"/>
      <c r="Z81" s="38"/>
      <c r="AA81" s="38"/>
      <c r="AB81" s="38"/>
      <c r="AC81" s="38"/>
      <c r="AD81" s="38"/>
      <c r="AE81" s="38"/>
      <c r="AF81" s="38">
        <v>5</v>
      </c>
      <c r="AG81" s="50" t="str">
        <f>_xlfn.IFNA(VLOOKUP(Tabla26[[#This Row],[CODIGO_OPERATIVO]],codigo_operativo[#All],2,FALSE),"")</f>
        <v>Plan Bandera</v>
      </c>
    </row>
    <row r="82" spans="1:33" s="1" customFormat="1" ht="50.1" customHeight="1" x14ac:dyDescent="0.25">
      <c r="A82" s="48" t="str">
        <f t="shared" si="2"/>
        <v>OSR-1140-UR4/24</v>
      </c>
      <c r="B82" s="48" t="str">
        <f>IF(ISBLANK(C82),"",_xlfn.CONCAT(A82,"_",TEXT(G82,"yymmdd"),TEXT(H82,"hhmm"),"-",VLOOKUP(Tabla26[[#This Row],[DEPARTAMENTO O PARTIDO]],id_deptos[#All],2,FALSE)))</f>
        <v>OSR-1140-UR4/24_2501170700-472</v>
      </c>
      <c r="C82" s="76" t="s">
        <v>680</v>
      </c>
      <c r="D82" s="76">
        <v>1140</v>
      </c>
      <c r="E82" s="76" t="s">
        <v>60</v>
      </c>
      <c r="F82" s="76">
        <v>24</v>
      </c>
      <c r="G82" s="152">
        <v>45674</v>
      </c>
      <c r="H82" s="150">
        <v>0.29166666666666669</v>
      </c>
      <c r="I82" s="136" t="s">
        <v>718</v>
      </c>
      <c r="J82" s="38" t="s">
        <v>52</v>
      </c>
      <c r="K82" s="38" t="s">
        <v>75</v>
      </c>
      <c r="L82" s="38" t="s">
        <v>140</v>
      </c>
      <c r="M82" s="39"/>
      <c r="N82" s="38" t="s">
        <v>692</v>
      </c>
      <c r="O82" s="142" t="s">
        <v>705</v>
      </c>
      <c r="P82" s="142" t="s">
        <v>706</v>
      </c>
      <c r="Q82" s="38"/>
      <c r="R82" s="38"/>
      <c r="S82" s="38"/>
      <c r="T82" s="38"/>
      <c r="U82" s="38"/>
      <c r="V82" s="38"/>
      <c r="W82" s="38">
        <v>2</v>
      </c>
      <c r="X82" s="38"/>
      <c r="Y82" s="38"/>
      <c r="Z82" s="38"/>
      <c r="AA82" s="38"/>
      <c r="AB82" s="38"/>
      <c r="AC82" s="38"/>
      <c r="AD82" s="38"/>
      <c r="AE82" s="38"/>
      <c r="AF82" s="38">
        <v>5</v>
      </c>
      <c r="AG82" s="50" t="str">
        <f>_xlfn.IFNA(VLOOKUP(Tabla26[[#This Row],[CODIGO_OPERATIVO]],codigo_operativo[#All],2,FALSE),"")</f>
        <v>Plan Bandera</v>
      </c>
    </row>
    <row r="83" spans="1:33" s="1" customFormat="1" ht="50.1" customHeight="1" x14ac:dyDescent="0.25">
      <c r="A83" s="48" t="str">
        <f t="shared" si="2"/>
        <v>OSR-1140-UR4/24</v>
      </c>
      <c r="B83" s="48" t="str">
        <f>IF(ISBLANK(C83),"",_xlfn.CONCAT(A83,"_",TEXT(G83,"yymmdd"),TEXT(H83,"hhmm"),"-",VLOOKUP(Tabla26[[#This Row],[DEPARTAMENTO O PARTIDO]],id_deptos[#All],2,FALSE)))</f>
        <v>OSR-1140-UR4/24_2501180700-472</v>
      </c>
      <c r="C83" s="76" t="s">
        <v>680</v>
      </c>
      <c r="D83" s="76">
        <v>1140</v>
      </c>
      <c r="E83" s="76" t="s">
        <v>60</v>
      </c>
      <c r="F83" s="76">
        <v>24</v>
      </c>
      <c r="G83" s="152">
        <v>45675</v>
      </c>
      <c r="H83" s="150">
        <v>0.29166666666666669</v>
      </c>
      <c r="I83" s="136" t="s">
        <v>718</v>
      </c>
      <c r="J83" s="38" t="s">
        <v>52</v>
      </c>
      <c r="K83" s="38" t="s">
        <v>75</v>
      </c>
      <c r="L83" s="38" t="s">
        <v>140</v>
      </c>
      <c r="M83" s="39"/>
      <c r="N83" s="38" t="s">
        <v>692</v>
      </c>
      <c r="O83" s="142" t="s">
        <v>705</v>
      </c>
      <c r="P83" s="142" t="s">
        <v>706</v>
      </c>
      <c r="Q83" s="38"/>
      <c r="R83" s="38"/>
      <c r="S83" s="38"/>
      <c r="T83" s="38"/>
      <c r="U83" s="38"/>
      <c r="V83" s="38"/>
      <c r="W83" s="38">
        <v>2</v>
      </c>
      <c r="X83" s="38"/>
      <c r="Y83" s="38"/>
      <c r="Z83" s="38"/>
      <c r="AA83" s="38"/>
      <c r="AB83" s="38"/>
      <c r="AC83" s="38"/>
      <c r="AD83" s="38"/>
      <c r="AE83" s="38"/>
      <c r="AF83" s="38">
        <v>5</v>
      </c>
      <c r="AG83" s="50" t="str">
        <f>_xlfn.IFNA(VLOOKUP(Tabla26[[#This Row],[CODIGO_OPERATIVO]],codigo_operativo[#All],2,FALSE),"")</f>
        <v>Plan Bandera</v>
      </c>
    </row>
    <row r="84" spans="1:33" s="1" customFormat="1" ht="50.1" customHeight="1" x14ac:dyDescent="0.25">
      <c r="A84" s="48" t="str">
        <f t="shared" si="2"/>
        <v>OSR-1140-UR4/24</v>
      </c>
      <c r="B84" s="48" t="str">
        <f>IF(ISBLANK(C84),"",_xlfn.CONCAT(A84,"_",TEXT(G84,"yymmdd"),TEXT(H84,"hhmm"),"-",VLOOKUP(Tabla26[[#This Row],[DEPARTAMENTO O PARTIDO]],id_deptos[#All],2,FALSE)))</f>
        <v>OSR-1140-UR4/24_2501190700-472</v>
      </c>
      <c r="C84" s="76" t="s">
        <v>680</v>
      </c>
      <c r="D84" s="76">
        <v>1140</v>
      </c>
      <c r="E84" s="76" t="s">
        <v>60</v>
      </c>
      <c r="F84" s="76">
        <v>24</v>
      </c>
      <c r="G84" s="152">
        <v>45676</v>
      </c>
      <c r="H84" s="150">
        <v>0.29166666666666669</v>
      </c>
      <c r="I84" s="136" t="s">
        <v>718</v>
      </c>
      <c r="J84" s="38" t="s">
        <v>52</v>
      </c>
      <c r="K84" s="38" t="s">
        <v>75</v>
      </c>
      <c r="L84" s="38" t="s">
        <v>140</v>
      </c>
      <c r="M84" s="39"/>
      <c r="N84" s="38" t="s">
        <v>692</v>
      </c>
      <c r="O84" s="142" t="s">
        <v>705</v>
      </c>
      <c r="P84" s="142" t="s">
        <v>706</v>
      </c>
      <c r="Q84" s="38"/>
      <c r="R84" s="38"/>
      <c r="S84" s="38"/>
      <c r="T84" s="38"/>
      <c r="U84" s="38"/>
      <c r="V84" s="38"/>
      <c r="W84" s="38">
        <v>2</v>
      </c>
      <c r="X84" s="38"/>
      <c r="Y84" s="38"/>
      <c r="Z84" s="38"/>
      <c r="AA84" s="38"/>
      <c r="AB84" s="38"/>
      <c r="AC84" s="38"/>
      <c r="AD84" s="38"/>
      <c r="AE84" s="38"/>
      <c r="AF84" s="38">
        <v>5</v>
      </c>
      <c r="AG84" s="50" t="str">
        <f>_xlfn.IFNA(VLOOKUP(Tabla26[[#This Row],[CODIGO_OPERATIVO]],codigo_operativo[#All],2,FALSE),"")</f>
        <v>Plan Bandera</v>
      </c>
    </row>
    <row r="85" spans="1:33" s="1" customFormat="1" ht="50.1" customHeight="1" x14ac:dyDescent="0.25">
      <c r="A85" s="48" t="str">
        <f t="shared" si="2"/>
        <v>OSR-1140-UR4/24</v>
      </c>
      <c r="B85" s="48" t="str">
        <f>IF(ISBLANK(C85),"",_xlfn.CONCAT(A85,"_",TEXT(G85,"yymmdd"),TEXT(H85,"hhmm"),"-",VLOOKUP(Tabla26[[#This Row],[DEPARTAMENTO O PARTIDO]],id_deptos[#All],2,FALSE)))</f>
        <v>OSR-1140-UR4/24_2501200700-472</v>
      </c>
      <c r="C85" s="76" t="s">
        <v>680</v>
      </c>
      <c r="D85" s="76">
        <v>1140</v>
      </c>
      <c r="E85" s="76" t="s">
        <v>60</v>
      </c>
      <c r="F85" s="76">
        <v>24</v>
      </c>
      <c r="G85" s="152">
        <v>45677</v>
      </c>
      <c r="H85" s="150">
        <v>0.29166666666666669</v>
      </c>
      <c r="I85" s="136" t="s">
        <v>718</v>
      </c>
      <c r="J85" s="38" t="s">
        <v>52</v>
      </c>
      <c r="K85" s="38" t="s">
        <v>75</v>
      </c>
      <c r="L85" s="38" t="s">
        <v>140</v>
      </c>
      <c r="M85" s="39"/>
      <c r="N85" s="38" t="s">
        <v>692</v>
      </c>
      <c r="O85" s="142" t="s">
        <v>705</v>
      </c>
      <c r="P85" s="142" t="s">
        <v>706</v>
      </c>
      <c r="Q85" s="38"/>
      <c r="R85" s="38"/>
      <c r="S85" s="38"/>
      <c r="T85" s="38"/>
      <c r="U85" s="38"/>
      <c r="V85" s="38"/>
      <c r="W85" s="38">
        <v>2</v>
      </c>
      <c r="X85" s="38"/>
      <c r="Y85" s="38"/>
      <c r="Z85" s="38"/>
      <c r="AA85" s="38"/>
      <c r="AB85" s="38"/>
      <c r="AC85" s="38"/>
      <c r="AD85" s="38"/>
      <c r="AE85" s="38"/>
      <c r="AF85" s="38">
        <v>5</v>
      </c>
      <c r="AG85" s="50" t="str">
        <f>_xlfn.IFNA(VLOOKUP(Tabla26[[#This Row],[CODIGO_OPERATIVO]],codigo_operativo[#All],2,FALSE),"")</f>
        <v>Plan Bandera</v>
      </c>
    </row>
    <row r="86" spans="1:33" s="1" customFormat="1" ht="50.1" customHeight="1" x14ac:dyDescent="0.25">
      <c r="A86" s="48" t="str">
        <f t="shared" si="2"/>
        <v>OSR-1140-UR4/24</v>
      </c>
      <c r="B86" s="48" t="str">
        <f>IF(ISBLANK(C86),"",_xlfn.CONCAT(A86,"_",TEXT(G86,"yymmdd"),TEXT(H86,"hhmm"),"-",VLOOKUP(Tabla26[[#This Row],[DEPARTAMENTO O PARTIDO]],id_deptos[#All],2,FALSE)))</f>
        <v>OSR-1140-UR4/24_2501210700-472</v>
      </c>
      <c r="C86" s="76" t="s">
        <v>680</v>
      </c>
      <c r="D86" s="76">
        <v>1140</v>
      </c>
      <c r="E86" s="76" t="s">
        <v>60</v>
      </c>
      <c r="F86" s="76">
        <v>24</v>
      </c>
      <c r="G86" s="152">
        <v>45678</v>
      </c>
      <c r="H86" s="150">
        <v>0.29166666666666669</v>
      </c>
      <c r="I86" s="136" t="s">
        <v>718</v>
      </c>
      <c r="J86" s="38" t="s">
        <v>52</v>
      </c>
      <c r="K86" s="38" t="s">
        <v>75</v>
      </c>
      <c r="L86" s="38" t="s">
        <v>140</v>
      </c>
      <c r="M86" s="39"/>
      <c r="N86" s="38" t="s">
        <v>692</v>
      </c>
      <c r="O86" s="142" t="s">
        <v>705</v>
      </c>
      <c r="P86" s="142" t="s">
        <v>706</v>
      </c>
      <c r="Q86" s="38"/>
      <c r="R86" s="38"/>
      <c r="S86" s="38"/>
      <c r="T86" s="38"/>
      <c r="U86" s="38"/>
      <c r="V86" s="38"/>
      <c r="W86" s="38">
        <v>2</v>
      </c>
      <c r="X86" s="38"/>
      <c r="Y86" s="38"/>
      <c r="Z86" s="38"/>
      <c r="AA86" s="38"/>
      <c r="AB86" s="38"/>
      <c r="AC86" s="38"/>
      <c r="AD86" s="38"/>
      <c r="AE86" s="38"/>
      <c r="AF86" s="38">
        <v>5</v>
      </c>
      <c r="AG86" s="50" t="str">
        <f>_xlfn.IFNA(VLOOKUP(Tabla26[[#This Row],[CODIGO_OPERATIVO]],codigo_operativo[#All],2,FALSE),"")</f>
        <v>Plan Bandera</v>
      </c>
    </row>
    <row r="87" spans="1:33" s="1" customFormat="1" ht="50.1" customHeight="1" x14ac:dyDescent="0.25">
      <c r="A87" s="48" t="str">
        <f t="shared" si="2"/>
        <v>DOR-29-UR4/25</v>
      </c>
      <c r="B87" s="48" t="str">
        <f>IF(ISBLANK(C87),"",_xlfn.CONCAT(A87,"_",TEXT(G87,"yymmdd"),TEXT(H87,"hhmm"),"-",VLOOKUP(Tabla26[[#This Row],[DEPARTAMENTO O PARTIDO]],id_deptos[#All],2,FALSE)))</f>
        <v>DOR-29-UR4/25_2501150700-472</v>
      </c>
      <c r="C87" s="76" t="s">
        <v>693</v>
      </c>
      <c r="D87" s="76">
        <v>29</v>
      </c>
      <c r="E87" s="76" t="s">
        <v>60</v>
      </c>
      <c r="F87" s="76">
        <v>25</v>
      </c>
      <c r="G87" s="152">
        <v>45672</v>
      </c>
      <c r="H87" s="150">
        <v>0.29166666666666669</v>
      </c>
      <c r="I87" s="135" t="s">
        <v>721</v>
      </c>
      <c r="J87" s="38" t="s">
        <v>52</v>
      </c>
      <c r="K87" s="38" t="s">
        <v>75</v>
      </c>
      <c r="L87" s="38" t="s">
        <v>140</v>
      </c>
      <c r="M87" s="39"/>
      <c r="N87" s="52" t="s">
        <v>694</v>
      </c>
      <c r="O87" s="53" t="s">
        <v>707</v>
      </c>
      <c r="P87" s="53" t="s">
        <v>708</v>
      </c>
      <c r="Q87" s="38"/>
      <c r="R87" s="38"/>
      <c r="S87" s="38"/>
      <c r="T87" s="38"/>
      <c r="U87" s="38"/>
      <c r="V87" s="38"/>
      <c r="W87" s="38">
        <v>1</v>
      </c>
      <c r="X87" s="38"/>
      <c r="Y87" s="38"/>
      <c r="Z87" s="38"/>
      <c r="AA87" s="38"/>
      <c r="AB87" s="38"/>
      <c r="AC87" s="38"/>
      <c r="AD87" s="38"/>
      <c r="AE87" s="38"/>
      <c r="AF87" s="38"/>
      <c r="AG87" s="50" t="str">
        <f>_xlfn.IFNA(VLOOKUP(Tabla26[[#This Row],[CODIGO_OPERATIVO]],codigo_operativo[#All],2,FALSE),"")</f>
        <v/>
      </c>
    </row>
    <row r="88" spans="1:33" s="1" customFormat="1" ht="50.1" customHeight="1" x14ac:dyDescent="0.25">
      <c r="A88" s="48" t="str">
        <f t="shared" si="2"/>
        <v>DOR-29-UR4/25</v>
      </c>
      <c r="B88" s="48" t="str">
        <f>IF(ISBLANK(C88),"",_xlfn.CONCAT(A88,"_",TEXT(G88,"yymmdd"),TEXT(H88,"hhmm"),"-",VLOOKUP(Tabla26[[#This Row],[DEPARTAMENTO O PARTIDO]],id_deptos[#All],2,FALSE)))</f>
        <v>DOR-29-UR4/25_2501160700-472</v>
      </c>
      <c r="C88" s="76" t="s">
        <v>693</v>
      </c>
      <c r="D88" s="76">
        <v>29</v>
      </c>
      <c r="E88" s="76" t="s">
        <v>60</v>
      </c>
      <c r="F88" s="143">
        <v>25</v>
      </c>
      <c r="G88" s="152">
        <v>45673</v>
      </c>
      <c r="H88" s="150">
        <v>0.29166666666666669</v>
      </c>
      <c r="I88" s="139" t="s">
        <v>721</v>
      </c>
      <c r="J88" s="38" t="s">
        <v>52</v>
      </c>
      <c r="K88" s="38" t="s">
        <v>75</v>
      </c>
      <c r="L88" s="38" t="s">
        <v>140</v>
      </c>
      <c r="M88" s="39"/>
      <c r="N88" s="52" t="s">
        <v>694</v>
      </c>
      <c r="O88" s="53" t="s">
        <v>707</v>
      </c>
      <c r="P88" s="53" t="s">
        <v>708</v>
      </c>
      <c r="Q88" s="38"/>
      <c r="R88" s="38"/>
      <c r="S88" s="38"/>
      <c r="T88" s="38"/>
      <c r="U88" s="38"/>
      <c r="V88" s="38"/>
      <c r="W88" s="38">
        <v>1</v>
      </c>
      <c r="X88" s="38"/>
      <c r="Y88" s="38"/>
      <c r="Z88" s="38"/>
      <c r="AA88" s="38"/>
      <c r="AB88" s="38"/>
      <c r="AC88" s="38"/>
      <c r="AD88" s="38"/>
      <c r="AE88" s="38"/>
      <c r="AF88" s="38"/>
      <c r="AG88" s="50" t="str">
        <f>_xlfn.IFNA(VLOOKUP(Tabla26[[#This Row],[CODIGO_OPERATIVO]],codigo_operativo[#All],2,FALSE),"")</f>
        <v/>
      </c>
    </row>
    <row r="89" spans="1:33" s="1" customFormat="1" ht="50.1" customHeight="1" x14ac:dyDescent="0.25">
      <c r="A89" s="48" t="str">
        <f t="shared" si="2"/>
        <v>DOR-29-UR4/25</v>
      </c>
      <c r="B89" s="48" t="str">
        <f>IF(ISBLANK(C89),"",_xlfn.CONCAT(A89,"_",TEXT(G89,"yymmdd"),TEXT(H89,"hhmm"),"-",VLOOKUP(Tabla26[[#This Row],[DEPARTAMENTO O PARTIDO]],id_deptos[#All],2,FALSE)))</f>
        <v>DOR-29-UR4/25_2501170700-472</v>
      </c>
      <c r="C89" s="76" t="s">
        <v>693</v>
      </c>
      <c r="D89" s="76">
        <v>29</v>
      </c>
      <c r="E89" s="76" t="s">
        <v>60</v>
      </c>
      <c r="F89" s="143">
        <v>25</v>
      </c>
      <c r="G89" s="152">
        <v>45674</v>
      </c>
      <c r="H89" s="150">
        <v>0.29166666666666669</v>
      </c>
      <c r="I89" s="139" t="s">
        <v>721</v>
      </c>
      <c r="J89" s="38" t="s">
        <v>52</v>
      </c>
      <c r="K89" s="38" t="s">
        <v>75</v>
      </c>
      <c r="L89" s="38" t="s">
        <v>140</v>
      </c>
      <c r="M89" s="39"/>
      <c r="N89" s="52" t="s">
        <v>694</v>
      </c>
      <c r="O89" s="53" t="s">
        <v>707</v>
      </c>
      <c r="P89" s="53" t="s">
        <v>708</v>
      </c>
      <c r="Q89" s="38"/>
      <c r="R89" s="38"/>
      <c r="S89" s="38"/>
      <c r="T89" s="38"/>
      <c r="U89" s="38"/>
      <c r="V89" s="38"/>
      <c r="W89" s="38">
        <v>1</v>
      </c>
      <c r="X89" s="38"/>
      <c r="Y89" s="38"/>
      <c r="Z89" s="38"/>
      <c r="AA89" s="38"/>
      <c r="AB89" s="38"/>
      <c r="AC89" s="38"/>
      <c r="AD89" s="38"/>
      <c r="AE89" s="38"/>
      <c r="AF89" s="38"/>
      <c r="AG89" s="50" t="str">
        <f>_xlfn.IFNA(VLOOKUP(Tabla26[[#This Row],[CODIGO_OPERATIVO]],codigo_operativo[#All],2,FALSE),"")</f>
        <v/>
      </c>
    </row>
    <row r="90" spans="1:33" s="1" customFormat="1" ht="50.1" customHeight="1" x14ac:dyDescent="0.25">
      <c r="A90" s="48" t="str">
        <f t="shared" si="2"/>
        <v>DOR-29-UR4/25</v>
      </c>
      <c r="B90" s="48" t="str">
        <f>IF(ISBLANK(C90),"",_xlfn.CONCAT(A90,"_",TEXT(G90,"yymmdd"),TEXT(H90,"hhmm"),"-",VLOOKUP(Tabla26[[#This Row],[DEPARTAMENTO O PARTIDO]],id_deptos[#All],2,FALSE)))</f>
        <v>DOR-29-UR4/25_2501180700-472</v>
      </c>
      <c r="C90" s="76" t="s">
        <v>693</v>
      </c>
      <c r="D90" s="76">
        <v>29</v>
      </c>
      <c r="E90" s="76" t="s">
        <v>60</v>
      </c>
      <c r="F90" s="143">
        <v>25</v>
      </c>
      <c r="G90" s="152">
        <v>45675</v>
      </c>
      <c r="H90" s="150">
        <v>0.29166666666666669</v>
      </c>
      <c r="I90" s="139" t="s">
        <v>721</v>
      </c>
      <c r="J90" s="38" t="s">
        <v>52</v>
      </c>
      <c r="K90" s="38" t="s">
        <v>75</v>
      </c>
      <c r="L90" s="38" t="s">
        <v>140</v>
      </c>
      <c r="M90" s="39"/>
      <c r="N90" s="52" t="s">
        <v>694</v>
      </c>
      <c r="O90" s="53" t="s">
        <v>707</v>
      </c>
      <c r="P90" s="53" t="s">
        <v>708</v>
      </c>
      <c r="Q90" s="38"/>
      <c r="R90" s="38"/>
      <c r="S90" s="38"/>
      <c r="T90" s="38"/>
      <c r="U90" s="38"/>
      <c r="V90" s="38"/>
      <c r="W90" s="38">
        <v>1</v>
      </c>
      <c r="X90" s="38"/>
      <c r="Y90" s="38"/>
      <c r="Z90" s="38"/>
      <c r="AA90" s="38"/>
      <c r="AB90" s="38"/>
      <c r="AC90" s="38"/>
      <c r="AD90" s="38"/>
      <c r="AE90" s="38"/>
      <c r="AF90" s="38"/>
      <c r="AG90" s="50" t="str">
        <f>_xlfn.IFNA(VLOOKUP(Tabla26[[#This Row],[CODIGO_OPERATIVO]],codigo_operativo[#All],2,FALSE),"")</f>
        <v/>
      </c>
    </row>
    <row r="91" spans="1:33" s="1" customFormat="1" ht="50.1" customHeight="1" x14ac:dyDescent="0.25">
      <c r="A91" s="48" t="str">
        <f t="shared" si="2"/>
        <v>DOR-29-UR4/25</v>
      </c>
      <c r="B91" s="48" t="str">
        <f>IF(ISBLANK(C91),"",_xlfn.CONCAT(A91,"_",TEXT(G91,"yymmdd"),TEXT(H91,"hhmm"),"-",VLOOKUP(Tabla26[[#This Row],[DEPARTAMENTO O PARTIDO]],id_deptos[#All],2,FALSE)))</f>
        <v>DOR-29-UR4/25_2501190700-472</v>
      </c>
      <c r="C91" s="76" t="s">
        <v>693</v>
      </c>
      <c r="D91" s="76">
        <v>29</v>
      </c>
      <c r="E91" s="76" t="s">
        <v>60</v>
      </c>
      <c r="F91" s="143">
        <v>25</v>
      </c>
      <c r="G91" s="152">
        <v>45676</v>
      </c>
      <c r="H91" s="150">
        <v>0.29166666666666669</v>
      </c>
      <c r="I91" s="139" t="s">
        <v>721</v>
      </c>
      <c r="J91" s="38" t="s">
        <v>52</v>
      </c>
      <c r="K91" s="38" t="s">
        <v>75</v>
      </c>
      <c r="L91" s="38" t="s">
        <v>140</v>
      </c>
      <c r="M91" s="39"/>
      <c r="N91" s="52" t="s">
        <v>694</v>
      </c>
      <c r="O91" s="53" t="s">
        <v>707</v>
      </c>
      <c r="P91" s="53" t="s">
        <v>708</v>
      </c>
      <c r="Q91" s="38"/>
      <c r="R91" s="38"/>
      <c r="S91" s="38"/>
      <c r="T91" s="38"/>
      <c r="U91" s="38"/>
      <c r="V91" s="38"/>
      <c r="W91" s="38">
        <v>1</v>
      </c>
      <c r="X91" s="38"/>
      <c r="Y91" s="38"/>
      <c r="Z91" s="38"/>
      <c r="AA91" s="38"/>
      <c r="AB91" s="38"/>
      <c r="AC91" s="38"/>
      <c r="AD91" s="38"/>
      <c r="AE91" s="38"/>
      <c r="AF91" s="38"/>
      <c r="AG91" s="50" t="str">
        <f>_xlfn.IFNA(VLOOKUP(Tabla26[[#This Row],[CODIGO_OPERATIVO]],codigo_operativo[#All],2,FALSE),"")</f>
        <v/>
      </c>
    </row>
    <row r="92" spans="1:33" s="1" customFormat="1" ht="50.1" customHeight="1" x14ac:dyDescent="0.25">
      <c r="A92" s="48" t="str">
        <f t="shared" si="2"/>
        <v>DOR-29-UR4/25</v>
      </c>
      <c r="B92" s="48" t="str">
        <f>IF(ISBLANK(C92),"",_xlfn.CONCAT(A92,"_",TEXT(G92,"yymmdd"),TEXT(H92,"hhmm"),"-",VLOOKUP(Tabla26[[#This Row],[DEPARTAMENTO O PARTIDO]],id_deptos[#All],2,FALSE)))</f>
        <v>DOR-29-UR4/25_2501200700-472</v>
      </c>
      <c r="C92" s="76" t="s">
        <v>693</v>
      </c>
      <c r="D92" s="76">
        <v>29</v>
      </c>
      <c r="E92" s="76" t="s">
        <v>60</v>
      </c>
      <c r="F92" s="143">
        <v>25</v>
      </c>
      <c r="G92" s="152">
        <v>45677</v>
      </c>
      <c r="H92" s="150">
        <v>0.29166666666666669</v>
      </c>
      <c r="I92" s="139" t="s">
        <v>721</v>
      </c>
      <c r="J92" s="38" t="s">
        <v>52</v>
      </c>
      <c r="K92" s="38" t="s">
        <v>75</v>
      </c>
      <c r="L92" s="38" t="s">
        <v>140</v>
      </c>
      <c r="M92" s="39"/>
      <c r="N92" s="52" t="s">
        <v>694</v>
      </c>
      <c r="O92" s="53" t="s">
        <v>707</v>
      </c>
      <c r="P92" s="53" t="s">
        <v>708</v>
      </c>
      <c r="Q92" s="38"/>
      <c r="R92" s="38"/>
      <c r="S92" s="38"/>
      <c r="T92" s="38"/>
      <c r="U92" s="38"/>
      <c r="V92" s="38"/>
      <c r="W92" s="38">
        <v>1</v>
      </c>
      <c r="X92" s="38"/>
      <c r="Y92" s="38"/>
      <c r="Z92" s="38"/>
      <c r="AA92" s="38"/>
      <c r="AB92" s="38"/>
      <c r="AC92" s="38"/>
      <c r="AD92" s="38"/>
      <c r="AE92" s="38"/>
      <c r="AF92" s="38"/>
      <c r="AG92" s="50" t="str">
        <f>_xlfn.IFNA(VLOOKUP(Tabla26[[#This Row],[CODIGO_OPERATIVO]],codigo_operativo[#All],2,FALSE),"")</f>
        <v/>
      </c>
    </row>
    <row r="93" spans="1:33" s="1" customFormat="1" ht="50.1" customHeight="1" x14ac:dyDescent="0.25">
      <c r="A93" s="48" t="str">
        <f t="shared" si="2"/>
        <v>DOR-29-UR4/25</v>
      </c>
      <c r="B93" s="48" t="str">
        <f>IF(ISBLANK(C93),"",_xlfn.CONCAT(A93,"_",TEXT(G93,"yymmdd"),TEXT(H93,"hhmm"),"-",VLOOKUP(Tabla26[[#This Row],[DEPARTAMENTO O PARTIDO]],id_deptos[#All],2,FALSE)))</f>
        <v>DOR-29-UR4/25_2501210700-472</v>
      </c>
      <c r="C93" s="76" t="s">
        <v>693</v>
      </c>
      <c r="D93" s="76">
        <v>29</v>
      </c>
      <c r="E93" s="76" t="s">
        <v>60</v>
      </c>
      <c r="F93" s="143">
        <v>25</v>
      </c>
      <c r="G93" s="152">
        <v>45678</v>
      </c>
      <c r="H93" s="150">
        <v>0.29166666666666669</v>
      </c>
      <c r="I93" s="139" t="s">
        <v>721</v>
      </c>
      <c r="J93" s="38" t="s">
        <v>52</v>
      </c>
      <c r="K93" s="38" t="s">
        <v>75</v>
      </c>
      <c r="L93" s="38" t="s">
        <v>140</v>
      </c>
      <c r="M93" s="39"/>
      <c r="N93" s="52" t="s">
        <v>694</v>
      </c>
      <c r="O93" s="53" t="s">
        <v>707</v>
      </c>
      <c r="P93" s="53" t="s">
        <v>708</v>
      </c>
      <c r="Q93" s="38"/>
      <c r="R93" s="38"/>
      <c r="S93" s="38"/>
      <c r="T93" s="38"/>
      <c r="U93" s="38"/>
      <c r="V93" s="38"/>
      <c r="W93" s="38">
        <v>1</v>
      </c>
      <c r="X93" s="38"/>
      <c r="Y93" s="38"/>
      <c r="Z93" s="38"/>
      <c r="AA93" s="38"/>
      <c r="AB93" s="38"/>
      <c r="AC93" s="38"/>
      <c r="AD93" s="38"/>
      <c r="AE93" s="38"/>
      <c r="AF93" s="38"/>
      <c r="AG93" s="50" t="str">
        <f>_xlfn.IFNA(VLOOKUP(Tabla26[[#This Row],[CODIGO_OPERATIVO]],codigo_operativo[#All],2,FALSE),"")</f>
        <v/>
      </c>
    </row>
    <row r="94" spans="1:33" s="1" customFormat="1" ht="50.1" customHeight="1" x14ac:dyDescent="0.25">
      <c r="A94" s="48" t="str">
        <f t="shared" si="2"/>
        <v>DOL-1-AER/25</v>
      </c>
      <c r="B94" s="48" t="str">
        <f>IF(ISBLANK(C94),"",_xlfn.CONCAT(A94,"_",TEXT(G94,"yymmdd"),TEXT(H94,"hhmm"),"-",VLOOKUP(Tabla26[[#This Row],[DEPARTAMENTO O PARTIDO]],id_deptos[#All],2,FALSE)))</f>
        <v>DOL-1-AER/25_2501150700-1</v>
      </c>
      <c r="C94" s="76" t="s">
        <v>695</v>
      </c>
      <c r="D94" s="76">
        <v>1</v>
      </c>
      <c r="E94" s="76" t="s">
        <v>87</v>
      </c>
      <c r="F94" s="76">
        <v>25</v>
      </c>
      <c r="G94" s="152">
        <v>45672</v>
      </c>
      <c r="H94" s="150">
        <v>0.29166666666666669</v>
      </c>
      <c r="I94" s="135" t="s">
        <v>719</v>
      </c>
      <c r="J94" s="38" t="s">
        <v>52</v>
      </c>
      <c r="K94" s="38" t="s">
        <v>84</v>
      </c>
      <c r="L94" s="38" t="s">
        <v>141</v>
      </c>
      <c r="M94" s="39"/>
      <c r="N94" s="38" t="s">
        <v>696</v>
      </c>
      <c r="O94" s="53" t="s">
        <v>701</v>
      </c>
      <c r="P94" s="53" t="s">
        <v>702</v>
      </c>
      <c r="Q94" s="38" t="s">
        <v>709</v>
      </c>
      <c r="R94" s="38"/>
      <c r="S94" s="38"/>
      <c r="T94" s="38"/>
      <c r="U94" s="38"/>
      <c r="V94" s="38"/>
      <c r="W94" s="38">
        <v>2</v>
      </c>
      <c r="X94" s="38"/>
      <c r="Y94" s="38">
        <v>1</v>
      </c>
      <c r="Z94" s="38"/>
      <c r="AA94" s="38"/>
      <c r="AB94" s="38"/>
      <c r="AC94" s="38"/>
      <c r="AD94" s="38"/>
      <c r="AE94" s="38"/>
      <c r="AF94" s="38"/>
      <c r="AG94" s="50" t="str">
        <f>_xlfn.IFNA(VLOOKUP(Tabla26[[#This Row],[CODIGO_OPERATIVO]],codigo_operativo[#All],2,FALSE),"")</f>
        <v/>
      </c>
    </row>
    <row r="95" spans="1:33" s="1" customFormat="1" ht="50.1" customHeight="1" x14ac:dyDescent="0.25">
      <c r="A95" s="48" t="str">
        <f t="shared" si="2"/>
        <v>DOL-1-AER/25</v>
      </c>
      <c r="B95" s="48" t="str">
        <f>IF(ISBLANK(C95),"",_xlfn.CONCAT(A95,"_",TEXT(G95,"yymmdd"),TEXT(H95,"hhmm"),"-",VLOOKUP(Tabla26[[#This Row],[DEPARTAMENTO O PARTIDO]],id_deptos[#All],2,FALSE)))</f>
        <v>DOL-1-AER/25_2501160700-1</v>
      </c>
      <c r="C95" s="76" t="s">
        <v>695</v>
      </c>
      <c r="D95" s="76">
        <v>1</v>
      </c>
      <c r="E95" s="76" t="s">
        <v>87</v>
      </c>
      <c r="F95" s="76">
        <v>25</v>
      </c>
      <c r="G95" s="152">
        <v>45673</v>
      </c>
      <c r="H95" s="150">
        <v>0.29166666666666669</v>
      </c>
      <c r="I95" s="139" t="s">
        <v>719</v>
      </c>
      <c r="J95" s="38" t="s">
        <v>52</v>
      </c>
      <c r="K95" s="38" t="s">
        <v>84</v>
      </c>
      <c r="L95" s="38" t="s">
        <v>141</v>
      </c>
      <c r="M95" s="39"/>
      <c r="N95" s="38" t="s">
        <v>696</v>
      </c>
      <c r="O95" s="53" t="s">
        <v>701</v>
      </c>
      <c r="P95" s="53" t="s">
        <v>702</v>
      </c>
      <c r="Q95" s="38" t="s">
        <v>709</v>
      </c>
      <c r="R95" s="38"/>
      <c r="S95" s="38"/>
      <c r="T95" s="38"/>
      <c r="U95" s="38"/>
      <c r="V95" s="38"/>
      <c r="W95" s="38">
        <v>2</v>
      </c>
      <c r="X95" s="38"/>
      <c r="Y95" s="38">
        <v>1</v>
      </c>
      <c r="Z95" s="38"/>
      <c r="AA95" s="38"/>
      <c r="AB95" s="38"/>
      <c r="AC95" s="38"/>
      <c r="AD95" s="38"/>
      <c r="AE95" s="38"/>
      <c r="AF95" s="38"/>
      <c r="AG95" s="50" t="str">
        <f>_xlfn.IFNA(VLOOKUP(Tabla26[[#This Row],[CODIGO_OPERATIVO]],codigo_operativo[#All],2,FALSE),"")</f>
        <v/>
      </c>
    </row>
    <row r="96" spans="1:33" s="1" customFormat="1" ht="50.1" customHeight="1" x14ac:dyDescent="0.25">
      <c r="A96" s="48" t="str">
        <f t="shared" si="2"/>
        <v>DOL-1-AER/25</v>
      </c>
      <c r="B96" s="48" t="str">
        <f>IF(ISBLANK(C96),"",_xlfn.CONCAT(A96,"_",TEXT(G96,"yymmdd"),TEXT(H96,"hhmm"),"-",VLOOKUP(Tabla26[[#This Row],[DEPARTAMENTO O PARTIDO]],id_deptos[#All],2,FALSE)))</f>
        <v>DOL-1-AER/25_2501170700-1</v>
      </c>
      <c r="C96" s="76" t="s">
        <v>695</v>
      </c>
      <c r="D96" s="76">
        <v>1</v>
      </c>
      <c r="E96" s="76" t="s">
        <v>87</v>
      </c>
      <c r="F96" s="76">
        <v>25</v>
      </c>
      <c r="G96" s="152">
        <v>45674</v>
      </c>
      <c r="H96" s="150">
        <v>0.29166666666666669</v>
      </c>
      <c r="I96" s="139" t="s">
        <v>719</v>
      </c>
      <c r="J96" s="38" t="s">
        <v>52</v>
      </c>
      <c r="K96" s="38" t="s">
        <v>84</v>
      </c>
      <c r="L96" s="38" t="s">
        <v>141</v>
      </c>
      <c r="M96" s="39"/>
      <c r="N96" s="38" t="s">
        <v>696</v>
      </c>
      <c r="O96" s="53" t="s">
        <v>701</v>
      </c>
      <c r="P96" s="53" t="s">
        <v>702</v>
      </c>
      <c r="Q96" s="38" t="s">
        <v>709</v>
      </c>
      <c r="R96" s="38"/>
      <c r="S96" s="38"/>
      <c r="T96" s="38"/>
      <c r="U96" s="38"/>
      <c r="V96" s="38"/>
      <c r="W96" s="38">
        <v>2</v>
      </c>
      <c r="X96" s="38"/>
      <c r="Y96" s="38">
        <v>1</v>
      </c>
      <c r="Z96" s="38"/>
      <c r="AA96" s="38"/>
      <c r="AB96" s="38"/>
      <c r="AC96" s="38"/>
      <c r="AD96" s="38"/>
      <c r="AE96" s="38"/>
      <c r="AF96" s="38"/>
      <c r="AG96" s="50" t="str">
        <f>_xlfn.IFNA(VLOOKUP(Tabla26[[#This Row],[CODIGO_OPERATIVO]],codigo_operativo[#All],2,FALSE),"")</f>
        <v/>
      </c>
    </row>
    <row r="97" spans="1:33" s="1" customFormat="1" ht="50.1" customHeight="1" x14ac:dyDescent="0.25">
      <c r="A97" s="48" t="str">
        <f t="shared" si="2"/>
        <v>DOL-1-AER/25</v>
      </c>
      <c r="B97" s="48" t="str">
        <f>IF(ISBLANK(C97),"",_xlfn.CONCAT(A97,"_",TEXT(G97,"yymmdd"),TEXT(H97,"hhmm"),"-",VLOOKUP(Tabla26[[#This Row],[DEPARTAMENTO O PARTIDO]],id_deptos[#All],2,FALSE)))</f>
        <v>DOL-1-AER/25_2501180700-1</v>
      </c>
      <c r="C97" s="76" t="s">
        <v>695</v>
      </c>
      <c r="D97" s="76">
        <v>1</v>
      </c>
      <c r="E97" s="76" t="s">
        <v>87</v>
      </c>
      <c r="F97" s="76">
        <v>25</v>
      </c>
      <c r="G97" s="152">
        <v>45675</v>
      </c>
      <c r="H97" s="150">
        <v>0.29166666666666669</v>
      </c>
      <c r="I97" s="139" t="s">
        <v>719</v>
      </c>
      <c r="J97" s="38" t="s">
        <v>52</v>
      </c>
      <c r="K97" s="38" t="s">
        <v>84</v>
      </c>
      <c r="L97" s="38" t="s">
        <v>141</v>
      </c>
      <c r="M97" s="39"/>
      <c r="N97" s="38" t="s">
        <v>696</v>
      </c>
      <c r="O97" s="53" t="s">
        <v>701</v>
      </c>
      <c r="P97" s="53" t="s">
        <v>702</v>
      </c>
      <c r="Q97" s="38" t="s">
        <v>709</v>
      </c>
      <c r="R97" s="38"/>
      <c r="S97" s="38"/>
      <c r="T97" s="38"/>
      <c r="U97" s="38"/>
      <c r="V97" s="38"/>
      <c r="W97" s="38">
        <v>2</v>
      </c>
      <c r="X97" s="38"/>
      <c r="Y97" s="38">
        <v>1</v>
      </c>
      <c r="Z97" s="38"/>
      <c r="AA97" s="38"/>
      <c r="AB97" s="38"/>
      <c r="AC97" s="38"/>
      <c r="AD97" s="38"/>
      <c r="AE97" s="38"/>
      <c r="AF97" s="38"/>
      <c r="AG97" s="50" t="str">
        <f>_xlfn.IFNA(VLOOKUP(Tabla26[[#This Row],[CODIGO_OPERATIVO]],codigo_operativo[#All],2,FALSE),"")</f>
        <v/>
      </c>
    </row>
    <row r="98" spans="1:33" s="1" customFormat="1" ht="50.1" customHeight="1" x14ac:dyDescent="0.25">
      <c r="A98" s="48" t="str">
        <f t="shared" si="2"/>
        <v>DOL-1-AER/25</v>
      </c>
      <c r="B98" s="48" t="str">
        <f>IF(ISBLANK(C98),"",_xlfn.CONCAT(A98,"_",TEXT(G98,"yymmdd"),TEXT(H98,"hhmm"),"-",VLOOKUP(Tabla26[[#This Row],[DEPARTAMENTO O PARTIDO]],id_deptos[#All],2,FALSE)))</f>
        <v>DOL-1-AER/25_2501190700-1</v>
      </c>
      <c r="C98" s="76" t="s">
        <v>695</v>
      </c>
      <c r="D98" s="76">
        <v>1</v>
      </c>
      <c r="E98" s="76" t="s">
        <v>87</v>
      </c>
      <c r="F98" s="76">
        <v>25</v>
      </c>
      <c r="G98" s="152">
        <v>45676</v>
      </c>
      <c r="H98" s="150">
        <v>0.29166666666666669</v>
      </c>
      <c r="I98" s="139" t="s">
        <v>719</v>
      </c>
      <c r="J98" s="38" t="s">
        <v>52</v>
      </c>
      <c r="K98" s="38" t="s">
        <v>84</v>
      </c>
      <c r="L98" s="38" t="s">
        <v>141</v>
      </c>
      <c r="M98" s="39"/>
      <c r="N98" s="38" t="s">
        <v>696</v>
      </c>
      <c r="O98" s="53" t="s">
        <v>701</v>
      </c>
      <c r="P98" s="53" t="s">
        <v>702</v>
      </c>
      <c r="Q98" s="38" t="s">
        <v>709</v>
      </c>
      <c r="R98" s="38"/>
      <c r="S98" s="38"/>
      <c r="T98" s="38"/>
      <c r="U98" s="38"/>
      <c r="V98" s="38"/>
      <c r="W98" s="38">
        <v>2</v>
      </c>
      <c r="X98" s="38"/>
      <c r="Y98" s="38">
        <v>1</v>
      </c>
      <c r="Z98" s="38"/>
      <c r="AA98" s="38"/>
      <c r="AB98" s="38"/>
      <c r="AC98" s="38"/>
      <c r="AD98" s="38"/>
      <c r="AE98" s="38"/>
      <c r="AF98" s="38"/>
      <c r="AG98" s="50" t="str">
        <f>_xlfn.IFNA(VLOOKUP(Tabla26[[#This Row],[CODIGO_OPERATIVO]],codigo_operativo[#All],2,FALSE),"")</f>
        <v/>
      </c>
    </row>
    <row r="99" spans="1:33" s="1" customFormat="1" ht="50.1" customHeight="1" x14ac:dyDescent="0.25">
      <c r="A99" s="48" t="str">
        <f t="shared" si="2"/>
        <v>DOL-1-AER/25</v>
      </c>
      <c r="B99" s="48" t="str">
        <f>IF(ISBLANK(C99),"",_xlfn.CONCAT(A99,"_",TEXT(G99,"yymmdd"),TEXT(H99,"hhmm"),"-",VLOOKUP(Tabla26[[#This Row],[DEPARTAMENTO O PARTIDO]],id_deptos[#All],2,FALSE)))</f>
        <v>DOL-1-AER/25_2501200700-1</v>
      </c>
      <c r="C99" s="76" t="s">
        <v>695</v>
      </c>
      <c r="D99" s="76">
        <v>1</v>
      </c>
      <c r="E99" s="76" t="s">
        <v>87</v>
      </c>
      <c r="F99" s="76">
        <v>25</v>
      </c>
      <c r="G99" s="152">
        <v>45677</v>
      </c>
      <c r="H99" s="150">
        <v>0.29166666666666669</v>
      </c>
      <c r="I99" s="139" t="s">
        <v>719</v>
      </c>
      <c r="J99" s="38" t="s">
        <v>52</v>
      </c>
      <c r="K99" s="38" t="s">
        <v>84</v>
      </c>
      <c r="L99" s="38" t="s">
        <v>141</v>
      </c>
      <c r="M99" s="39"/>
      <c r="N99" s="38" t="s">
        <v>696</v>
      </c>
      <c r="O99" s="53" t="s">
        <v>701</v>
      </c>
      <c r="P99" s="53" t="s">
        <v>702</v>
      </c>
      <c r="Q99" s="38" t="s">
        <v>709</v>
      </c>
      <c r="R99" s="38"/>
      <c r="S99" s="38"/>
      <c r="T99" s="38"/>
      <c r="U99" s="38"/>
      <c r="V99" s="38"/>
      <c r="W99" s="38">
        <v>2</v>
      </c>
      <c r="X99" s="38"/>
      <c r="Y99" s="38">
        <v>1</v>
      </c>
      <c r="Z99" s="38"/>
      <c r="AA99" s="38"/>
      <c r="AB99" s="38"/>
      <c r="AC99" s="38"/>
      <c r="AD99" s="38"/>
      <c r="AE99" s="38"/>
      <c r="AF99" s="38"/>
      <c r="AG99" s="50" t="str">
        <f>_xlfn.IFNA(VLOOKUP(Tabla26[[#This Row],[CODIGO_OPERATIVO]],codigo_operativo[#All],2,FALSE),"")</f>
        <v/>
      </c>
    </row>
    <row r="100" spans="1:33" s="1" customFormat="1" ht="50.1" customHeight="1" x14ac:dyDescent="0.25">
      <c r="A100" s="48" t="str">
        <f t="shared" si="2"/>
        <v>DOL-1-AER/25</v>
      </c>
      <c r="B100" s="48" t="str">
        <f>IF(ISBLANK(C100),"",_xlfn.CONCAT(A100,"_",TEXT(G100,"yymmdd"),TEXT(H100,"hhmm"),"-",VLOOKUP(Tabla26[[#This Row],[DEPARTAMENTO O PARTIDO]],id_deptos[#All],2,FALSE)))</f>
        <v>DOL-1-AER/25_2501210700-1</v>
      </c>
      <c r="C100" s="76" t="s">
        <v>695</v>
      </c>
      <c r="D100" s="76">
        <v>1</v>
      </c>
      <c r="E100" s="76" t="s">
        <v>87</v>
      </c>
      <c r="F100" s="76">
        <v>25</v>
      </c>
      <c r="G100" s="152">
        <v>45678</v>
      </c>
      <c r="H100" s="150">
        <v>0.29166666666666669</v>
      </c>
      <c r="I100" s="139" t="s">
        <v>719</v>
      </c>
      <c r="J100" s="38" t="s">
        <v>52</v>
      </c>
      <c r="K100" s="38" t="s">
        <v>84</v>
      </c>
      <c r="L100" s="38" t="s">
        <v>141</v>
      </c>
      <c r="M100" s="39"/>
      <c r="N100" s="38" t="s">
        <v>696</v>
      </c>
      <c r="O100" s="53" t="s">
        <v>701</v>
      </c>
      <c r="P100" s="53" t="s">
        <v>702</v>
      </c>
      <c r="Q100" s="38" t="s">
        <v>709</v>
      </c>
      <c r="R100" s="38"/>
      <c r="S100" s="38"/>
      <c r="T100" s="38"/>
      <c r="U100" s="38"/>
      <c r="V100" s="38"/>
      <c r="W100" s="38">
        <v>2</v>
      </c>
      <c r="X100" s="38"/>
      <c r="Y100" s="38">
        <v>1</v>
      </c>
      <c r="Z100" s="38"/>
      <c r="AA100" s="38"/>
      <c r="AB100" s="38"/>
      <c r="AC100" s="38"/>
      <c r="AD100" s="38"/>
      <c r="AE100" s="38"/>
      <c r="AF100" s="38"/>
      <c r="AG100" s="50" t="str">
        <f>_xlfn.IFNA(VLOOKUP(Tabla26[[#This Row],[CODIGO_OPERATIVO]],codigo_operativo[#All],2,FALSE),"")</f>
        <v/>
      </c>
    </row>
    <row r="101" spans="1:33" s="1" customFormat="1" ht="50.1" customHeight="1" x14ac:dyDescent="0.25">
      <c r="A101" s="48" t="str">
        <f t="shared" si="2"/>
        <v>OSL-8-UOESA/25</v>
      </c>
      <c r="B101" s="48" t="str">
        <f>IF(ISBLANK(C101),"",_xlfn.CONCAT(A101,"_",TEXT(G101,"yymmdd"),TEXT(H101,"hhmm"),"-",VLOOKUP(Tabla26[[#This Row],[DEPARTAMENTO O PARTIDO]],id_deptos[#All],2,FALSE)))</f>
        <v>OSL-8-UOESA/25_2501150000-529</v>
      </c>
      <c r="C101" s="76" t="s">
        <v>676</v>
      </c>
      <c r="D101" s="76">
        <v>8</v>
      </c>
      <c r="E101" s="76" t="s">
        <v>697</v>
      </c>
      <c r="F101" s="76">
        <v>25</v>
      </c>
      <c r="G101" s="152">
        <v>45672</v>
      </c>
      <c r="H101" s="150">
        <v>0</v>
      </c>
      <c r="I101" s="135" t="s">
        <v>720</v>
      </c>
      <c r="J101" s="38" t="s">
        <v>52</v>
      </c>
      <c r="K101" s="38" t="s">
        <v>83</v>
      </c>
      <c r="L101" s="38" t="s">
        <v>590</v>
      </c>
      <c r="M101" s="39" t="s">
        <v>590</v>
      </c>
      <c r="N101" s="38" t="s">
        <v>590</v>
      </c>
      <c r="O101" s="40" t="s">
        <v>590</v>
      </c>
      <c r="P101" s="40" t="s">
        <v>590</v>
      </c>
      <c r="Q101" s="38"/>
      <c r="R101" s="38"/>
      <c r="S101" s="38"/>
      <c r="T101" s="38"/>
      <c r="U101" s="38"/>
      <c r="V101" s="38"/>
      <c r="W101" s="38">
        <v>4</v>
      </c>
      <c r="X101" s="38">
        <v>1</v>
      </c>
      <c r="Y101" s="38"/>
      <c r="Z101" s="38"/>
      <c r="AA101" s="38"/>
      <c r="AB101" s="38"/>
      <c r="AC101" s="38"/>
      <c r="AD101" s="38"/>
      <c r="AE101" s="38"/>
      <c r="AF101" s="38"/>
      <c r="AG101" s="50" t="str">
        <f>_xlfn.IFNA(VLOOKUP(Tabla26[[#This Row],[CODIGO_OPERATIVO]],codigo_operativo[#All],2,FALSE),"")</f>
        <v/>
      </c>
    </row>
    <row r="102" spans="1:33" s="1" customFormat="1" ht="50.1" customHeight="1" x14ac:dyDescent="0.25">
      <c r="A102" s="48" t="str">
        <f t="shared" si="2"/>
        <v>OSL-8-UOESA/25</v>
      </c>
      <c r="B102" s="48" t="str">
        <f>IF(ISBLANK(C102),"",_xlfn.CONCAT(A102,"_",TEXT(G102,"yymmdd"),TEXT(H102,"hhmm"),"-",VLOOKUP(Tabla26[[#This Row],[DEPARTAMENTO O PARTIDO]],id_deptos[#All],2,FALSE)))</f>
        <v>OSL-8-UOESA/25_2501160000-529</v>
      </c>
      <c r="C102" s="76" t="s">
        <v>676</v>
      </c>
      <c r="D102" s="76">
        <v>8</v>
      </c>
      <c r="E102" s="76" t="s">
        <v>697</v>
      </c>
      <c r="F102" s="76">
        <v>25</v>
      </c>
      <c r="G102" s="152">
        <v>45673</v>
      </c>
      <c r="H102" s="150">
        <v>0</v>
      </c>
      <c r="I102" s="139" t="s">
        <v>720</v>
      </c>
      <c r="J102" s="38" t="s">
        <v>52</v>
      </c>
      <c r="K102" s="38" t="s">
        <v>83</v>
      </c>
      <c r="L102" s="38" t="s">
        <v>590</v>
      </c>
      <c r="M102" s="140" t="s">
        <v>590</v>
      </c>
      <c r="N102" s="139" t="s">
        <v>590</v>
      </c>
      <c r="O102" s="141" t="s">
        <v>590</v>
      </c>
      <c r="P102" s="141" t="s">
        <v>590</v>
      </c>
      <c r="Q102" s="38"/>
      <c r="R102" s="38"/>
      <c r="S102" s="38"/>
      <c r="T102" s="38"/>
      <c r="U102" s="38"/>
      <c r="V102" s="38"/>
      <c r="W102" s="38">
        <v>4</v>
      </c>
      <c r="X102" s="38">
        <v>1</v>
      </c>
      <c r="Y102" s="38"/>
      <c r="Z102" s="38"/>
      <c r="AA102" s="38"/>
      <c r="AB102" s="38"/>
      <c r="AC102" s="38"/>
      <c r="AD102" s="38"/>
      <c r="AE102" s="38"/>
      <c r="AF102" s="38"/>
      <c r="AG102" s="50" t="str">
        <f>_xlfn.IFNA(VLOOKUP(Tabla26[[#This Row],[CODIGO_OPERATIVO]],codigo_operativo[#All],2,FALSE),"")</f>
        <v/>
      </c>
    </row>
    <row r="103" spans="1:33" s="1" customFormat="1" ht="50.1" customHeight="1" x14ac:dyDescent="0.25">
      <c r="A103" s="48" t="str">
        <f t="shared" si="2"/>
        <v>OSL-8-UOESA/25</v>
      </c>
      <c r="B103" s="48" t="str">
        <f>IF(ISBLANK(C103),"",_xlfn.CONCAT(A103,"_",TEXT(G103,"yymmdd"),TEXT(H103,"hhmm"),"-",VLOOKUP(Tabla26[[#This Row],[DEPARTAMENTO O PARTIDO]],id_deptos[#All],2,FALSE)))</f>
        <v>OSL-8-UOESA/25_2501170000-529</v>
      </c>
      <c r="C103" s="76" t="s">
        <v>676</v>
      </c>
      <c r="D103" s="76">
        <v>8</v>
      </c>
      <c r="E103" s="76" t="s">
        <v>697</v>
      </c>
      <c r="F103" s="76">
        <v>25</v>
      </c>
      <c r="G103" s="152">
        <v>45674</v>
      </c>
      <c r="H103" s="150">
        <v>0</v>
      </c>
      <c r="I103" s="139" t="s">
        <v>720</v>
      </c>
      <c r="J103" s="38" t="s">
        <v>52</v>
      </c>
      <c r="K103" s="38" t="s">
        <v>83</v>
      </c>
      <c r="L103" s="38" t="s">
        <v>590</v>
      </c>
      <c r="M103" s="140" t="s">
        <v>590</v>
      </c>
      <c r="N103" s="139" t="s">
        <v>590</v>
      </c>
      <c r="O103" s="141" t="s">
        <v>590</v>
      </c>
      <c r="P103" s="141" t="s">
        <v>590</v>
      </c>
      <c r="Q103" s="38"/>
      <c r="R103" s="38"/>
      <c r="S103" s="38"/>
      <c r="T103" s="38"/>
      <c r="U103" s="38"/>
      <c r="V103" s="38"/>
      <c r="W103" s="38">
        <v>4</v>
      </c>
      <c r="X103" s="38">
        <v>1</v>
      </c>
      <c r="Y103" s="38"/>
      <c r="Z103" s="38"/>
      <c r="AA103" s="38"/>
      <c r="AB103" s="38"/>
      <c r="AC103" s="38"/>
      <c r="AD103" s="38"/>
      <c r="AE103" s="38"/>
      <c r="AF103" s="38"/>
      <c r="AG103" s="50" t="str">
        <f>_xlfn.IFNA(VLOOKUP(Tabla26[[#This Row],[CODIGO_OPERATIVO]],codigo_operativo[#All],2,FALSE),"")</f>
        <v/>
      </c>
    </row>
    <row r="104" spans="1:33" s="1" customFormat="1" ht="50.1" customHeight="1" x14ac:dyDescent="0.25">
      <c r="A104" s="48" t="str">
        <f t="shared" si="2"/>
        <v>OSL-8-UOESA/25</v>
      </c>
      <c r="B104" s="48" t="str">
        <f>IF(ISBLANK(C104),"",_xlfn.CONCAT(A104,"_",TEXT(G104,"yymmdd"),TEXT(H104,"hhmm"),"-",VLOOKUP(Tabla26[[#This Row],[DEPARTAMENTO O PARTIDO]],id_deptos[#All],2,FALSE)))</f>
        <v>OSL-8-UOESA/25_2501180000-529</v>
      </c>
      <c r="C104" s="76" t="s">
        <v>676</v>
      </c>
      <c r="D104" s="76">
        <v>8</v>
      </c>
      <c r="E104" s="76" t="s">
        <v>697</v>
      </c>
      <c r="F104" s="76">
        <v>25</v>
      </c>
      <c r="G104" s="152">
        <v>45675</v>
      </c>
      <c r="H104" s="150">
        <v>0</v>
      </c>
      <c r="I104" s="139" t="s">
        <v>720</v>
      </c>
      <c r="J104" s="38" t="s">
        <v>52</v>
      </c>
      <c r="K104" s="38" t="s">
        <v>83</v>
      </c>
      <c r="L104" s="38" t="s">
        <v>590</v>
      </c>
      <c r="M104" s="140" t="s">
        <v>590</v>
      </c>
      <c r="N104" s="139" t="s">
        <v>590</v>
      </c>
      <c r="O104" s="141" t="s">
        <v>590</v>
      </c>
      <c r="P104" s="141" t="s">
        <v>590</v>
      </c>
      <c r="Q104" s="38"/>
      <c r="R104" s="38"/>
      <c r="S104" s="38"/>
      <c r="T104" s="38"/>
      <c r="U104" s="38"/>
      <c r="V104" s="38"/>
      <c r="W104" s="38">
        <v>4</v>
      </c>
      <c r="X104" s="38">
        <v>1</v>
      </c>
      <c r="Y104" s="38"/>
      <c r="Z104" s="38"/>
      <c r="AA104" s="38"/>
      <c r="AB104" s="38"/>
      <c r="AC104" s="38"/>
      <c r="AD104" s="38"/>
      <c r="AE104" s="38"/>
      <c r="AF104" s="38"/>
      <c r="AG104" s="50" t="str">
        <f>_xlfn.IFNA(VLOOKUP(Tabla26[[#This Row],[CODIGO_OPERATIVO]],codigo_operativo[#All],2,FALSE),"")</f>
        <v/>
      </c>
    </row>
    <row r="105" spans="1:33" s="1" customFormat="1" ht="50.1" customHeight="1" x14ac:dyDescent="0.25">
      <c r="A105" s="48" t="str">
        <f t="shared" si="2"/>
        <v>OSL-8-UOESA/25</v>
      </c>
      <c r="B105" s="48" t="str">
        <f>IF(ISBLANK(C105),"",_xlfn.CONCAT(A105,"_",TEXT(G105,"yymmdd"),TEXT(H105,"hhmm"),"-",VLOOKUP(Tabla26[[#This Row],[DEPARTAMENTO O PARTIDO]],id_deptos[#All],2,FALSE)))</f>
        <v>OSL-8-UOESA/25_2501190000-529</v>
      </c>
      <c r="C105" s="76" t="s">
        <v>676</v>
      </c>
      <c r="D105" s="76">
        <v>8</v>
      </c>
      <c r="E105" s="76" t="s">
        <v>697</v>
      </c>
      <c r="F105" s="76">
        <v>25</v>
      </c>
      <c r="G105" s="152">
        <v>45676</v>
      </c>
      <c r="H105" s="150">
        <v>0</v>
      </c>
      <c r="I105" s="139" t="s">
        <v>720</v>
      </c>
      <c r="J105" s="38" t="s">
        <v>52</v>
      </c>
      <c r="K105" s="38" t="s">
        <v>83</v>
      </c>
      <c r="L105" s="38" t="s">
        <v>590</v>
      </c>
      <c r="M105" s="140" t="s">
        <v>590</v>
      </c>
      <c r="N105" s="139" t="s">
        <v>590</v>
      </c>
      <c r="O105" s="141" t="s">
        <v>590</v>
      </c>
      <c r="P105" s="141" t="s">
        <v>590</v>
      </c>
      <c r="Q105" s="38"/>
      <c r="R105" s="38"/>
      <c r="S105" s="38"/>
      <c r="T105" s="38"/>
      <c r="U105" s="38"/>
      <c r="V105" s="38"/>
      <c r="W105" s="38">
        <v>4</v>
      </c>
      <c r="X105" s="38">
        <v>1</v>
      </c>
      <c r="Y105" s="38"/>
      <c r="Z105" s="38"/>
      <c r="AA105" s="38"/>
      <c r="AB105" s="38"/>
      <c r="AC105" s="38"/>
      <c r="AD105" s="38"/>
      <c r="AE105" s="38"/>
      <c r="AF105" s="38"/>
      <c r="AG105" s="50" t="str">
        <f>_xlfn.IFNA(VLOOKUP(Tabla26[[#This Row],[CODIGO_OPERATIVO]],codigo_operativo[#All],2,FALSE),"")</f>
        <v/>
      </c>
    </row>
    <row r="106" spans="1:33" s="1" customFormat="1" ht="50.1" customHeight="1" x14ac:dyDescent="0.25">
      <c r="A106" s="48" t="str">
        <f t="shared" si="2"/>
        <v>OSL-8-UOESA/25</v>
      </c>
      <c r="B106" s="48" t="str">
        <f>IF(ISBLANK(C106),"",_xlfn.CONCAT(A106,"_",TEXT(G106,"yymmdd"),TEXT(H106,"hhmm"),"-",VLOOKUP(Tabla26[[#This Row],[DEPARTAMENTO O PARTIDO]],id_deptos[#All],2,FALSE)))</f>
        <v>OSL-8-UOESA/25_2501200000-529</v>
      </c>
      <c r="C106" s="76" t="s">
        <v>676</v>
      </c>
      <c r="D106" s="76">
        <v>8</v>
      </c>
      <c r="E106" s="76" t="s">
        <v>697</v>
      </c>
      <c r="F106" s="76">
        <v>25</v>
      </c>
      <c r="G106" s="152">
        <v>45677</v>
      </c>
      <c r="H106" s="150">
        <v>1</v>
      </c>
      <c r="I106" s="139" t="s">
        <v>720</v>
      </c>
      <c r="J106" s="38" t="s">
        <v>52</v>
      </c>
      <c r="K106" s="38" t="s">
        <v>83</v>
      </c>
      <c r="L106" s="38" t="s">
        <v>590</v>
      </c>
      <c r="M106" s="140" t="s">
        <v>590</v>
      </c>
      <c r="N106" s="139" t="s">
        <v>590</v>
      </c>
      <c r="O106" s="141" t="s">
        <v>590</v>
      </c>
      <c r="P106" s="141" t="s">
        <v>590</v>
      </c>
      <c r="Q106" s="38"/>
      <c r="R106" s="38"/>
      <c r="S106" s="38"/>
      <c r="T106" s="38"/>
      <c r="U106" s="38"/>
      <c r="V106" s="38"/>
      <c r="W106" s="38">
        <v>4</v>
      </c>
      <c r="X106" s="38">
        <v>1</v>
      </c>
      <c r="Y106" s="38"/>
      <c r="Z106" s="38"/>
      <c r="AA106" s="38"/>
      <c r="AB106" s="38"/>
      <c r="AC106" s="38"/>
      <c r="AD106" s="38"/>
      <c r="AE106" s="38"/>
      <c r="AF106" s="38"/>
      <c r="AG106" s="50" t="str">
        <f>_xlfn.IFNA(VLOOKUP(Tabla26[[#This Row],[CODIGO_OPERATIVO]],codigo_operativo[#All],2,FALSE),"")</f>
        <v/>
      </c>
    </row>
    <row r="107" spans="1:33" s="1" customFormat="1" ht="50.1" customHeight="1" x14ac:dyDescent="0.25">
      <c r="A107" s="48" t="str">
        <f t="shared" si="2"/>
        <v>OSL-8-UOESA/25</v>
      </c>
      <c r="B107" s="48" t="str">
        <f>IF(ISBLANK(C107),"",_xlfn.CONCAT(A107,"_",TEXT(G107,"yymmdd"),TEXT(H107,"hhmm"),"-",VLOOKUP(Tabla26[[#This Row],[DEPARTAMENTO O PARTIDO]],id_deptos[#All],2,FALSE)))</f>
        <v>OSL-8-UOESA/25_2501210000-529</v>
      </c>
      <c r="C107" s="76" t="s">
        <v>676</v>
      </c>
      <c r="D107" s="76">
        <v>8</v>
      </c>
      <c r="E107" s="76" t="s">
        <v>697</v>
      </c>
      <c r="F107" s="76">
        <v>25</v>
      </c>
      <c r="G107" s="152">
        <v>45678</v>
      </c>
      <c r="H107" s="150">
        <v>1</v>
      </c>
      <c r="I107" s="139" t="s">
        <v>720</v>
      </c>
      <c r="J107" s="38" t="s">
        <v>52</v>
      </c>
      <c r="K107" s="38" t="s">
        <v>83</v>
      </c>
      <c r="L107" s="38" t="s">
        <v>590</v>
      </c>
      <c r="M107" s="140" t="s">
        <v>590</v>
      </c>
      <c r="N107" s="139" t="s">
        <v>590</v>
      </c>
      <c r="O107" s="141" t="s">
        <v>590</v>
      </c>
      <c r="P107" s="141" t="s">
        <v>590</v>
      </c>
      <c r="Q107" s="38"/>
      <c r="R107" s="38"/>
      <c r="S107" s="38"/>
      <c r="T107" s="38"/>
      <c r="U107" s="38"/>
      <c r="V107" s="38"/>
      <c r="W107" s="38">
        <v>4</v>
      </c>
      <c r="X107" s="38">
        <v>1</v>
      </c>
      <c r="Y107" s="38"/>
      <c r="Z107" s="38"/>
      <c r="AA107" s="38"/>
      <c r="AB107" s="38"/>
      <c r="AC107" s="38"/>
      <c r="AD107" s="38"/>
      <c r="AE107" s="38"/>
      <c r="AF107" s="38"/>
      <c r="AG107" s="50" t="str">
        <f>_xlfn.IFNA(VLOOKUP(Tabla26[[#This Row],[CODIGO_OPERATIVO]],codigo_operativo[#All],2,FALSE),"")</f>
        <v/>
      </c>
    </row>
    <row r="108" spans="1:33" s="1" customFormat="1" ht="50.1" customHeight="1" x14ac:dyDescent="0.25">
      <c r="A108" s="48" t="str">
        <f t="shared" si="2"/>
        <v>OSL-2265-EZE/24</v>
      </c>
      <c r="B108" s="48" t="str">
        <f>IF(ISBLANK(C108),"",_xlfn.CONCAT(A108,"_",TEXT(G108,"yymmdd"),TEXT(H108,"hhmm"),"-",VLOOKUP(Tabla26[[#This Row],[DEPARTAMENTO O PARTIDO]],id_deptos[#All],2,FALSE)))</f>
        <v>OSL-2265-EZE/24_2501150000-78</v>
      </c>
      <c r="C108" s="76" t="s">
        <v>676</v>
      </c>
      <c r="D108" s="76">
        <v>2265</v>
      </c>
      <c r="E108" s="76" t="s">
        <v>86</v>
      </c>
      <c r="F108" s="76">
        <v>24</v>
      </c>
      <c r="G108" s="152">
        <v>45672</v>
      </c>
      <c r="H108" s="150">
        <v>1</v>
      </c>
      <c r="I108" s="135" t="s">
        <v>731</v>
      </c>
      <c r="J108" s="38" t="s">
        <v>52</v>
      </c>
      <c r="K108" s="38" t="s">
        <v>83</v>
      </c>
      <c r="L108" s="38" t="s">
        <v>524</v>
      </c>
      <c r="M108" s="39" t="s">
        <v>678</v>
      </c>
      <c r="N108" s="38" t="s">
        <v>698</v>
      </c>
      <c r="O108" s="53" t="s">
        <v>732</v>
      </c>
      <c r="P108" s="53" t="s">
        <v>733</v>
      </c>
      <c r="Q108" s="38"/>
      <c r="R108" s="38"/>
      <c r="S108" s="38"/>
      <c r="T108" s="38"/>
      <c r="U108" s="38"/>
      <c r="V108" s="38"/>
      <c r="W108" s="38">
        <v>4</v>
      </c>
      <c r="X108" s="38">
        <v>2</v>
      </c>
      <c r="Y108" s="38"/>
      <c r="Z108" s="38"/>
      <c r="AA108" s="38"/>
      <c r="AB108" s="38"/>
      <c r="AC108" s="38"/>
      <c r="AD108" s="38"/>
      <c r="AE108" s="38"/>
      <c r="AF108" s="38"/>
      <c r="AG108" s="50" t="str">
        <f>_xlfn.IFNA(VLOOKUP(Tabla26[[#This Row],[CODIGO_OPERATIVO]],codigo_operativo[#All],2,FALSE),"")</f>
        <v/>
      </c>
    </row>
    <row r="109" spans="1:33" s="1" customFormat="1" ht="50.1" customHeight="1" x14ac:dyDescent="0.25">
      <c r="A109" s="48" t="str">
        <f t="shared" si="2"/>
        <v>OSL-2265-EZE/24</v>
      </c>
      <c r="B109" s="48" t="str">
        <f>IF(ISBLANK(C109),"",_xlfn.CONCAT(A109,"_",TEXT(G109,"yymmdd"),TEXT(H109,"hhmm"),"-",VLOOKUP(Tabla26[[#This Row],[DEPARTAMENTO O PARTIDO]],id_deptos[#All],2,FALSE)))</f>
        <v>OSL-2265-EZE/24_2501160000-78</v>
      </c>
      <c r="C109" s="76" t="s">
        <v>676</v>
      </c>
      <c r="D109" s="76">
        <v>2265</v>
      </c>
      <c r="E109" s="76" t="s">
        <v>86</v>
      </c>
      <c r="F109" s="143">
        <v>24</v>
      </c>
      <c r="G109" s="152">
        <v>45673</v>
      </c>
      <c r="H109" s="150">
        <v>1</v>
      </c>
      <c r="I109" s="139" t="s">
        <v>731</v>
      </c>
      <c r="J109" s="38" t="s">
        <v>52</v>
      </c>
      <c r="K109" s="38" t="s">
        <v>83</v>
      </c>
      <c r="L109" s="38" t="s">
        <v>524</v>
      </c>
      <c r="M109" s="39" t="s">
        <v>678</v>
      </c>
      <c r="N109" s="38" t="s">
        <v>698</v>
      </c>
      <c r="O109" s="142" t="s">
        <v>732</v>
      </c>
      <c r="P109" s="142" t="s">
        <v>733</v>
      </c>
      <c r="Q109" s="38"/>
      <c r="R109" s="38"/>
      <c r="S109" s="38"/>
      <c r="T109" s="38"/>
      <c r="U109" s="38"/>
      <c r="V109" s="38"/>
      <c r="W109" s="38">
        <v>4</v>
      </c>
      <c r="X109" s="38">
        <v>2</v>
      </c>
      <c r="Y109" s="38"/>
      <c r="Z109" s="38"/>
      <c r="AA109" s="38"/>
      <c r="AB109" s="38"/>
      <c r="AC109" s="38"/>
      <c r="AD109" s="38"/>
      <c r="AE109" s="38"/>
      <c r="AF109" s="38"/>
      <c r="AG109" s="50" t="str">
        <f>_xlfn.IFNA(VLOOKUP(Tabla26[[#This Row],[CODIGO_OPERATIVO]],codigo_operativo[#All],2,FALSE),"")</f>
        <v/>
      </c>
    </row>
    <row r="110" spans="1:33" s="1" customFormat="1" ht="50.1" customHeight="1" x14ac:dyDescent="0.25">
      <c r="A110" s="48" t="str">
        <f t="shared" si="2"/>
        <v>OSL-2265-EZE/24</v>
      </c>
      <c r="B110" s="48" t="str">
        <f>IF(ISBLANK(C110),"",_xlfn.CONCAT(A110,"_",TEXT(G110,"yymmdd"),TEXT(H110,"hhmm"),"-",VLOOKUP(Tabla26[[#This Row],[DEPARTAMENTO O PARTIDO]],id_deptos[#All],2,FALSE)))</f>
        <v>OSL-2265-EZE/24_2501170000-78</v>
      </c>
      <c r="C110" s="76" t="s">
        <v>676</v>
      </c>
      <c r="D110" s="76">
        <v>2265</v>
      </c>
      <c r="E110" s="76" t="s">
        <v>86</v>
      </c>
      <c r="F110" s="143">
        <v>24</v>
      </c>
      <c r="G110" s="152">
        <v>45674</v>
      </c>
      <c r="H110" s="150">
        <v>1</v>
      </c>
      <c r="I110" s="139" t="s">
        <v>731</v>
      </c>
      <c r="J110" s="38" t="s">
        <v>52</v>
      </c>
      <c r="K110" s="38" t="s">
        <v>83</v>
      </c>
      <c r="L110" s="38" t="s">
        <v>524</v>
      </c>
      <c r="M110" s="39" t="s">
        <v>678</v>
      </c>
      <c r="N110" s="38" t="s">
        <v>698</v>
      </c>
      <c r="O110" s="142" t="s">
        <v>732</v>
      </c>
      <c r="P110" s="142" t="s">
        <v>733</v>
      </c>
      <c r="Q110" s="38"/>
      <c r="R110" s="38"/>
      <c r="S110" s="38"/>
      <c r="T110" s="38"/>
      <c r="U110" s="38"/>
      <c r="V110" s="38"/>
      <c r="W110" s="38">
        <v>4</v>
      </c>
      <c r="X110" s="38">
        <v>2</v>
      </c>
      <c r="Y110" s="38"/>
      <c r="Z110" s="38"/>
      <c r="AA110" s="38"/>
      <c r="AB110" s="38"/>
      <c r="AC110" s="38"/>
      <c r="AD110" s="38"/>
      <c r="AE110" s="38"/>
      <c r="AF110" s="38"/>
      <c r="AG110" s="50" t="str">
        <f>_xlfn.IFNA(VLOOKUP(Tabla26[[#This Row],[CODIGO_OPERATIVO]],codigo_operativo[#All],2,FALSE),"")</f>
        <v/>
      </c>
    </row>
    <row r="111" spans="1:33" s="1" customFormat="1" ht="50.1" customHeight="1" x14ac:dyDescent="0.25">
      <c r="A111" s="48" t="str">
        <f t="shared" si="2"/>
        <v>OSL-2265-EZE/24</v>
      </c>
      <c r="B111" s="48" t="str">
        <f>IF(ISBLANK(C111),"",_xlfn.CONCAT(A111,"_",TEXT(G111,"yymmdd"),TEXT(H111,"hhmm"),"-",VLOOKUP(Tabla26[[#This Row],[DEPARTAMENTO O PARTIDO]],id_deptos[#All],2,FALSE)))</f>
        <v>OSL-2265-EZE/24_2501180000-78</v>
      </c>
      <c r="C111" s="76" t="s">
        <v>676</v>
      </c>
      <c r="D111" s="76">
        <v>2265</v>
      </c>
      <c r="E111" s="76" t="s">
        <v>86</v>
      </c>
      <c r="F111" s="143">
        <v>24</v>
      </c>
      <c r="G111" s="152">
        <v>45675</v>
      </c>
      <c r="H111" s="150">
        <v>1</v>
      </c>
      <c r="I111" s="139" t="s">
        <v>731</v>
      </c>
      <c r="J111" s="38" t="s">
        <v>52</v>
      </c>
      <c r="K111" s="38" t="s">
        <v>83</v>
      </c>
      <c r="L111" s="38" t="s">
        <v>524</v>
      </c>
      <c r="M111" s="39" t="s">
        <v>678</v>
      </c>
      <c r="N111" s="38" t="s">
        <v>698</v>
      </c>
      <c r="O111" s="142" t="s">
        <v>732</v>
      </c>
      <c r="P111" s="142" t="s">
        <v>733</v>
      </c>
      <c r="Q111" s="38"/>
      <c r="R111" s="38"/>
      <c r="S111" s="38"/>
      <c r="T111" s="38"/>
      <c r="U111" s="38"/>
      <c r="V111" s="38"/>
      <c r="W111" s="38">
        <v>4</v>
      </c>
      <c r="X111" s="38">
        <v>2</v>
      </c>
      <c r="Y111" s="38"/>
      <c r="Z111" s="38"/>
      <c r="AA111" s="38"/>
      <c r="AB111" s="38"/>
      <c r="AC111" s="38"/>
      <c r="AD111" s="38"/>
      <c r="AE111" s="38"/>
      <c r="AF111" s="38"/>
      <c r="AG111" s="50" t="str">
        <f>_xlfn.IFNA(VLOOKUP(Tabla26[[#This Row],[CODIGO_OPERATIVO]],codigo_operativo[#All],2,FALSE),"")</f>
        <v/>
      </c>
    </row>
    <row r="112" spans="1:33" s="1" customFormat="1" ht="50.1" customHeight="1" x14ac:dyDescent="0.25">
      <c r="A112" s="48" t="str">
        <f t="shared" si="2"/>
        <v>OSL-2265-EZE/24</v>
      </c>
      <c r="B112" s="48" t="str">
        <f>IF(ISBLANK(C112),"",_xlfn.CONCAT(A112,"_",TEXT(G112,"yymmdd"),TEXT(H112,"hhmm"),"-",VLOOKUP(Tabla26[[#This Row],[DEPARTAMENTO O PARTIDO]],id_deptos[#All],2,FALSE)))</f>
        <v>OSL-2265-EZE/24_2501190000-78</v>
      </c>
      <c r="C112" s="76" t="s">
        <v>676</v>
      </c>
      <c r="D112" s="76">
        <v>2265</v>
      </c>
      <c r="E112" s="76" t="s">
        <v>86</v>
      </c>
      <c r="F112" s="143">
        <v>24</v>
      </c>
      <c r="G112" s="152">
        <v>45676</v>
      </c>
      <c r="H112" s="150">
        <v>1</v>
      </c>
      <c r="I112" s="139" t="s">
        <v>731</v>
      </c>
      <c r="J112" s="38" t="s">
        <v>52</v>
      </c>
      <c r="K112" s="38" t="s">
        <v>83</v>
      </c>
      <c r="L112" s="38" t="s">
        <v>524</v>
      </c>
      <c r="M112" s="39" t="s">
        <v>678</v>
      </c>
      <c r="N112" s="38" t="s">
        <v>698</v>
      </c>
      <c r="O112" s="142" t="s">
        <v>732</v>
      </c>
      <c r="P112" s="142" t="s">
        <v>733</v>
      </c>
      <c r="Q112" s="38"/>
      <c r="R112" s="38"/>
      <c r="S112" s="38"/>
      <c r="T112" s="38"/>
      <c r="U112" s="38"/>
      <c r="V112" s="38"/>
      <c r="W112" s="38">
        <v>4</v>
      </c>
      <c r="X112" s="38">
        <v>2</v>
      </c>
      <c r="Y112" s="38"/>
      <c r="Z112" s="38"/>
      <c r="AA112" s="38"/>
      <c r="AB112" s="38"/>
      <c r="AC112" s="38"/>
      <c r="AD112" s="38"/>
      <c r="AE112" s="38"/>
      <c r="AF112" s="38"/>
      <c r="AG112" s="50" t="str">
        <f>_xlfn.IFNA(VLOOKUP(Tabla26[[#This Row],[CODIGO_OPERATIVO]],codigo_operativo[#All],2,FALSE),"")</f>
        <v/>
      </c>
    </row>
    <row r="113" spans="1:33" s="1" customFormat="1" ht="50.1" customHeight="1" x14ac:dyDescent="0.25">
      <c r="A113" s="48" t="str">
        <f t="shared" si="2"/>
        <v>OSL-2265-EZE/24</v>
      </c>
      <c r="B113" s="48" t="str">
        <f>IF(ISBLANK(C113),"",_xlfn.CONCAT(A113,"_",TEXT(G113,"yymmdd"),TEXT(H113,"hhmm"),"-",VLOOKUP(Tabla26[[#This Row],[DEPARTAMENTO O PARTIDO]],id_deptos[#All],2,FALSE)))</f>
        <v>OSL-2265-EZE/24_2501200000-78</v>
      </c>
      <c r="C113" s="76" t="s">
        <v>676</v>
      </c>
      <c r="D113" s="76">
        <v>2265</v>
      </c>
      <c r="E113" s="76" t="s">
        <v>86</v>
      </c>
      <c r="F113" s="143">
        <v>24</v>
      </c>
      <c r="G113" s="152">
        <v>45677</v>
      </c>
      <c r="H113" s="150">
        <v>1</v>
      </c>
      <c r="I113" s="139" t="s">
        <v>731</v>
      </c>
      <c r="J113" s="38" t="s">
        <v>52</v>
      </c>
      <c r="K113" s="38" t="s">
        <v>83</v>
      </c>
      <c r="L113" s="38" t="s">
        <v>524</v>
      </c>
      <c r="M113" s="39" t="s">
        <v>678</v>
      </c>
      <c r="N113" s="38" t="s">
        <v>698</v>
      </c>
      <c r="O113" s="142" t="s">
        <v>732</v>
      </c>
      <c r="P113" s="142" t="s">
        <v>733</v>
      </c>
      <c r="Q113" s="38"/>
      <c r="R113" s="38"/>
      <c r="S113" s="38"/>
      <c r="T113" s="38"/>
      <c r="U113" s="38"/>
      <c r="V113" s="38"/>
      <c r="W113" s="38">
        <v>4</v>
      </c>
      <c r="X113" s="38">
        <v>2</v>
      </c>
      <c r="Y113" s="38"/>
      <c r="Z113" s="38"/>
      <c r="AA113" s="38"/>
      <c r="AB113" s="38"/>
      <c r="AC113" s="38"/>
      <c r="AD113" s="38"/>
      <c r="AE113" s="38"/>
      <c r="AF113" s="38"/>
      <c r="AG113" s="50" t="str">
        <f>_xlfn.IFNA(VLOOKUP(Tabla26[[#This Row],[CODIGO_OPERATIVO]],codigo_operativo[#All],2,FALSE),"")</f>
        <v/>
      </c>
    </row>
    <row r="114" spans="1:33" s="1" customFormat="1" ht="50.1" customHeight="1" x14ac:dyDescent="0.25">
      <c r="A114" s="48" t="str">
        <f t="shared" si="2"/>
        <v>OSL-2265-EZE/24</v>
      </c>
      <c r="B114" s="48" t="str">
        <f>IF(ISBLANK(C114),"",_xlfn.CONCAT(A114,"_",TEXT(G114,"yymmdd"),TEXT(H114,"hhmm"),"-",VLOOKUP(Tabla26[[#This Row],[DEPARTAMENTO O PARTIDO]],id_deptos[#All],2,FALSE)))</f>
        <v>OSL-2265-EZE/24_2501210000-78</v>
      </c>
      <c r="C114" s="76" t="s">
        <v>676</v>
      </c>
      <c r="D114" s="76">
        <v>2265</v>
      </c>
      <c r="E114" s="76" t="s">
        <v>86</v>
      </c>
      <c r="F114" s="143">
        <v>24</v>
      </c>
      <c r="G114" s="152">
        <v>45678</v>
      </c>
      <c r="H114" s="150">
        <v>1</v>
      </c>
      <c r="I114" s="139" t="s">
        <v>731</v>
      </c>
      <c r="J114" s="38" t="s">
        <v>52</v>
      </c>
      <c r="K114" s="38" t="s">
        <v>83</v>
      </c>
      <c r="L114" s="38" t="s">
        <v>524</v>
      </c>
      <c r="M114" s="39" t="s">
        <v>678</v>
      </c>
      <c r="N114" s="38" t="s">
        <v>698</v>
      </c>
      <c r="O114" s="142" t="s">
        <v>732</v>
      </c>
      <c r="P114" s="142" t="s">
        <v>733</v>
      </c>
      <c r="Q114" s="38"/>
      <c r="R114" s="38"/>
      <c r="S114" s="38"/>
      <c r="T114" s="38"/>
      <c r="U114" s="38"/>
      <c r="V114" s="38"/>
      <c r="W114" s="38">
        <v>4</v>
      </c>
      <c r="X114" s="38">
        <v>2</v>
      </c>
      <c r="Y114" s="38"/>
      <c r="Z114" s="38"/>
      <c r="AA114" s="38"/>
      <c r="AB114" s="38"/>
      <c r="AC114" s="38"/>
      <c r="AD114" s="38"/>
      <c r="AE114" s="38"/>
      <c r="AF114" s="38"/>
      <c r="AG114" s="50" t="str">
        <f>_xlfn.IFNA(VLOOKUP(Tabla26[[#This Row],[CODIGO_OPERATIVO]],codigo_operativo[#All],2,FALSE),"")</f>
        <v/>
      </c>
    </row>
    <row r="115" spans="1:33" s="1" customFormat="1" ht="50.1" customHeight="1" x14ac:dyDescent="0.25">
      <c r="A115" s="48" t="str">
        <f t="shared" si="2"/>
        <v>OSL-1246-EZE/24</v>
      </c>
      <c r="B115" s="48" t="str">
        <f>IF(ISBLANK(C115),"",_xlfn.CONCAT(A115,"_",TEXT(G115,"yymmdd"),TEXT(H115,"hhmm"),"-",VLOOKUP(Tabla26[[#This Row],[DEPARTAMENTO O PARTIDO]],id_deptos[#All],2,FALSE)))</f>
        <v>OSL-1246-EZE/24_2501151550-78</v>
      </c>
      <c r="C115" s="76" t="s">
        <v>676</v>
      </c>
      <c r="D115" s="158">
        <v>1246</v>
      </c>
      <c r="E115" s="158" t="s">
        <v>86</v>
      </c>
      <c r="F115" s="158">
        <v>24</v>
      </c>
      <c r="G115" s="156">
        <v>45672</v>
      </c>
      <c r="H115" s="151">
        <v>0.65972222222222221</v>
      </c>
      <c r="I115" s="153" t="s">
        <v>734</v>
      </c>
      <c r="J115" s="153" t="s">
        <v>52</v>
      </c>
      <c r="K115" s="153" t="s">
        <v>83</v>
      </c>
      <c r="L115" s="153" t="s">
        <v>524</v>
      </c>
      <c r="M115" s="154" t="s">
        <v>678</v>
      </c>
      <c r="N115" s="153" t="s">
        <v>735</v>
      </c>
      <c r="O115" s="157" t="s">
        <v>736</v>
      </c>
      <c r="P115" s="157" t="s">
        <v>737</v>
      </c>
      <c r="Q115" s="153"/>
      <c r="R115" s="153"/>
      <c r="S115" s="38">
        <v>8</v>
      </c>
      <c r="T115" s="38">
        <v>9</v>
      </c>
      <c r="U115" s="38">
        <v>0</v>
      </c>
      <c r="V115" s="38">
        <v>9</v>
      </c>
      <c r="W115" s="38">
        <v>6</v>
      </c>
      <c r="X115" s="38">
        <v>1</v>
      </c>
      <c r="Y115" s="38"/>
      <c r="Z115" s="38"/>
      <c r="AA115" s="38"/>
      <c r="AB115" s="38"/>
      <c r="AC115" s="38"/>
      <c r="AD115" s="38"/>
      <c r="AE115" s="38"/>
      <c r="AF115" s="38"/>
      <c r="AG115" s="50" t="str">
        <f>_xlfn.IFNA(VLOOKUP(Tabla26[[#This Row],[CODIGO_OPERATIVO]],codigo_operativo[#All],2,FALSE),"")</f>
        <v/>
      </c>
    </row>
    <row r="116" spans="1:33" s="1" customFormat="1" ht="50.1" customHeight="1" x14ac:dyDescent="0.25">
      <c r="A116" s="48" t="str">
        <f t="shared" si="2"/>
        <v>OSR-44-UR1/25</v>
      </c>
      <c r="B116" s="48" t="str">
        <f>IF(ISBLANK(C116),"",_xlfn.CONCAT(A116,"_",TEXT(G116,"yymmdd"),TEXT(H116,"hhmm"),"-",VLOOKUP(Tabla26[[#This Row],[DEPARTAMENTO O PARTIDO]],id_deptos[#All],2,FALSE)))</f>
        <v>OSR-44-UR1/25_2501151700-145</v>
      </c>
      <c r="C116" s="77" t="s">
        <v>680</v>
      </c>
      <c r="D116" s="158">
        <v>44</v>
      </c>
      <c r="E116" s="158" t="s">
        <v>57</v>
      </c>
      <c r="F116" s="158">
        <v>25</v>
      </c>
      <c r="G116" s="152">
        <v>45672</v>
      </c>
      <c r="H116" s="159">
        <v>0.70833333333333337</v>
      </c>
      <c r="I116" s="153" t="s">
        <v>753</v>
      </c>
      <c r="J116" s="153" t="s">
        <v>52</v>
      </c>
      <c r="K116" s="153" t="s">
        <v>83</v>
      </c>
      <c r="L116" s="153" t="s">
        <v>581</v>
      </c>
      <c r="M116" s="154" t="s">
        <v>458</v>
      </c>
      <c r="N116" s="153" t="s">
        <v>754</v>
      </c>
      <c r="O116" s="160" t="s">
        <v>755</v>
      </c>
      <c r="P116" s="161" t="s">
        <v>756</v>
      </c>
      <c r="Q116" s="153" t="s">
        <v>757</v>
      </c>
      <c r="R116" s="153"/>
      <c r="S116" s="153">
        <v>4</v>
      </c>
      <c r="T116" s="153">
        <v>4</v>
      </c>
      <c r="U116" s="153">
        <v>0</v>
      </c>
      <c r="V116" s="153">
        <v>8</v>
      </c>
      <c r="W116" s="162">
        <v>4</v>
      </c>
      <c r="X116" s="153">
        <v>1</v>
      </c>
      <c r="Y116" s="38"/>
      <c r="Z116" s="38"/>
      <c r="AA116" s="38"/>
      <c r="AB116" s="38"/>
      <c r="AC116" s="38"/>
      <c r="AD116" s="38"/>
      <c r="AE116" s="38"/>
      <c r="AF116" s="38">
        <v>2001</v>
      </c>
      <c r="AG116" s="50" t="str">
        <f>_xlfn.IFNA(VLOOKUP(Tabla26[[#This Row],[CODIGO_OPERATIVO]],codigo_operativo[#All],2,FALSE),"")</f>
        <v>Cerrojo Detección 90/10</v>
      </c>
    </row>
    <row r="117" spans="1:33" s="1" customFormat="1" ht="50.1" customHeight="1" x14ac:dyDescent="0.25">
      <c r="A117" s="48" t="str">
        <f t="shared" si="2"/>
        <v>OSR-44-UR1/25</v>
      </c>
      <c r="B117" s="48" t="str">
        <f>IF(ISBLANK(C117),"",_xlfn.CONCAT(A117,"_",TEXT(G117,"yymmdd"),TEXT(H117,"hhmm"),"-",VLOOKUP(Tabla26[[#This Row],[DEPARTAMENTO O PARTIDO]],id_deptos[#All],2,FALSE)))</f>
        <v>OSR-44-UR1/25_2501151701-145</v>
      </c>
      <c r="C117" s="76" t="s">
        <v>680</v>
      </c>
      <c r="D117" s="158">
        <v>44</v>
      </c>
      <c r="E117" s="158" t="s">
        <v>57</v>
      </c>
      <c r="F117" s="158">
        <v>25</v>
      </c>
      <c r="G117" s="152">
        <v>45672</v>
      </c>
      <c r="H117" s="159">
        <v>0.7090277777777777</v>
      </c>
      <c r="I117" s="153" t="s">
        <v>753</v>
      </c>
      <c r="J117" s="153" t="s">
        <v>52</v>
      </c>
      <c r="K117" s="153" t="s">
        <v>83</v>
      </c>
      <c r="L117" s="153" t="s">
        <v>581</v>
      </c>
      <c r="M117" s="154" t="s">
        <v>458</v>
      </c>
      <c r="N117" s="153" t="s">
        <v>758</v>
      </c>
      <c r="O117" s="161" t="s">
        <v>759</v>
      </c>
      <c r="P117" s="161" t="s">
        <v>760</v>
      </c>
      <c r="Q117" s="153" t="s">
        <v>757</v>
      </c>
      <c r="R117" s="153"/>
      <c r="S117" s="153">
        <v>10</v>
      </c>
      <c r="T117" s="153">
        <v>12</v>
      </c>
      <c r="U117" s="153">
        <v>0</v>
      </c>
      <c r="V117" s="153">
        <v>22</v>
      </c>
      <c r="W117" s="162">
        <v>4</v>
      </c>
      <c r="X117" s="153">
        <v>1</v>
      </c>
      <c r="Y117" s="38"/>
      <c r="Z117" s="38"/>
      <c r="AA117" s="38"/>
      <c r="AB117" s="38"/>
      <c r="AC117" s="38"/>
      <c r="AD117" s="38"/>
      <c r="AE117" s="38"/>
      <c r="AF117" s="139">
        <v>2001</v>
      </c>
      <c r="AG117" s="50" t="str">
        <f>_xlfn.IFNA(VLOOKUP(Tabla26[[#This Row],[CODIGO_OPERATIVO]],codigo_operativo[#All],2,FALSE),"")</f>
        <v>Cerrojo Detección 90/10</v>
      </c>
    </row>
    <row r="118" spans="1:33" s="1" customFormat="1" ht="50.1" customHeight="1" x14ac:dyDescent="0.25">
      <c r="A118" s="48" t="str">
        <f t="shared" si="2"/>
        <v>OSR-44-UR1/25</v>
      </c>
      <c r="B118" s="48" t="str">
        <f>IF(ISBLANK(C118),"",_xlfn.CONCAT(A118,"_",TEXT(G118,"yymmdd"),TEXT(H118,"hhmm"),"-",VLOOKUP(Tabla26[[#This Row],[DEPARTAMENTO O PARTIDO]],id_deptos[#All],2,FALSE)))</f>
        <v>OSR-44-UR1/25_2501151900-145</v>
      </c>
      <c r="C118" s="76" t="s">
        <v>680</v>
      </c>
      <c r="D118" s="158">
        <v>44</v>
      </c>
      <c r="E118" s="158" t="s">
        <v>57</v>
      </c>
      <c r="F118" s="158">
        <v>25</v>
      </c>
      <c r="G118" s="152">
        <v>45672</v>
      </c>
      <c r="H118" s="159">
        <v>0.79166666666666663</v>
      </c>
      <c r="I118" s="153" t="s">
        <v>753</v>
      </c>
      <c r="J118" s="153" t="s">
        <v>52</v>
      </c>
      <c r="K118" s="153" t="s">
        <v>83</v>
      </c>
      <c r="L118" s="153" t="s">
        <v>581</v>
      </c>
      <c r="M118" s="154" t="s">
        <v>761</v>
      </c>
      <c r="N118" s="153" t="s">
        <v>762</v>
      </c>
      <c r="O118" s="155" t="s">
        <v>763</v>
      </c>
      <c r="P118" s="155" t="s">
        <v>764</v>
      </c>
      <c r="Q118" s="153" t="s">
        <v>757</v>
      </c>
      <c r="R118" s="153"/>
      <c r="S118" s="153">
        <v>17</v>
      </c>
      <c r="T118" s="153">
        <v>17</v>
      </c>
      <c r="U118" s="153">
        <v>0</v>
      </c>
      <c r="V118" s="153">
        <v>34</v>
      </c>
      <c r="W118" s="162">
        <v>4</v>
      </c>
      <c r="X118" s="153">
        <v>1</v>
      </c>
      <c r="Y118" s="38"/>
      <c r="Z118" s="38"/>
      <c r="AA118" s="38"/>
      <c r="AB118" s="38"/>
      <c r="AC118" s="38"/>
      <c r="AD118" s="38"/>
      <c r="AE118" s="38"/>
      <c r="AF118" s="139">
        <v>2001</v>
      </c>
      <c r="AG118" s="50" t="str">
        <f>_xlfn.IFNA(VLOOKUP(Tabla26[[#This Row],[CODIGO_OPERATIVO]],codigo_operativo[#All],2,FALSE),"")</f>
        <v>Cerrojo Detección 90/10</v>
      </c>
    </row>
    <row r="119" spans="1:33" s="1" customFormat="1" ht="50.1" customHeight="1" x14ac:dyDescent="0.25">
      <c r="A119" s="48" t="str">
        <f t="shared" si="2"/>
        <v>OSR-44-UR1/25</v>
      </c>
      <c r="B119" s="48" t="str">
        <f>IF(ISBLANK(C119),"",_xlfn.CONCAT(A119,"_",TEXT(G119,"yymmdd"),TEXT(H119,"hhmm"),"-",VLOOKUP(Tabla26[[#This Row],[DEPARTAMENTO O PARTIDO]],id_deptos[#All],2,FALSE)))</f>
        <v>OSR-44-UR1/25_2501151901-145</v>
      </c>
      <c r="C119" s="76" t="s">
        <v>680</v>
      </c>
      <c r="D119" s="158">
        <v>44</v>
      </c>
      <c r="E119" s="158" t="s">
        <v>57</v>
      </c>
      <c r="F119" s="158">
        <v>25</v>
      </c>
      <c r="G119" s="152">
        <v>45672</v>
      </c>
      <c r="H119" s="159">
        <v>0.79236111111111107</v>
      </c>
      <c r="I119" s="153" t="s">
        <v>753</v>
      </c>
      <c r="J119" s="153" t="s">
        <v>52</v>
      </c>
      <c r="K119" s="153" t="s">
        <v>83</v>
      </c>
      <c r="L119" s="153" t="s">
        <v>581</v>
      </c>
      <c r="M119" s="154" t="s">
        <v>761</v>
      </c>
      <c r="N119" s="153" t="s">
        <v>765</v>
      </c>
      <c r="O119" s="155" t="s">
        <v>766</v>
      </c>
      <c r="P119" s="155" t="s">
        <v>767</v>
      </c>
      <c r="Q119" s="153" t="s">
        <v>757</v>
      </c>
      <c r="R119" s="153"/>
      <c r="S119" s="153">
        <v>4</v>
      </c>
      <c r="T119" s="153">
        <v>4</v>
      </c>
      <c r="U119" s="153">
        <v>0</v>
      </c>
      <c r="V119" s="153">
        <v>8</v>
      </c>
      <c r="W119" s="162">
        <v>4</v>
      </c>
      <c r="X119" s="153">
        <v>1</v>
      </c>
      <c r="Y119" s="38"/>
      <c r="Z119" s="38"/>
      <c r="AA119" s="38"/>
      <c r="AB119" s="38"/>
      <c r="AC119" s="38"/>
      <c r="AD119" s="38"/>
      <c r="AE119" s="38"/>
      <c r="AF119" s="139">
        <v>2001</v>
      </c>
      <c r="AG119" s="50" t="str">
        <f>_xlfn.IFNA(VLOOKUP(Tabla26[[#This Row],[CODIGO_OPERATIVO]],codigo_operativo[#All],2,FALSE),"")</f>
        <v>Cerrojo Detección 90/10</v>
      </c>
    </row>
    <row r="120" spans="1:33" s="1" customFormat="1" ht="50.1" customHeight="1" x14ac:dyDescent="0.25">
      <c r="A120" s="48" t="str">
        <f t="shared" si="2"/>
        <v>OSR-44-UR1/25</v>
      </c>
      <c r="B120" s="48" t="str">
        <f>IF(ISBLANK(C120),"",_xlfn.CONCAT(A120,"_",TEXT(G120,"yymmdd"),TEXT(H120,"hhmm"),"-",VLOOKUP(Tabla26[[#This Row],[DEPARTAMENTO O PARTIDO]],id_deptos[#All],2,FALSE)))</f>
        <v>OSR-44-UR1/25_2501152200-145</v>
      </c>
      <c r="C120" s="158" t="s">
        <v>680</v>
      </c>
      <c r="D120" s="158">
        <v>44</v>
      </c>
      <c r="E120" s="158" t="s">
        <v>57</v>
      </c>
      <c r="F120" s="158">
        <v>25</v>
      </c>
      <c r="G120" s="152">
        <v>45672</v>
      </c>
      <c r="H120" s="159">
        <v>0.91666666666666663</v>
      </c>
      <c r="I120" s="153" t="s">
        <v>753</v>
      </c>
      <c r="J120" s="153" t="s">
        <v>52</v>
      </c>
      <c r="K120" s="153" t="s">
        <v>83</v>
      </c>
      <c r="L120" s="153" t="s">
        <v>581</v>
      </c>
      <c r="M120" s="154" t="s">
        <v>768</v>
      </c>
      <c r="N120" s="153" t="s">
        <v>769</v>
      </c>
      <c r="O120" s="161" t="s">
        <v>770</v>
      </c>
      <c r="P120" s="161" t="s">
        <v>771</v>
      </c>
      <c r="Q120" s="153" t="s">
        <v>757</v>
      </c>
      <c r="R120" s="153"/>
      <c r="S120" s="153">
        <v>9</v>
      </c>
      <c r="T120" s="153">
        <v>9</v>
      </c>
      <c r="U120" s="153">
        <v>0</v>
      </c>
      <c r="V120" s="153">
        <v>18</v>
      </c>
      <c r="W120" s="162">
        <v>4</v>
      </c>
      <c r="X120" s="153">
        <v>1</v>
      </c>
      <c r="Y120" s="38"/>
      <c r="Z120" s="38"/>
      <c r="AA120" s="38"/>
      <c r="AB120" s="38"/>
      <c r="AC120" s="38"/>
      <c r="AD120" s="38"/>
      <c r="AE120" s="38"/>
      <c r="AF120" s="139">
        <v>2001</v>
      </c>
      <c r="AG120" s="50" t="str">
        <f>_xlfn.IFNA(VLOOKUP(Tabla26[[#This Row],[CODIGO_OPERATIVO]],codigo_operativo[#All],2,FALSE),"")</f>
        <v>Cerrojo Detección 90/10</v>
      </c>
    </row>
    <row r="121" spans="1:33" s="1" customFormat="1" ht="50.1" customHeight="1" x14ac:dyDescent="0.25">
      <c r="A121" s="48" t="str">
        <f t="shared" si="2"/>
        <v>OSR-44-UR1/25</v>
      </c>
      <c r="B121" s="48" t="str">
        <f>IF(ISBLANK(C121),"",_xlfn.CONCAT(A121,"_",TEXT(G121,"yymmdd"),TEXT(H121,"hhmm"),"-",VLOOKUP(Tabla26[[#This Row],[DEPARTAMENTO O PARTIDO]],id_deptos[#All],2,FALSE)))</f>
        <v>OSR-44-UR1/25_2501152201-145</v>
      </c>
      <c r="C121" s="158" t="s">
        <v>680</v>
      </c>
      <c r="D121" s="158">
        <v>44</v>
      </c>
      <c r="E121" s="158" t="s">
        <v>57</v>
      </c>
      <c r="F121" s="158">
        <v>25</v>
      </c>
      <c r="G121" s="152">
        <v>45672</v>
      </c>
      <c r="H121" s="159">
        <v>0.91736111111111107</v>
      </c>
      <c r="I121" s="153" t="s">
        <v>753</v>
      </c>
      <c r="J121" s="153" t="s">
        <v>52</v>
      </c>
      <c r="K121" s="153" t="s">
        <v>83</v>
      </c>
      <c r="L121" s="153" t="s">
        <v>581</v>
      </c>
      <c r="M121" s="154" t="s">
        <v>768</v>
      </c>
      <c r="N121" s="153" t="s">
        <v>772</v>
      </c>
      <c r="O121" s="155" t="s">
        <v>773</v>
      </c>
      <c r="P121" s="155" t="s">
        <v>774</v>
      </c>
      <c r="Q121" s="153" t="s">
        <v>757</v>
      </c>
      <c r="R121" s="153"/>
      <c r="S121" s="153">
        <v>7</v>
      </c>
      <c r="T121" s="153">
        <v>7</v>
      </c>
      <c r="U121" s="153">
        <v>0</v>
      </c>
      <c r="V121" s="153">
        <v>7</v>
      </c>
      <c r="W121" s="162">
        <v>4</v>
      </c>
      <c r="X121" s="153">
        <v>1</v>
      </c>
      <c r="Y121" s="38"/>
      <c r="Z121" s="38"/>
      <c r="AA121" s="38"/>
      <c r="AB121" s="38"/>
      <c r="AC121" s="38"/>
      <c r="AD121" s="38"/>
      <c r="AE121" s="38"/>
      <c r="AF121" s="139">
        <v>2001</v>
      </c>
      <c r="AG121" s="50" t="str">
        <f>_xlfn.IFNA(VLOOKUP(Tabla26[[#This Row],[CODIGO_OPERATIVO]],codigo_operativo[#All],2,FALSE),"")</f>
        <v>Cerrojo Detección 90/10</v>
      </c>
    </row>
    <row r="122" spans="1:33" s="1" customFormat="1" ht="50.1" customHeight="1" x14ac:dyDescent="0.25">
      <c r="A122" s="48" t="str">
        <f t="shared" ref="A122:A124" si="3">IF(ISBLANK(C122),"",_xlfn.CONCAT(C122,"-",D122,"-",E122,"/",F122))</f>
        <v>OSR-13-UR3/25</v>
      </c>
      <c r="B122" s="48" t="str">
        <f>IF(ISBLANK(C122),"",_xlfn.CONCAT(A122,"_",TEXT(G122,"yymmdd"),TEXT(H122,"hhmm"),"-",VLOOKUP(Tabla26[[#This Row],[DEPARTAMENTO O PARTIDO]],id_deptos[#All],2,FALSE)))</f>
        <v>OSR-13-UR3/25_2501150700-421</v>
      </c>
      <c r="C122" s="76" t="s">
        <v>680</v>
      </c>
      <c r="D122" s="158">
        <v>13</v>
      </c>
      <c r="E122" s="158" t="s">
        <v>59</v>
      </c>
      <c r="F122" s="158">
        <v>25</v>
      </c>
      <c r="G122" s="152">
        <v>45672</v>
      </c>
      <c r="H122" s="151">
        <v>0.29166666666666669</v>
      </c>
      <c r="I122" s="184" t="s">
        <v>814</v>
      </c>
      <c r="J122" s="153" t="s">
        <v>52</v>
      </c>
      <c r="K122" s="153" t="s">
        <v>64</v>
      </c>
      <c r="L122" s="153" t="s">
        <v>441</v>
      </c>
      <c r="M122" s="154" t="s">
        <v>739</v>
      </c>
      <c r="N122" s="153" t="s">
        <v>740</v>
      </c>
      <c r="O122" s="157" t="s">
        <v>741</v>
      </c>
      <c r="P122" s="157" t="s">
        <v>742</v>
      </c>
      <c r="Q122" s="153" t="s">
        <v>743</v>
      </c>
      <c r="R122" s="153"/>
      <c r="S122" s="153"/>
      <c r="T122" s="153">
        <v>32</v>
      </c>
      <c r="U122" s="153"/>
      <c r="V122" s="153"/>
      <c r="W122" s="153">
        <v>6</v>
      </c>
      <c r="X122" s="153">
        <v>1</v>
      </c>
      <c r="Y122" s="153"/>
      <c r="Z122" s="153"/>
      <c r="AA122" s="153"/>
      <c r="AB122" s="153"/>
      <c r="AC122" s="153"/>
      <c r="AD122" s="38"/>
      <c r="AE122" s="38"/>
      <c r="AF122" s="38">
        <v>9</v>
      </c>
      <c r="AG122" s="50" t="str">
        <f>_xlfn.IFNA(VLOOKUP(Tabla26[[#This Row],[CODIGO_OPERATIVO]],codigo_operativo[#All],2,FALSE),"")</f>
        <v>Guemes</v>
      </c>
    </row>
    <row r="123" spans="1:33" s="1" customFormat="1" ht="50.1" customHeight="1" x14ac:dyDescent="0.25">
      <c r="A123" s="48" t="str">
        <f t="shared" si="3"/>
        <v>OSR-1141-UR4/24</v>
      </c>
      <c r="B123" s="48" t="str">
        <f>IF(ISBLANK(C123),"",_xlfn.CONCAT(A123,"_",TEXT(G123,"yymmdd"),TEXT(H123,"hhmm"),"-",VLOOKUP(Tabla26[[#This Row],[DEPARTAMENTO O PARTIDO]],id_deptos[#All],2,FALSE)))</f>
        <v>OSR-1141-UR4/24_2501151600-472</v>
      </c>
      <c r="C123" s="76" t="s">
        <v>680</v>
      </c>
      <c r="D123" s="158">
        <v>1141</v>
      </c>
      <c r="E123" s="158" t="s">
        <v>60</v>
      </c>
      <c r="F123" s="158">
        <v>24</v>
      </c>
      <c r="G123" s="152">
        <v>45672</v>
      </c>
      <c r="H123" s="151">
        <v>0.66666666666666663</v>
      </c>
      <c r="I123" s="166" t="s">
        <v>776</v>
      </c>
      <c r="J123" s="153" t="s">
        <v>52</v>
      </c>
      <c r="K123" s="153" t="s">
        <v>75</v>
      </c>
      <c r="L123" s="153" t="s">
        <v>140</v>
      </c>
      <c r="M123" s="154" t="s">
        <v>710</v>
      </c>
      <c r="N123" s="153" t="s">
        <v>752</v>
      </c>
      <c r="O123" s="155" t="s">
        <v>744</v>
      </c>
      <c r="P123" s="155" t="s">
        <v>745</v>
      </c>
      <c r="Q123" s="153"/>
      <c r="R123" s="153"/>
      <c r="S123" s="153">
        <v>8</v>
      </c>
      <c r="T123" s="153">
        <v>8</v>
      </c>
      <c r="U123" s="153"/>
      <c r="V123" s="153"/>
      <c r="W123" s="153">
        <v>4</v>
      </c>
      <c r="X123" s="153">
        <v>2</v>
      </c>
      <c r="Y123" s="153"/>
      <c r="Z123" s="153"/>
      <c r="AA123" s="153"/>
      <c r="AB123" s="153"/>
      <c r="AC123" s="153">
        <v>1</v>
      </c>
      <c r="AD123" s="38"/>
      <c r="AE123" s="38"/>
      <c r="AF123" s="38">
        <v>5</v>
      </c>
      <c r="AG123" s="50" t="str">
        <f>_xlfn.IFNA(VLOOKUP(Tabla26[[#This Row],[CODIGO_OPERATIVO]],codigo_operativo[#All],2,FALSE),"")</f>
        <v>Plan Bandera</v>
      </c>
    </row>
    <row r="124" spans="1:33" s="1" customFormat="1" ht="50.1" customHeight="1" x14ac:dyDescent="0.25">
      <c r="A124" s="48" t="str">
        <f t="shared" si="3"/>
        <v>OSR-1146-UR4/24</v>
      </c>
      <c r="B124" s="48" t="str">
        <f>IF(ISBLANK(C124),"",_xlfn.CONCAT(A124,"_",TEXT(G124,"yymmdd"),TEXT(H124,"hhmm"),"-",VLOOKUP(Tabla26[[#This Row],[DEPARTAMENTO O PARTIDO]],id_deptos[#All],2,FALSE)))</f>
        <v>OSR-1146-UR4/24_2501150700-472</v>
      </c>
      <c r="C124" s="77" t="s">
        <v>680</v>
      </c>
      <c r="D124" s="158">
        <v>1146</v>
      </c>
      <c r="E124" s="158" t="s">
        <v>60</v>
      </c>
      <c r="F124" s="158">
        <v>24</v>
      </c>
      <c r="G124" s="156">
        <v>45672</v>
      </c>
      <c r="H124" s="151">
        <v>0.29166666666666669</v>
      </c>
      <c r="I124" s="166" t="s">
        <v>777</v>
      </c>
      <c r="J124" s="153" t="s">
        <v>52</v>
      </c>
      <c r="K124" s="153" t="s">
        <v>75</v>
      </c>
      <c r="L124" s="153" t="s">
        <v>140</v>
      </c>
      <c r="M124" s="154" t="s">
        <v>710</v>
      </c>
      <c r="N124" s="153" t="s">
        <v>746</v>
      </c>
      <c r="O124" s="144" t="s">
        <v>711</v>
      </c>
      <c r="P124" s="144" t="s">
        <v>712</v>
      </c>
      <c r="Q124" s="153"/>
      <c r="R124" s="153"/>
      <c r="S124" s="153">
        <v>39</v>
      </c>
      <c r="T124" s="153">
        <v>80</v>
      </c>
      <c r="U124" s="153"/>
      <c r="V124" s="153">
        <v>119</v>
      </c>
      <c r="W124" s="153">
        <v>20</v>
      </c>
      <c r="X124" s="153">
        <v>4</v>
      </c>
      <c r="Y124" s="153"/>
      <c r="Z124" s="153"/>
      <c r="AA124" s="153"/>
      <c r="AB124" s="153"/>
      <c r="AC124" s="153"/>
      <c r="AD124" s="38"/>
      <c r="AE124" s="38"/>
      <c r="AF124" s="38">
        <v>5</v>
      </c>
      <c r="AG124" s="50" t="str">
        <f>_xlfn.IFNA(VLOOKUP(Tabla26[[#This Row],[CODIGO_OPERATIVO]],codigo_operativo[#All],2,FALSE),"")</f>
        <v>Plan Bandera</v>
      </c>
    </row>
    <row r="125" spans="1:33" s="1" customFormat="1" ht="50.1" customHeight="1" x14ac:dyDescent="0.25">
      <c r="A125" s="48" t="str">
        <f>IF(ISBLANK(C125),"",_xlfn.CONCAT(C125,"-",D122,"-",E122,"/",F122))</f>
        <v>OSR-13-UR3/25</v>
      </c>
      <c r="B125" s="48" t="str">
        <f>IF(ISBLANK(C125),"",_xlfn.CONCAT(A125,"_",TEXT(G122,"yymmdd"),TEXT(H122,"hhmm"),"-",VLOOKUP(Tabla26[[#This Row],[DEPARTAMENTO O PARTIDO]],id_deptos[#All],2,FALSE)))</f>
        <v>OSR-13-UR3/25_2501150700-393</v>
      </c>
      <c r="C125" s="76" t="s">
        <v>680</v>
      </c>
      <c r="D125" s="127">
        <v>603</v>
      </c>
      <c r="E125" s="127" t="s">
        <v>61</v>
      </c>
      <c r="F125" s="127">
        <v>24</v>
      </c>
      <c r="G125" s="156">
        <v>45672</v>
      </c>
      <c r="H125" s="151">
        <v>0.35416666666666669</v>
      </c>
      <c r="I125" s="145" t="s">
        <v>747</v>
      </c>
      <c r="J125" s="145" t="s">
        <v>52</v>
      </c>
      <c r="K125" s="145" t="s">
        <v>79</v>
      </c>
      <c r="L125" s="145" t="s">
        <v>396</v>
      </c>
      <c r="M125" s="163"/>
      <c r="N125" s="162" t="s">
        <v>748</v>
      </c>
      <c r="O125" s="147" t="s">
        <v>749</v>
      </c>
      <c r="P125" s="147" t="s">
        <v>750</v>
      </c>
      <c r="Q125" s="145" t="s">
        <v>738</v>
      </c>
      <c r="R125" s="145" t="s">
        <v>751</v>
      </c>
      <c r="S125" s="162">
        <v>30</v>
      </c>
      <c r="T125" s="162">
        <v>78</v>
      </c>
      <c r="U125" s="145"/>
      <c r="V125" s="162"/>
      <c r="W125" s="162">
        <v>1</v>
      </c>
      <c r="X125" s="162"/>
      <c r="Y125" s="145"/>
      <c r="Z125" s="145"/>
      <c r="AA125" s="145"/>
      <c r="AB125" s="145"/>
      <c r="AC125" s="145"/>
      <c r="AD125" s="38"/>
      <c r="AE125" s="38"/>
      <c r="AF125" s="38"/>
      <c r="AG125" s="50" t="str">
        <f>_xlfn.IFNA(VLOOKUP(Tabla26[[#This Row],[CODIGO_OPERATIVO]],codigo_operativo[#All],2,FALSE),"")</f>
        <v/>
      </c>
    </row>
    <row r="126" spans="1:33" s="1" customFormat="1" ht="50.1" customHeight="1" x14ac:dyDescent="0.25">
      <c r="A126" s="48" t="str">
        <f>IF(ISBLANK(C126),"",_xlfn.CONCAT(C126,"-",D123,"-",E123,"/",F123))</f>
        <v>OSL-1141-UR4/24</v>
      </c>
      <c r="B126" s="48" t="str">
        <f>IF(ISBLANK(C126),"",_xlfn.CONCAT(A126,"_",TEXT(G123,"yymmdd"),TEXT(H123,"hhmm"),"-",VLOOKUP(Tabla26[[#This Row],[DEPARTAMENTO O PARTIDO]],id_deptos[#All],2,FALSE)))</f>
        <v>OSL-1141-UR4/24_2501151600-78</v>
      </c>
      <c r="C126" s="76" t="s">
        <v>676</v>
      </c>
      <c r="D126" s="158">
        <v>1246</v>
      </c>
      <c r="E126" s="158" t="s">
        <v>86</v>
      </c>
      <c r="F126" s="158">
        <v>24</v>
      </c>
      <c r="G126" s="156">
        <v>45673</v>
      </c>
      <c r="H126" s="151">
        <v>0.65972222222222221</v>
      </c>
      <c r="I126" s="153" t="s">
        <v>734</v>
      </c>
      <c r="J126" s="153" t="s">
        <v>52</v>
      </c>
      <c r="K126" s="153" t="s">
        <v>83</v>
      </c>
      <c r="L126" s="153" t="s">
        <v>524</v>
      </c>
      <c r="M126" s="154" t="s">
        <v>678</v>
      </c>
      <c r="N126" s="153" t="s">
        <v>735</v>
      </c>
      <c r="O126" s="157" t="s">
        <v>736</v>
      </c>
      <c r="P126" s="157" t="s">
        <v>737</v>
      </c>
      <c r="Q126" s="153"/>
      <c r="R126" s="145"/>
      <c r="S126" s="162">
        <v>7</v>
      </c>
      <c r="T126" s="162">
        <v>7</v>
      </c>
      <c r="U126" s="145"/>
      <c r="V126" s="162">
        <v>14</v>
      </c>
      <c r="W126" s="162">
        <v>4</v>
      </c>
      <c r="X126" s="162">
        <v>1</v>
      </c>
      <c r="Y126" s="145"/>
      <c r="Z126" s="145"/>
      <c r="AA126" s="145"/>
      <c r="AB126" s="145"/>
      <c r="AC126" s="145"/>
      <c r="AD126" s="38"/>
      <c r="AE126" s="38"/>
      <c r="AF126" s="38"/>
      <c r="AG126" s="50" t="str">
        <f>_xlfn.IFNA(VLOOKUP(Tabla26[[#This Row],[CODIGO_OPERATIVO]],codigo_operativo[#All],2,FALSE),"")</f>
        <v/>
      </c>
    </row>
    <row r="127" spans="1:33" s="1" customFormat="1" ht="50.1" customHeight="1" x14ac:dyDescent="0.25">
      <c r="A127" s="48" t="str">
        <f>IF(ISBLANK(C127),"",_xlfn.CONCAT(C127,"-",D124,"-",E124,"/",F124))</f>
        <v>OSR-1146-UR4/24</v>
      </c>
      <c r="B127" s="48" t="str">
        <f>IF(ISBLANK(C127),"",_xlfn.CONCAT(A127,"_",TEXT(G124,"yymmdd"),TEXT(H124,"hhmm"),"-",VLOOKUP(Tabla26[[#This Row],[DEPARTAMENTO O PARTIDO]],id_deptos[#All],2,FALSE)))</f>
        <v>OSR-1146-UR4/24_2501150700-421</v>
      </c>
      <c r="C127" s="76" t="s">
        <v>680</v>
      </c>
      <c r="D127" s="158">
        <v>13</v>
      </c>
      <c r="E127" s="158" t="s">
        <v>59</v>
      </c>
      <c r="F127" s="158">
        <v>25</v>
      </c>
      <c r="G127" s="152">
        <v>45673</v>
      </c>
      <c r="H127" s="151">
        <v>0.29166666666666669</v>
      </c>
      <c r="I127" s="184" t="s">
        <v>814</v>
      </c>
      <c r="J127" s="153" t="s">
        <v>52</v>
      </c>
      <c r="K127" s="153" t="s">
        <v>64</v>
      </c>
      <c r="L127" s="153" t="s">
        <v>441</v>
      </c>
      <c r="M127" s="154" t="s">
        <v>739</v>
      </c>
      <c r="N127" s="153" t="s">
        <v>740</v>
      </c>
      <c r="O127" s="189" t="s">
        <v>741</v>
      </c>
      <c r="P127" s="189" t="s">
        <v>742</v>
      </c>
      <c r="Q127" s="153" t="s">
        <v>743</v>
      </c>
      <c r="R127" s="145"/>
      <c r="S127" s="162"/>
      <c r="T127" s="162">
        <v>28</v>
      </c>
      <c r="U127" s="145"/>
      <c r="V127" s="162"/>
      <c r="W127" s="162">
        <v>6</v>
      </c>
      <c r="X127" s="162">
        <v>1</v>
      </c>
      <c r="Y127" s="145"/>
      <c r="Z127" s="145"/>
      <c r="AA127" s="145"/>
      <c r="AB127" s="145"/>
      <c r="AC127" s="145"/>
      <c r="AD127" s="38"/>
      <c r="AE127" s="38"/>
      <c r="AF127" s="38">
        <v>9</v>
      </c>
      <c r="AG127" s="50" t="str">
        <f>_xlfn.IFNA(VLOOKUP(Tabla26[[#This Row],[CODIGO_OPERATIVO]],codigo_operativo[#All],2,FALSE),"")</f>
        <v>Guemes</v>
      </c>
    </row>
    <row r="128" spans="1:33" s="1" customFormat="1" ht="50.1" customHeight="1" x14ac:dyDescent="0.25">
      <c r="A128" s="48" t="str">
        <f>IF(ISBLANK(C128),"",_xlfn.CONCAT(C128,"-",D125,"-",E125,"/",F125))</f>
        <v>OSR-603-UR5/24</v>
      </c>
      <c r="B128" s="48" t="str">
        <f>IF(ISBLANK(C128),"",_xlfn.CONCAT(A128,"_",TEXT(G125,"yymmdd"),TEXT(H125,"hhmm"),"-",VLOOKUP(Tabla26[[#This Row],[DEPARTAMENTO O PARTIDO]],id_deptos[#All],2,FALSE)))</f>
        <v>OSR-603-UR5/24_2501150830-472</v>
      </c>
      <c r="C128" s="76" t="s">
        <v>680</v>
      </c>
      <c r="D128" s="158">
        <v>1141</v>
      </c>
      <c r="E128" s="158" t="s">
        <v>60</v>
      </c>
      <c r="F128" s="158">
        <v>24</v>
      </c>
      <c r="G128" s="152">
        <v>45673</v>
      </c>
      <c r="H128" s="151">
        <v>0.66666666666666663</v>
      </c>
      <c r="I128" s="153" t="s">
        <v>776</v>
      </c>
      <c r="J128" s="153" t="s">
        <v>52</v>
      </c>
      <c r="K128" s="153" t="s">
        <v>75</v>
      </c>
      <c r="L128" s="153" t="s">
        <v>140</v>
      </c>
      <c r="M128" s="154" t="s">
        <v>710</v>
      </c>
      <c r="N128" s="153" t="s">
        <v>752</v>
      </c>
      <c r="O128" s="155" t="s">
        <v>744</v>
      </c>
      <c r="P128" s="155" t="s">
        <v>745</v>
      </c>
      <c r="Q128" s="153"/>
      <c r="R128" s="153"/>
      <c r="S128" s="162">
        <v>9</v>
      </c>
      <c r="T128" s="162">
        <v>10</v>
      </c>
      <c r="U128" s="145"/>
      <c r="V128" s="162">
        <v>10</v>
      </c>
      <c r="W128" s="162">
        <v>4</v>
      </c>
      <c r="X128" s="162">
        <v>2</v>
      </c>
      <c r="Y128" s="145"/>
      <c r="Z128" s="145"/>
      <c r="AA128" s="145"/>
      <c r="AB128" s="145"/>
      <c r="AC128" s="145">
        <v>1</v>
      </c>
      <c r="AD128" s="38"/>
      <c r="AE128" s="38"/>
      <c r="AF128" s="38">
        <v>5</v>
      </c>
      <c r="AG128" s="50" t="str">
        <f>_xlfn.IFNA(VLOOKUP(Tabla26[[#This Row],[CODIGO_OPERATIVO]],codigo_operativo[#All],2,FALSE),"")</f>
        <v>Plan Bandera</v>
      </c>
    </row>
    <row r="129" spans="1:33" s="1" customFormat="1" ht="50.1" customHeight="1" x14ac:dyDescent="0.25">
      <c r="A129" s="48" t="str">
        <f t="shared" si="2"/>
        <v>OSR-1146-UR4/24</v>
      </c>
      <c r="B129" s="48" t="str">
        <f>IF(ISBLANK(C129),"",_xlfn.CONCAT(A129,"_",TEXT(G129,"yymmdd"),TEXT(H129,"hhmm"),"-",VLOOKUP(Tabla26[[#This Row],[DEPARTAMENTO O PARTIDO]],id_deptos[#All],2,FALSE)))</f>
        <v>OSR-1146-UR4/24_2501160700-472</v>
      </c>
      <c r="C129" s="76" t="s">
        <v>680</v>
      </c>
      <c r="D129" s="158">
        <v>1146</v>
      </c>
      <c r="E129" s="158" t="s">
        <v>60</v>
      </c>
      <c r="F129" s="158">
        <v>24</v>
      </c>
      <c r="G129" s="156">
        <v>45673</v>
      </c>
      <c r="H129" s="151">
        <v>0.29166666666666669</v>
      </c>
      <c r="I129" s="153" t="s">
        <v>777</v>
      </c>
      <c r="J129" s="153" t="s">
        <v>52</v>
      </c>
      <c r="K129" s="153" t="s">
        <v>75</v>
      </c>
      <c r="L129" s="153" t="s">
        <v>140</v>
      </c>
      <c r="M129" s="154" t="s">
        <v>710</v>
      </c>
      <c r="N129" s="153" t="s">
        <v>746</v>
      </c>
      <c r="O129" s="172" t="s">
        <v>711</v>
      </c>
      <c r="P129" s="172" t="s">
        <v>712</v>
      </c>
      <c r="Q129" s="153"/>
      <c r="R129" s="153"/>
      <c r="S129" s="38">
        <v>42</v>
      </c>
      <c r="T129" s="38">
        <v>61</v>
      </c>
      <c r="U129" s="38"/>
      <c r="V129" s="38">
        <v>103</v>
      </c>
      <c r="W129" s="38">
        <v>20</v>
      </c>
      <c r="X129" s="38">
        <v>4</v>
      </c>
      <c r="Y129" s="38"/>
      <c r="Z129" s="38"/>
      <c r="AA129" s="38"/>
      <c r="AB129" s="38"/>
      <c r="AC129" s="38"/>
      <c r="AD129" s="38"/>
      <c r="AE129" s="38"/>
      <c r="AF129" s="145">
        <v>5</v>
      </c>
      <c r="AG129" s="50" t="str">
        <f>_xlfn.IFNA(VLOOKUP(Tabla26[[#This Row],[CODIGO_OPERATIVO]],codigo_operativo[#All],2,FALSE),"")</f>
        <v>Plan Bandera</v>
      </c>
    </row>
    <row r="130" spans="1:33" s="1" customFormat="1" ht="50.1" customHeight="1" x14ac:dyDescent="0.25">
      <c r="A130" s="48" t="str">
        <f t="shared" si="2"/>
        <v>OSR-603-UR5/24</v>
      </c>
      <c r="B130" s="48" t="str">
        <f>IF(ISBLANK(C130),"",_xlfn.CONCAT(A130,"_",TEXT(G130,"yymmdd"),TEXT(H130,"hhmm"),"-",VLOOKUP(Tabla26[[#This Row],[DEPARTAMENTO O PARTIDO]],id_deptos[#All],2,FALSE)))</f>
        <v>OSR-603-UR5/24_2501160830-393</v>
      </c>
      <c r="C130" s="76" t="s">
        <v>680</v>
      </c>
      <c r="D130" s="127">
        <v>603</v>
      </c>
      <c r="E130" s="127" t="s">
        <v>61</v>
      </c>
      <c r="F130" s="127">
        <v>24</v>
      </c>
      <c r="G130" s="156">
        <v>45673</v>
      </c>
      <c r="H130" s="151">
        <v>0.35416666666666669</v>
      </c>
      <c r="I130" s="145" t="s">
        <v>747</v>
      </c>
      <c r="J130" s="145" t="s">
        <v>52</v>
      </c>
      <c r="K130" s="145" t="s">
        <v>79</v>
      </c>
      <c r="L130" s="145" t="s">
        <v>396</v>
      </c>
      <c r="M130" s="163"/>
      <c r="N130" s="162" t="s">
        <v>748</v>
      </c>
      <c r="O130" s="147" t="s">
        <v>749</v>
      </c>
      <c r="P130" s="147" t="s">
        <v>750</v>
      </c>
      <c r="Q130" s="145" t="s">
        <v>738</v>
      </c>
      <c r="R130" s="145" t="s">
        <v>751</v>
      </c>
      <c r="S130" s="38">
        <v>30</v>
      </c>
      <c r="T130" s="38">
        <v>73</v>
      </c>
      <c r="U130" s="38"/>
      <c r="V130" s="38"/>
      <c r="W130" s="38">
        <v>1</v>
      </c>
      <c r="X130" s="38">
        <v>1</v>
      </c>
      <c r="Y130" s="38"/>
      <c r="Z130" s="38"/>
      <c r="AA130" s="38"/>
      <c r="AB130" s="38"/>
      <c r="AC130" s="38"/>
      <c r="AD130" s="38"/>
      <c r="AE130" s="38"/>
      <c r="AF130" s="38"/>
      <c r="AG130" s="50" t="str">
        <f>_xlfn.IFNA(VLOOKUP(Tabla26[[#This Row],[CODIGO_OPERATIVO]],codigo_operativo[#All],2,FALSE),"")</f>
        <v/>
      </c>
    </row>
    <row r="131" spans="1:33" ht="50.1" customHeight="1" x14ac:dyDescent="0.25">
      <c r="A131" s="48" t="str">
        <f t="shared" si="2"/>
        <v>OSL-13-CRV/25</v>
      </c>
      <c r="B131" s="48" t="str">
        <f>IF(ISBLANK(C131),"",_xlfn.CONCAT(A131,"_",TEXT(G131,"yymmdd"),TEXT(H131,"hhmm"),"-",VLOOKUP(Tabla26[[#This Row],[DEPARTAMENTO O PARTIDO]],id_deptos[#All],2,FALSE)))</f>
        <v>OSL-13-CRV/25_2501161730-245</v>
      </c>
      <c r="C131" s="76" t="s">
        <v>676</v>
      </c>
      <c r="D131" s="171">
        <v>13</v>
      </c>
      <c r="E131" s="171" t="s">
        <v>119</v>
      </c>
      <c r="F131" s="171">
        <v>25</v>
      </c>
      <c r="G131" s="169">
        <v>45673</v>
      </c>
      <c r="H131" s="175">
        <v>0.72916666666666663</v>
      </c>
      <c r="I131" s="166" t="s">
        <v>778</v>
      </c>
      <c r="J131" s="166" t="s">
        <v>52</v>
      </c>
      <c r="K131" s="166" t="s">
        <v>53</v>
      </c>
      <c r="L131" s="166" t="s">
        <v>285</v>
      </c>
      <c r="M131" s="167" t="s">
        <v>779</v>
      </c>
      <c r="N131" s="166" t="s">
        <v>780</v>
      </c>
      <c r="O131" s="174" t="s">
        <v>781</v>
      </c>
      <c r="P131" s="168" t="s">
        <v>782</v>
      </c>
      <c r="Q131" s="166" t="s">
        <v>738</v>
      </c>
      <c r="R131" s="166" t="s">
        <v>751</v>
      </c>
      <c r="S131" s="38">
        <v>37</v>
      </c>
      <c r="T131" s="38">
        <v>60</v>
      </c>
      <c r="U131" s="42"/>
      <c r="V131" s="38"/>
      <c r="W131" s="38">
        <v>4</v>
      </c>
      <c r="X131" s="38">
        <v>1</v>
      </c>
      <c r="Y131" s="42"/>
      <c r="Z131" s="42"/>
      <c r="AA131" s="42"/>
      <c r="AB131" s="42"/>
      <c r="AC131" s="42"/>
      <c r="AD131" s="42"/>
      <c r="AE131" s="42"/>
      <c r="AF131" s="42"/>
      <c r="AG131" s="50" t="str">
        <f>_xlfn.IFNA(VLOOKUP(Tabla26[[#This Row],[CODIGO_OPERATIVO]],codigo_operativo[#All],2,FALSE),"")</f>
        <v/>
      </c>
    </row>
    <row r="132" spans="1:33" ht="50.1" customHeight="1" x14ac:dyDescent="0.25">
      <c r="A132" s="48" t="str">
        <f>IF(ISBLANK(C132),"",_xlfn.CONCAT(C132,"-",D132,"-",E132,"/",F132))</f>
        <v>OSL-1246-EZE/24</v>
      </c>
      <c r="B132" s="48" t="str">
        <f>IF(ISBLANK(C132),"",_xlfn.CONCAT(A132,"_",TEXT(G132,"yymmdd"),TEXT(H132,"hhmm"),"-",VLOOKUP(Tabla26[[#This Row],[DEPARTAMENTO O PARTIDO]],id_deptos[#All],2,FALSE)))</f>
        <v>OSL-1246-EZE/24_2501171550-78</v>
      </c>
      <c r="C132" s="133" t="s">
        <v>676</v>
      </c>
      <c r="D132" s="171">
        <v>1246</v>
      </c>
      <c r="E132" s="171" t="s">
        <v>86</v>
      </c>
      <c r="F132" s="171">
        <v>24</v>
      </c>
      <c r="G132" s="169">
        <v>45674</v>
      </c>
      <c r="H132" s="175">
        <v>0.65972222222222221</v>
      </c>
      <c r="I132" s="166" t="s">
        <v>734</v>
      </c>
      <c r="J132" s="166" t="s">
        <v>52</v>
      </c>
      <c r="K132" s="166" t="s">
        <v>83</v>
      </c>
      <c r="L132" s="166" t="s">
        <v>524</v>
      </c>
      <c r="M132" s="167" t="s">
        <v>678</v>
      </c>
      <c r="N132" s="166" t="s">
        <v>735</v>
      </c>
      <c r="O132" s="170" t="s">
        <v>736</v>
      </c>
      <c r="P132" s="170" t="s">
        <v>737</v>
      </c>
      <c r="Q132" s="166"/>
      <c r="R132" s="139"/>
      <c r="S132" s="128">
        <v>10</v>
      </c>
      <c r="T132" s="128">
        <v>10</v>
      </c>
      <c r="U132" s="128"/>
      <c r="V132" s="128">
        <v>4</v>
      </c>
      <c r="W132" s="128">
        <v>4</v>
      </c>
      <c r="X132" s="128">
        <v>1</v>
      </c>
      <c r="Y132" s="38"/>
      <c r="Z132" s="38"/>
      <c r="AA132" s="38"/>
      <c r="AB132" s="38"/>
      <c r="AC132" s="38"/>
      <c r="AD132" s="38"/>
      <c r="AE132" s="38"/>
      <c r="AF132" s="38"/>
      <c r="AG132" s="50" t="str">
        <f>_xlfn.IFNA(VLOOKUP(Tabla26[[#This Row],[CODIGO_OPERATIVO]],codigo_operativo[#All],2,FALSE),"")</f>
        <v/>
      </c>
    </row>
    <row r="133" spans="1:33" ht="50.1" customHeight="1" x14ac:dyDescent="0.25">
      <c r="A133" s="48" t="str">
        <f t="shared" ref="A133:A190" si="4">IF(ISBLANK(C133),"",_xlfn.CONCAT(C133,"-",D133,"-",E133,"/",F133))</f>
        <v>OSR-49-UR1/25</v>
      </c>
      <c r="B133" s="48" t="str">
        <f>IF(ISBLANK(C133),"",_xlfn.CONCAT(A133,"_",TEXT(G133,"yymmdd"),TEXT(H133,"hhmm"),"-",VLOOKUP(Tabla26[[#This Row],[DEPARTAMENTO O PARTIDO]],id_deptos[#All],2,FALSE)))</f>
        <v>OSR-49-UR1/25_2501171700-54</v>
      </c>
      <c r="C133" s="133" t="s">
        <v>680</v>
      </c>
      <c r="D133" s="171">
        <v>49</v>
      </c>
      <c r="E133" s="171" t="s">
        <v>57</v>
      </c>
      <c r="F133" s="171">
        <v>25</v>
      </c>
      <c r="G133" s="165">
        <v>45674</v>
      </c>
      <c r="H133" s="159">
        <v>0.70833333333333337</v>
      </c>
      <c r="I133" s="166" t="s">
        <v>787</v>
      </c>
      <c r="J133" s="166" t="s">
        <v>52</v>
      </c>
      <c r="K133" s="166" t="s">
        <v>83</v>
      </c>
      <c r="L133" s="166" t="s">
        <v>194</v>
      </c>
      <c r="M133" s="167" t="s">
        <v>789</v>
      </c>
      <c r="N133" s="166" t="s">
        <v>791</v>
      </c>
      <c r="O133" s="161" t="s">
        <v>798</v>
      </c>
      <c r="P133" s="161" t="s">
        <v>799</v>
      </c>
      <c r="Q133" s="166"/>
      <c r="R133" s="128"/>
      <c r="S133" s="128">
        <v>26</v>
      </c>
      <c r="T133" s="128">
        <v>30</v>
      </c>
      <c r="U133" s="128"/>
      <c r="V133" s="128">
        <v>56</v>
      </c>
      <c r="W133" s="128">
        <v>5</v>
      </c>
      <c r="X133" s="128">
        <v>1</v>
      </c>
      <c r="Y133" s="38"/>
      <c r="Z133" s="38"/>
      <c r="AA133" s="38"/>
      <c r="AB133" s="38"/>
      <c r="AC133" s="38"/>
      <c r="AD133" s="38"/>
      <c r="AE133" s="38"/>
      <c r="AF133" s="38">
        <v>2001</v>
      </c>
      <c r="AG133" s="50" t="str">
        <f>_xlfn.IFNA(VLOOKUP(Tabla26[[#This Row],[CODIGO_OPERATIVO]],codigo_operativo[#All],2,FALSE),"")</f>
        <v>Cerrojo Detección 90/10</v>
      </c>
    </row>
    <row r="134" spans="1:33" ht="50.1" customHeight="1" x14ac:dyDescent="0.25">
      <c r="A134" s="48" t="str">
        <f t="shared" si="4"/>
        <v>OSR-49-UR1/25</v>
      </c>
      <c r="B134" s="48" t="str">
        <f>IF(ISBLANK(C134),"",_xlfn.CONCAT(A134,"_",TEXT(G134,"yymmdd"),TEXT(H134,"hhmm"),"-",VLOOKUP(Tabla26[[#This Row],[DEPARTAMENTO O PARTIDO]],id_deptos[#All],2,FALSE)))</f>
        <v>OSR-49-UR1/25_2501171701-54</v>
      </c>
      <c r="C134" s="133" t="s">
        <v>680</v>
      </c>
      <c r="D134" s="171">
        <v>49</v>
      </c>
      <c r="E134" s="171" t="s">
        <v>57</v>
      </c>
      <c r="F134" s="171">
        <v>25</v>
      </c>
      <c r="G134" s="165">
        <v>45674</v>
      </c>
      <c r="H134" s="159">
        <v>0.7090277777777777</v>
      </c>
      <c r="I134" s="166" t="s">
        <v>787</v>
      </c>
      <c r="J134" s="166" t="s">
        <v>52</v>
      </c>
      <c r="K134" s="166" t="s">
        <v>83</v>
      </c>
      <c r="L134" s="176" t="s">
        <v>194</v>
      </c>
      <c r="M134" s="167" t="s">
        <v>789</v>
      </c>
      <c r="N134" s="166" t="s">
        <v>792</v>
      </c>
      <c r="O134" s="161" t="s">
        <v>800</v>
      </c>
      <c r="P134" s="161" t="s">
        <v>801</v>
      </c>
      <c r="Q134" s="166"/>
      <c r="R134" s="128"/>
      <c r="S134" s="128">
        <v>18</v>
      </c>
      <c r="T134" s="128">
        <v>18</v>
      </c>
      <c r="U134" s="128"/>
      <c r="V134" s="128">
        <v>36</v>
      </c>
      <c r="W134" s="128">
        <v>5</v>
      </c>
      <c r="X134" s="128">
        <v>1</v>
      </c>
      <c r="Y134" s="38"/>
      <c r="Z134" s="38"/>
      <c r="AA134" s="38"/>
      <c r="AB134" s="38"/>
      <c r="AC134" s="38"/>
      <c r="AD134" s="38"/>
      <c r="AE134" s="38"/>
      <c r="AF134" s="38">
        <v>2001</v>
      </c>
      <c r="AG134" s="50" t="str">
        <f>_xlfn.IFNA(VLOOKUP(Tabla26[[#This Row],[CODIGO_OPERATIVO]],codigo_operativo[#All],2,FALSE),"")</f>
        <v>Cerrojo Detección 90/10</v>
      </c>
    </row>
    <row r="135" spans="1:33" ht="50.1" customHeight="1" x14ac:dyDescent="0.25">
      <c r="A135" s="48" t="str">
        <f t="shared" si="4"/>
        <v>OSR-49-UR1/25</v>
      </c>
      <c r="B135" s="48" t="str">
        <f>IF(ISBLANK(C135),"",_xlfn.CONCAT(A135,"_",TEXT(G135,"yymmdd"),TEXT(H135,"hhmm"),"-",VLOOKUP(Tabla26[[#This Row],[DEPARTAMENTO O PARTIDO]],id_deptos[#All],2,FALSE)))</f>
        <v>OSR-49-UR1/25_2501171900-54</v>
      </c>
      <c r="C135" s="133" t="s">
        <v>680</v>
      </c>
      <c r="D135" s="171">
        <v>49</v>
      </c>
      <c r="E135" s="171" t="s">
        <v>57</v>
      </c>
      <c r="F135" s="171">
        <v>25</v>
      </c>
      <c r="G135" s="165">
        <v>45674</v>
      </c>
      <c r="H135" s="159">
        <v>0.79166666666666663</v>
      </c>
      <c r="I135" s="166" t="s">
        <v>787</v>
      </c>
      <c r="J135" s="166" t="s">
        <v>52</v>
      </c>
      <c r="K135" s="166" t="s">
        <v>83</v>
      </c>
      <c r="L135" s="176" t="s">
        <v>194</v>
      </c>
      <c r="M135" s="167" t="s">
        <v>793</v>
      </c>
      <c r="N135" s="166" t="s">
        <v>794</v>
      </c>
      <c r="O135" s="168" t="s">
        <v>802</v>
      </c>
      <c r="P135" s="168" t="s">
        <v>803</v>
      </c>
      <c r="Q135" s="166"/>
      <c r="R135" s="128"/>
      <c r="S135" s="128">
        <v>14</v>
      </c>
      <c r="T135" s="128">
        <v>17</v>
      </c>
      <c r="U135" s="128"/>
      <c r="V135" s="128">
        <v>31</v>
      </c>
      <c r="W135" s="128">
        <v>5</v>
      </c>
      <c r="X135" s="128">
        <v>1</v>
      </c>
      <c r="Y135" s="38"/>
      <c r="Z135" s="38"/>
      <c r="AA135" s="38"/>
      <c r="AB135" s="38"/>
      <c r="AC135" s="38"/>
      <c r="AD135" s="38"/>
      <c r="AE135" s="38"/>
      <c r="AF135" s="38">
        <v>2001</v>
      </c>
      <c r="AG135" s="50" t="str">
        <f>_xlfn.IFNA(VLOOKUP(Tabla26[[#This Row],[CODIGO_OPERATIVO]],codigo_operativo[#All],2,FALSE),"")</f>
        <v>Cerrojo Detección 90/10</v>
      </c>
    </row>
    <row r="136" spans="1:33" ht="50.1" customHeight="1" x14ac:dyDescent="0.25">
      <c r="A136" s="48" t="str">
        <f t="shared" si="4"/>
        <v>OSR-47-UR1/25</v>
      </c>
      <c r="B136" s="48" t="str">
        <f>IF(ISBLANK(C136),"",_xlfn.CONCAT(A136,"_",TEXT(G136,"yymmdd"),TEXT(H136,"hhmm"),"-",VLOOKUP(Tabla26[[#This Row],[DEPARTAMENTO O PARTIDO]],id_deptos[#All],2,FALSE)))</f>
        <v>OSR-47-UR1/25_2501171901-69</v>
      </c>
      <c r="C136" s="133" t="s">
        <v>680</v>
      </c>
      <c r="D136" s="171">
        <v>47</v>
      </c>
      <c r="E136" s="171" t="s">
        <v>57</v>
      </c>
      <c r="F136" s="171">
        <v>25</v>
      </c>
      <c r="G136" s="165">
        <v>45674</v>
      </c>
      <c r="H136" s="159">
        <v>0.79236111111111107</v>
      </c>
      <c r="I136" s="166" t="s">
        <v>788</v>
      </c>
      <c r="J136" s="166" t="s">
        <v>52</v>
      </c>
      <c r="K136" s="166" t="s">
        <v>83</v>
      </c>
      <c r="L136" s="166" t="s">
        <v>516</v>
      </c>
      <c r="M136" s="167" t="s">
        <v>790</v>
      </c>
      <c r="N136" s="166" t="s">
        <v>795</v>
      </c>
      <c r="O136" s="168" t="s">
        <v>804</v>
      </c>
      <c r="P136" s="168" t="s">
        <v>805</v>
      </c>
      <c r="Q136" s="166"/>
      <c r="R136" s="128"/>
      <c r="S136" s="38">
        <v>16</v>
      </c>
      <c r="T136" s="38">
        <v>21</v>
      </c>
      <c r="U136" s="38"/>
      <c r="V136" s="38">
        <v>21</v>
      </c>
      <c r="W136" s="38">
        <v>5</v>
      </c>
      <c r="X136" s="38">
        <v>1</v>
      </c>
      <c r="Y136" s="38"/>
      <c r="Z136" s="38"/>
      <c r="AA136" s="38"/>
      <c r="AB136" s="38"/>
      <c r="AC136" s="38"/>
      <c r="AD136" s="38"/>
      <c r="AE136" s="38"/>
      <c r="AF136" s="139">
        <v>2001</v>
      </c>
      <c r="AG136" s="50" t="str">
        <f>_xlfn.IFNA(VLOOKUP(Tabla26[[#This Row],[CODIGO_OPERATIVO]],codigo_operativo[#All],2,FALSE),"")</f>
        <v>Cerrojo Detección 90/10</v>
      </c>
    </row>
    <row r="137" spans="1:33" ht="50.1" customHeight="1" x14ac:dyDescent="0.25">
      <c r="A137" s="48" t="str">
        <f t="shared" si="4"/>
        <v>OSR-47-UR1/25</v>
      </c>
      <c r="B137" s="48" t="str">
        <f>IF(ISBLANK(C137),"",_xlfn.CONCAT(A137,"_",TEXT(G137,"yymmdd"),TEXT(H137,"hhmm"),"-",VLOOKUP(Tabla26[[#This Row],[DEPARTAMENTO O PARTIDO]],id_deptos[#All],2,FALSE)))</f>
        <v>OSR-47-UR1/25_2501172200-69</v>
      </c>
      <c r="C137" s="133" t="s">
        <v>680</v>
      </c>
      <c r="D137" s="171">
        <v>47</v>
      </c>
      <c r="E137" s="171" t="s">
        <v>57</v>
      </c>
      <c r="F137" s="171">
        <v>25</v>
      </c>
      <c r="G137" s="165">
        <v>45674</v>
      </c>
      <c r="H137" s="159">
        <v>0.91666666666666663</v>
      </c>
      <c r="I137" s="166" t="s">
        <v>788</v>
      </c>
      <c r="J137" s="166" t="s">
        <v>52</v>
      </c>
      <c r="K137" s="166" t="s">
        <v>83</v>
      </c>
      <c r="L137" s="166" t="s">
        <v>516</v>
      </c>
      <c r="M137" s="167" t="s">
        <v>790</v>
      </c>
      <c r="N137" s="166" t="s">
        <v>796</v>
      </c>
      <c r="O137" s="161" t="s">
        <v>806</v>
      </c>
      <c r="P137" s="161" t="s">
        <v>807</v>
      </c>
      <c r="Q137" s="166"/>
      <c r="R137" s="128"/>
      <c r="S137" s="38">
        <v>31</v>
      </c>
      <c r="T137" s="38">
        <v>0</v>
      </c>
      <c r="U137" s="38"/>
      <c r="V137" s="38"/>
      <c r="W137" s="38">
        <v>5</v>
      </c>
      <c r="X137" s="38">
        <v>1</v>
      </c>
      <c r="Y137" s="38"/>
      <c r="Z137" s="38"/>
      <c r="AA137" s="38"/>
      <c r="AB137" s="38"/>
      <c r="AC137" s="38"/>
      <c r="AD137" s="38"/>
      <c r="AE137" s="38"/>
      <c r="AF137" s="139">
        <v>2001</v>
      </c>
      <c r="AG137" s="50" t="str">
        <f>_xlfn.IFNA(VLOOKUP(Tabla26[[#This Row],[CODIGO_OPERATIVO]],codigo_operativo[#All],2,FALSE),"")</f>
        <v>Cerrojo Detección 90/10</v>
      </c>
    </row>
    <row r="138" spans="1:33" ht="50.1" customHeight="1" x14ac:dyDescent="0.25">
      <c r="A138" s="48" t="str">
        <f t="shared" si="4"/>
        <v>OSR-47-UR1/25</v>
      </c>
      <c r="B138" s="48" t="str">
        <f>IF(ISBLANK(C138),"",_xlfn.CONCAT(A138,"_",TEXT(G138,"yymmdd"),TEXT(H138,"hhmm"),"-",VLOOKUP(Tabla26[[#This Row],[DEPARTAMENTO O PARTIDO]],id_deptos[#All],2,FALSE)))</f>
        <v>OSR-47-UR1/25_2501172201-69</v>
      </c>
      <c r="C138" s="133" t="s">
        <v>680</v>
      </c>
      <c r="D138" s="171">
        <v>47</v>
      </c>
      <c r="E138" s="171" t="s">
        <v>57</v>
      </c>
      <c r="F138" s="171">
        <v>25</v>
      </c>
      <c r="G138" s="165">
        <v>45674</v>
      </c>
      <c r="H138" s="159">
        <v>0.91736111111111107</v>
      </c>
      <c r="I138" s="166" t="s">
        <v>788</v>
      </c>
      <c r="J138" s="166" t="s">
        <v>52</v>
      </c>
      <c r="K138" s="166" t="s">
        <v>83</v>
      </c>
      <c r="L138" s="166" t="s">
        <v>516</v>
      </c>
      <c r="M138" s="167" t="s">
        <v>790</v>
      </c>
      <c r="N138" s="166" t="s">
        <v>797</v>
      </c>
      <c r="O138" s="204" t="s">
        <v>843</v>
      </c>
      <c r="P138" s="204" t="s">
        <v>842</v>
      </c>
      <c r="Q138" s="166"/>
      <c r="R138" s="128"/>
      <c r="S138" s="38">
        <v>13</v>
      </c>
      <c r="T138" s="38">
        <v>27</v>
      </c>
      <c r="U138" s="38"/>
      <c r="V138" s="38">
        <v>27</v>
      </c>
      <c r="W138" s="38">
        <v>5</v>
      </c>
      <c r="X138" s="38">
        <v>1</v>
      </c>
      <c r="Y138" s="38"/>
      <c r="Z138" s="38"/>
      <c r="AA138" s="38"/>
      <c r="AB138" s="38"/>
      <c r="AC138" s="38"/>
      <c r="AD138" s="38"/>
      <c r="AE138" s="38"/>
      <c r="AF138" s="139">
        <v>2001</v>
      </c>
      <c r="AG138" s="50" t="str">
        <f>_xlfn.IFNA(VLOOKUP(Tabla26[[#This Row],[CODIGO_OPERATIVO]],codigo_operativo[#All],2,FALSE),"")</f>
        <v>Cerrojo Detección 90/10</v>
      </c>
    </row>
    <row r="139" spans="1:33" ht="50.1" customHeight="1" x14ac:dyDescent="0.25">
      <c r="A139" s="48" t="str">
        <f t="shared" si="4"/>
        <v>OSR-13-UR3/25</v>
      </c>
      <c r="B139" s="48" t="str">
        <f>IF(ISBLANK(C139),"",_xlfn.CONCAT(A139,"_",TEXT(G139,"yymmdd"),TEXT(H139,"hhmm"),"-",VLOOKUP(Tabla26[[#This Row],[DEPARTAMENTO O PARTIDO]],id_deptos[#All],2,FALSE)))</f>
        <v>OSR-13-UR3/25_2501170700-421</v>
      </c>
      <c r="C139" s="133" t="s">
        <v>680</v>
      </c>
      <c r="D139" s="171">
        <v>13</v>
      </c>
      <c r="E139" s="171" t="s">
        <v>59</v>
      </c>
      <c r="F139" s="171">
        <v>25</v>
      </c>
      <c r="G139" s="165">
        <v>45674</v>
      </c>
      <c r="H139" s="175">
        <v>0.29166666666666669</v>
      </c>
      <c r="I139" s="184" t="s">
        <v>814</v>
      </c>
      <c r="J139" s="166" t="s">
        <v>52</v>
      </c>
      <c r="K139" s="166" t="s">
        <v>64</v>
      </c>
      <c r="L139" s="166" t="s">
        <v>441</v>
      </c>
      <c r="M139" s="167" t="s">
        <v>739</v>
      </c>
      <c r="N139" s="166" t="s">
        <v>740</v>
      </c>
      <c r="O139" s="189" t="s">
        <v>741</v>
      </c>
      <c r="P139" s="189" t="s">
        <v>742</v>
      </c>
      <c r="Q139" s="166" t="s">
        <v>743</v>
      </c>
      <c r="R139" s="128"/>
      <c r="S139" s="38"/>
      <c r="T139" s="38">
        <v>29</v>
      </c>
      <c r="U139" s="38"/>
      <c r="V139" s="38"/>
      <c r="W139" s="38">
        <v>6</v>
      </c>
      <c r="X139" s="38">
        <v>1</v>
      </c>
      <c r="Y139" s="38"/>
      <c r="Z139" s="38"/>
      <c r="AA139" s="38"/>
      <c r="AB139" s="38"/>
      <c r="AC139" s="38"/>
      <c r="AD139" s="38"/>
      <c r="AE139" s="38"/>
      <c r="AF139" s="139">
        <v>9</v>
      </c>
      <c r="AG139" s="50" t="str">
        <f>_xlfn.IFNA(VLOOKUP(Tabla26[[#This Row],[CODIGO_OPERATIVO]],codigo_operativo[#All],2,FALSE),"")</f>
        <v>Guemes</v>
      </c>
    </row>
    <row r="140" spans="1:33" ht="50.1" customHeight="1" x14ac:dyDescent="0.25">
      <c r="A140" s="48" t="str">
        <f t="shared" si="4"/>
        <v>OSR-1141-UR4/24</v>
      </c>
      <c r="B140" s="48" t="str">
        <f>IF(ISBLANK(C140),"",_xlfn.CONCAT(A140,"_",TEXT(G140,"yymmdd"),TEXT(H140,"hhmm"),"-",VLOOKUP(Tabla26[[#This Row],[DEPARTAMENTO O PARTIDO]],id_deptos[#All],2,FALSE)))</f>
        <v>OSR-1141-UR4/24_2501171600-472</v>
      </c>
      <c r="C140" s="133" t="s">
        <v>680</v>
      </c>
      <c r="D140" s="171">
        <v>1141</v>
      </c>
      <c r="E140" s="171" t="s">
        <v>60</v>
      </c>
      <c r="F140" s="171">
        <v>24</v>
      </c>
      <c r="G140" s="165">
        <v>45674</v>
      </c>
      <c r="H140" s="175">
        <v>0.66666666666666663</v>
      </c>
      <c r="I140" s="166" t="s">
        <v>776</v>
      </c>
      <c r="J140" s="166" t="s">
        <v>52</v>
      </c>
      <c r="K140" s="166" t="s">
        <v>75</v>
      </c>
      <c r="L140" s="166" t="s">
        <v>140</v>
      </c>
      <c r="M140" s="167" t="s">
        <v>710</v>
      </c>
      <c r="N140" s="166" t="s">
        <v>752</v>
      </c>
      <c r="O140" s="168" t="s">
        <v>744</v>
      </c>
      <c r="P140" s="168" t="s">
        <v>745</v>
      </c>
      <c r="Q140" s="166"/>
      <c r="R140" s="128"/>
      <c r="S140" s="38">
        <v>8</v>
      </c>
      <c r="T140" s="38">
        <v>9</v>
      </c>
      <c r="U140" s="38"/>
      <c r="V140" s="38">
        <v>8</v>
      </c>
      <c r="W140" s="38">
        <v>4</v>
      </c>
      <c r="X140" s="38">
        <v>2</v>
      </c>
      <c r="Y140" s="38"/>
      <c r="Z140" s="38"/>
      <c r="AA140" s="38"/>
      <c r="AB140" s="38"/>
      <c r="AC140" s="38">
        <v>1</v>
      </c>
      <c r="AD140" s="38"/>
      <c r="AE140" s="38"/>
      <c r="AF140" s="139">
        <v>5</v>
      </c>
      <c r="AG140" s="50" t="str">
        <f>_xlfn.IFNA(VLOOKUP(Tabla26[[#This Row],[CODIGO_OPERATIVO]],codigo_operativo[#All],2,FALSE),"")</f>
        <v>Plan Bandera</v>
      </c>
    </row>
    <row r="141" spans="1:33" ht="50.1" customHeight="1" x14ac:dyDescent="0.25">
      <c r="A141" s="48" t="str">
        <f t="shared" si="4"/>
        <v>OSR-1146-UR4/24</v>
      </c>
      <c r="B141" s="48" t="str">
        <f>IF(ISBLANK(C141),"",_xlfn.CONCAT(A141,"_",TEXT(G141,"yymmdd"),TEXT(H141,"hhmm"),"-",VLOOKUP(Tabla26[[#This Row],[DEPARTAMENTO O PARTIDO]],id_deptos[#All],2,FALSE)))</f>
        <v>OSR-1146-UR4/24_2501170700-472</v>
      </c>
      <c r="C141" s="134" t="s">
        <v>680</v>
      </c>
      <c r="D141" s="171">
        <v>1146</v>
      </c>
      <c r="E141" s="171" t="s">
        <v>60</v>
      </c>
      <c r="F141" s="171">
        <v>24</v>
      </c>
      <c r="G141" s="169">
        <v>45674</v>
      </c>
      <c r="H141" s="175">
        <v>0.29166666666666669</v>
      </c>
      <c r="I141" s="166" t="s">
        <v>777</v>
      </c>
      <c r="J141" s="166" t="s">
        <v>52</v>
      </c>
      <c r="K141" s="166" t="s">
        <v>75</v>
      </c>
      <c r="L141" s="166" t="s">
        <v>140</v>
      </c>
      <c r="M141" s="167" t="s">
        <v>710</v>
      </c>
      <c r="N141" s="166" t="s">
        <v>746</v>
      </c>
      <c r="O141" s="172" t="s">
        <v>711</v>
      </c>
      <c r="P141" s="172" t="s">
        <v>712</v>
      </c>
      <c r="Q141" s="166"/>
      <c r="R141" s="128"/>
      <c r="S141" s="38">
        <v>41</v>
      </c>
      <c r="T141" s="38">
        <v>73</v>
      </c>
      <c r="U141" s="38"/>
      <c r="V141" s="38">
        <v>94</v>
      </c>
      <c r="W141" s="139">
        <v>20</v>
      </c>
      <c r="X141" s="139">
        <v>4</v>
      </c>
      <c r="Y141" s="38"/>
      <c r="Z141" s="38"/>
      <c r="AA141" s="38"/>
      <c r="AB141" s="38"/>
      <c r="AC141" s="38"/>
      <c r="AD141" s="38"/>
      <c r="AE141" s="38"/>
      <c r="AF141" s="38">
        <v>5</v>
      </c>
      <c r="AG141" s="50" t="str">
        <f>_xlfn.IFNA(VLOOKUP(Tabla26[[#This Row],[CODIGO_OPERATIVO]],codigo_operativo[#All],2,FALSE),"")</f>
        <v>Plan Bandera</v>
      </c>
    </row>
    <row r="142" spans="1:33" ht="50.1" customHeight="1" x14ac:dyDescent="0.25">
      <c r="A142" s="48" t="str">
        <f t="shared" si="4"/>
        <v>OSR-603-UR5/24</v>
      </c>
      <c r="B142" s="48" t="str">
        <f>IF(ISBLANK(C142),"",_xlfn.CONCAT(A142,"_",TEXT(G142,"yymmdd"),TEXT(H142,"hhmm"),"-",VLOOKUP(Tabla26[[#This Row],[DEPARTAMENTO O PARTIDO]],id_deptos[#All],2,FALSE)))</f>
        <v>OSR-603-UR5/24_2501170830-393</v>
      </c>
      <c r="C142" s="133" t="s">
        <v>680</v>
      </c>
      <c r="D142" s="164">
        <v>603</v>
      </c>
      <c r="E142" s="164" t="s">
        <v>61</v>
      </c>
      <c r="F142" s="164">
        <v>24</v>
      </c>
      <c r="G142" s="169">
        <v>45674</v>
      </c>
      <c r="H142" s="175">
        <v>0.35416666666666669</v>
      </c>
      <c r="I142" s="173" t="s">
        <v>747</v>
      </c>
      <c r="J142" s="173" t="s">
        <v>52</v>
      </c>
      <c r="K142" s="173" t="s">
        <v>79</v>
      </c>
      <c r="L142" s="173" t="s">
        <v>396</v>
      </c>
      <c r="M142" s="163"/>
      <c r="N142" s="162" t="s">
        <v>748</v>
      </c>
      <c r="O142" s="174" t="s">
        <v>749</v>
      </c>
      <c r="P142" s="174" t="s">
        <v>750</v>
      </c>
      <c r="Q142" s="173" t="s">
        <v>738</v>
      </c>
      <c r="R142" s="192" t="s">
        <v>751</v>
      </c>
      <c r="S142" s="184">
        <v>30</v>
      </c>
      <c r="T142" s="184">
        <v>79</v>
      </c>
      <c r="U142" s="38"/>
      <c r="V142" s="38"/>
      <c r="W142" s="38">
        <v>1</v>
      </c>
      <c r="X142" s="38">
        <v>1</v>
      </c>
      <c r="Y142" s="38"/>
      <c r="Z142" s="38"/>
      <c r="AA142" s="38"/>
      <c r="AB142" s="38"/>
      <c r="AC142" s="38"/>
      <c r="AD142" s="38"/>
      <c r="AE142" s="38"/>
      <c r="AF142" s="38"/>
      <c r="AG142" s="50" t="str">
        <f>_xlfn.IFNA(VLOOKUP(Tabla26[[#This Row],[CODIGO_OPERATIVO]],codigo_operativo[#All],2,FALSE),"")</f>
        <v/>
      </c>
    </row>
    <row r="143" spans="1:33" ht="50.1" customHeight="1" x14ac:dyDescent="0.25">
      <c r="A143" s="48" t="str">
        <f t="shared" si="4"/>
        <v>OSL-14-CRV/25</v>
      </c>
      <c r="B143" s="48" t="str">
        <f>IF(ISBLANK(C143),"",_xlfn.CONCAT(A143,"_",TEXT(G143,"yymmdd"),TEXT(H143,"hhmm"),"-",VLOOKUP(Tabla26[[#This Row],[DEPARTAMENTO O PARTIDO]],id_deptos[#All],2,FALSE)))</f>
        <v>OSL-14-CRV/25_2501171730-245</v>
      </c>
      <c r="C143" s="133" t="s">
        <v>676</v>
      </c>
      <c r="D143" s="139">
        <v>14</v>
      </c>
      <c r="E143" s="171" t="s">
        <v>119</v>
      </c>
      <c r="F143" s="171">
        <v>25</v>
      </c>
      <c r="G143" s="169">
        <v>45674</v>
      </c>
      <c r="H143" s="175">
        <v>0.72916666666666663</v>
      </c>
      <c r="I143" s="166" t="s">
        <v>778</v>
      </c>
      <c r="J143" s="166" t="s">
        <v>52</v>
      </c>
      <c r="K143" s="166" t="s">
        <v>53</v>
      </c>
      <c r="L143" s="166" t="s">
        <v>285</v>
      </c>
      <c r="M143" s="167" t="s">
        <v>779</v>
      </c>
      <c r="N143" s="166" t="s">
        <v>780</v>
      </c>
      <c r="O143" s="174" t="s">
        <v>781</v>
      </c>
      <c r="P143" s="168" t="s">
        <v>782</v>
      </c>
      <c r="Q143" s="166" t="s">
        <v>738</v>
      </c>
      <c r="R143" s="166" t="s">
        <v>751</v>
      </c>
      <c r="S143" s="184">
        <v>20</v>
      </c>
      <c r="T143" s="184">
        <v>27</v>
      </c>
      <c r="U143" s="38"/>
      <c r="V143" s="38"/>
      <c r="W143" s="38">
        <v>4</v>
      </c>
      <c r="X143" s="38">
        <v>1</v>
      </c>
      <c r="Y143" s="38"/>
      <c r="Z143" s="38"/>
      <c r="AA143" s="38"/>
      <c r="AB143" s="38"/>
      <c r="AC143" s="38"/>
      <c r="AD143" s="38"/>
      <c r="AE143" s="38"/>
      <c r="AF143" s="38"/>
      <c r="AG143" s="50" t="str">
        <f>_xlfn.IFNA(VLOOKUP(Tabla26[[#This Row],[CODIGO_OPERATIVO]],codigo_operativo[#All],2,FALSE),"")</f>
        <v/>
      </c>
    </row>
    <row r="144" spans="1:33" ht="50.1" customHeight="1" x14ac:dyDescent="0.25">
      <c r="A144" s="48" t="str">
        <f t="shared" si="4"/>
        <v>OSL-5-TRE/25</v>
      </c>
      <c r="B144" s="48" t="str">
        <f>IF(ISBLANK(C144),"",_xlfn.CONCAT(A144,"_",TEXT(G144,"yymmdd"),TEXT(H144,"hhmm"),"-",VLOOKUP(Tabla26[[#This Row],[DEPARTAMENTO O PARTIDO]],id_deptos[#All],2,FALSE)))</f>
        <v>OSL-5-TRE/25_2501171630-253</v>
      </c>
      <c r="C144" s="133" t="s">
        <v>676</v>
      </c>
      <c r="D144" s="180">
        <v>5</v>
      </c>
      <c r="E144" s="180" t="s">
        <v>115</v>
      </c>
      <c r="F144" s="180">
        <v>25</v>
      </c>
      <c r="G144" s="179">
        <v>45674</v>
      </c>
      <c r="H144" s="181">
        <v>0.6875</v>
      </c>
      <c r="I144" s="176" t="s">
        <v>783</v>
      </c>
      <c r="J144" s="176" t="s">
        <v>52</v>
      </c>
      <c r="K144" s="176" t="s">
        <v>53</v>
      </c>
      <c r="L144" s="176" t="s">
        <v>292</v>
      </c>
      <c r="M144" s="177" t="s">
        <v>841</v>
      </c>
      <c r="N144" s="176" t="s">
        <v>784</v>
      </c>
      <c r="O144" s="178" t="s">
        <v>785</v>
      </c>
      <c r="P144" s="178" t="s">
        <v>786</v>
      </c>
      <c r="Q144" s="176" t="s">
        <v>738</v>
      </c>
      <c r="R144" s="176" t="s">
        <v>751</v>
      </c>
      <c r="S144" s="184">
        <v>0</v>
      </c>
      <c r="T144" s="184">
        <v>15</v>
      </c>
      <c r="U144" s="132"/>
      <c r="V144" s="132"/>
      <c r="W144" s="128">
        <v>3</v>
      </c>
      <c r="X144" s="128">
        <v>1</v>
      </c>
      <c r="Y144" s="128"/>
      <c r="Z144" s="128"/>
      <c r="AA144" s="128"/>
      <c r="AB144" s="128"/>
      <c r="AC144" s="128"/>
      <c r="AD144" s="128"/>
      <c r="AE144" s="128"/>
      <c r="AF144" s="128"/>
      <c r="AG144" s="50" t="str">
        <f>_xlfn.IFNA(VLOOKUP(Tabla26[[#This Row],[CODIGO_OPERATIVO]],codigo_operativo[#All],2,FALSE),"")</f>
        <v/>
      </c>
    </row>
    <row r="145" spans="1:33" ht="50.1" customHeight="1" x14ac:dyDescent="0.25">
      <c r="A145" s="48" t="str">
        <f t="shared" si="4"/>
        <v>OSL-1246-EZE/24</v>
      </c>
      <c r="B145" s="48" t="str">
        <f>IF(ISBLANK(C145),"",_xlfn.CONCAT(A145,"_",TEXT(G145,"yymmdd"),TEXT(H145,"hhmm"),"-",VLOOKUP(Tabla26[[#This Row],[DEPARTAMENTO O PARTIDO]],id_deptos[#All],2,FALSE)))</f>
        <v>OSL-1246-EZE/24_2501181000-78</v>
      </c>
      <c r="C145" s="133" t="s">
        <v>676</v>
      </c>
      <c r="D145" s="143">
        <v>1246</v>
      </c>
      <c r="E145" s="128" t="s">
        <v>86</v>
      </c>
      <c r="F145" s="176">
        <v>24</v>
      </c>
      <c r="G145" s="165">
        <v>45675</v>
      </c>
      <c r="H145" s="150">
        <v>0.41666666666666669</v>
      </c>
      <c r="I145" s="176" t="s">
        <v>734</v>
      </c>
      <c r="J145" s="176" t="s">
        <v>52</v>
      </c>
      <c r="K145" s="176" t="s">
        <v>83</v>
      </c>
      <c r="L145" s="176" t="s">
        <v>524</v>
      </c>
      <c r="M145" s="177" t="s">
        <v>678</v>
      </c>
      <c r="N145" s="176" t="s">
        <v>808</v>
      </c>
      <c r="O145" s="170" t="s">
        <v>809</v>
      </c>
      <c r="P145" s="170" t="s">
        <v>810</v>
      </c>
      <c r="Q145" s="176"/>
      <c r="R145" s="176"/>
      <c r="S145" s="176">
        <v>25</v>
      </c>
      <c r="T145" s="176">
        <v>25</v>
      </c>
      <c r="U145" s="176">
        <v>25</v>
      </c>
      <c r="V145" s="176">
        <v>25</v>
      </c>
      <c r="W145" s="176">
        <v>6</v>
      </c>
      <c r="X145" s="176">
        <v>2</v>
      </c>
      <c r="Y145" s="128"/>
      <c r="Z145" s="128"/>
      <c r="AA145" s="128"/>
      <c r="AB145" s="128"/>
      <c r="AC145" s="128"/>
      <c r="AD145" s="128"/>
      <c r="AE145" s="128"/>
      <c r="AF145" s="128"/>
      <c r="AG145" s="50" t="str">
        <f>_xlfn.IFNA(VLOOKUP(Tabla26[[#This Row],[CODIGO_OPERATIVO]],codigo_operativo[#All],2,FALSE),"")</f>
        <v/>
      </c>
    </row>
    <row r="146" spans="1:33" ht="50.1" customHeight="1" x14ac:dyDescent="0.25">
      <c r="A146" s="48" t="str">
        <f t="shared" si="4"/>
        <v>OSL-475-MDZ/24</v>
      </c>
      <c r="B146" s="48" t="str">
        <f>IF(ISBLANK(C146),"",_xlfn.CONCAT(A146,"_",TEXT(G146,"yymmdd"),TEXT(H146,"hhmm"),"-",VLOOKUP(Tabla26[[#This Row],[DEPARTAMENTO O PARTIDO]],id_deptos[#All],2,FALSE)))</f>
        <v>OSL-475-MDZ/24_2501180000-348</v>
      </c>
      <c r="C146" s="180" t="s">
        <v>676</v>
      </c>
      <c r="D146" s="180">
        <v>475</v>
      </c>
      <c r="E146" s="180" t="s">
        <v>91</v>
      </c>
      <c r="F146" s="180">
        <v>24</v>
      </c>
      <c r="G146" s="179">
        <v>45675</v>
      </c>
      <c r="H146" s="181">
        <v>0</v>
      </c>
      <c r="I146" s="176" t="s">
        <v>811</v>
      </c>
      <c r="J146" s="176" t="s">
        <v>54</v>
      </c>
      <c r="K146" s="176" t="s">
        <v>67</v>
      </c>
      <c r="L146" s="176" t="s">
        <v>379</v>
      </c>
      <c r="M146" s="177" t="s">
        <v>812</v>
      </c>
      <c r="N146" s="176" t="s">
        <v>813</v>
      </c>
      <c r="O146" s="178" t="s">
        <v>845</v>
      </c>
      <c r="P146" s="178" t="s">
        <v>846</v>
      </c>
      <c r="Q146" s="176"/>
      <c r="R146" s="176"/>
      <c r="S146" s="176"/>
      <c r="T146" s="176"/>
      <c r="U146" s="176"/>
      <c r="V146" s="176"/>
      <c r="W146" s="176">
        <v>2</v>
      </c>
      <c r="X146" s="176">
        <v>1</v>
      </c>
      <c r="Y146" s="38"/>
      <c r="Z146" s="38"/>
      <c r="AA146" s="38"/>
      <c r="AB146" s="38"/>
      <c r="AC146" s="38"/>
      <c r="AD146" s="38"/>
      <c r="AE146" s="38"/>
      <c r="AF146" s="38"/>
      <c r="AG146" s="50" t="str">
        <f>_xlfn.IFNA(VLOOKUP(Tabla26[[#This Row],[CODIGO_OPERATIVO]],codigo_operativo[#All],2,FALSE),"")</f>
        <v/>
      </c>
    </row>
    <row r="147" spans="1:33" ht="50.1" customHeight="1" x14ac:dyDescent="0.25">
      <c r="A147" s="48" t="str">
        <f t="shared" si="4"/>
        <v>OSR-13-UR3/25</v>
      </c>
      <c r="B147" s="48" t="str">
        <f>IF(ISBLANK(C147),"",_xlfn.CONCAT(A147,"_",TEXT(G147,"yymmdd"),TEXT(H147,"hhmm"),"-",VLOOKUP(Tabla26[[#This Row],[DEPARTAMENTO O PARTIDO]],id_deptos[#All],2,FALSE)))</f>
        <v>OSR-13-UR3/25_2501180700-421</v>
      </c>
      <c r="C147" s="182" t="s">
        <v>680</v>
      </c>
      <c r="D147" s="182">
        <v>13</v>
      </c>
      <c r="E147" s="182" t="s">
        <v>59</v>
      </c>
      <c r="F147" s="182">
        <v>25</v>
      </c>
      <c r="G147" s="183">
        <v>45675</v>
      </c>
      <c r="H147" s="195">
        <v>0.29166666666666669</v>
      </c>
      <c r="I147" s="196" t="s">
        <v>814</v>
      </c>
      <c r="J147" s="184" t="s">
        <v>52</v>
      </c>
      <c r="K147" s="184" t="s">
        <v>64</v>
      </c>
      <c r="L147" s="184" t="s">
        <v>441</v>
      </c>
      <c r="M147" s="185" t="s">
        <v>739</v>
      </c>
      <c r="N147" s="184" t="s">
        <v>815</v>
      </c>
      <c r="O147" s="189" t="s">
        <v>741</v>
      </c>
      <c r="P147" s="189" t="s">
        <v>742</v>
      </c>
      <c r="Q147" s="184" t="s">
        <v>743</v>
      </c>
      <c r="R147" s="184"/>
      <c r="S147" s="184"/>
      <c r="T147" s="184">
        <v>29</v>
      </c>
      <c r="U147" s="184"/>
      <c r="V147" s="184"/>
      <c r="W147" s="184">
        <v>6</v>
      </c>
      <c r="X147" s="184">
        <v>1</v>
      </c>
      <c r="Y147" s="184"/>
      <c r="Z147" s="184"/>
      <c r="AA147" s="184"/>
      <c r="AB147" s="184"/>
      <c r="AC147" s="184"/>
      <c r="AD147" s="184"/>
      <c r="AE147" s="184"/>
      <c r="AF147" s="184">
        <v>9</v>
      </c>
      <c r="AG147" s="50" t="str">
        <f>_xlfn.IFNA(VLOOKUP(Tabla26[[#This Row],[CODIGO_OPERATIVO]],codigo_operativo[#All],2,FALSE),"")</f>
        <v>Guemes</v>
      </c>
    </row>
    <row r="148" spans="1:33" ht="50.1" customHeight="1" x14ac:dyDescent="0.25">
      <c r="A148" s="48" t="str">
        <f t="shared" si="4"/>
        <v>OSR-1146-UR4/24</v>
      </c>
      <c r="B148" s="48" t="str">
        <f>IF(ISBLANK(C148),"",_xlfn.CONCAT(A148,"_",TEXT(G148,"yymmdd"),TEXT(H148,"hhmm"),"-",VLOOKUP(Tabla26[[#This Row],[DEPARTAMENTO O PARTIDO]],id_deptos[#All],2,FALSE)))</f>
        <v>OSR-1146-UR4/24_2501181900-472</v>
      </c>
      <c r="C148" s="191" t="s">
        <v>680</v>
      </c>
      <c r="D148" s="190">
        <v>1146</v>
      </c>
      <c r="E148" s="190" t="s">
        <v>60</v>
      </c>
      <c r="F148" s="190">
        <v>24</v>
      </c>
      <c r="G148" s="188">
        <v>45675</v>
      </c>
      <c r="H148" s="181">
        <v>0.79166666666666663</v>
      </c>
      <c r="I148" s="184" t="s">
        <v>777</v>
      </c>
      <c r="J148" s="184" t="s">
        <v>52</v>
      </c>
      <c r="K148" s="184" t="s">
        <v>75</v>
      </c>
      <c r="L148" s="184" t="s">
        <v>140</v>
      </c>
      <c r="M148" s="185" t="s">
        <v>710</v>
      </c>
      <c r="N148" s="184" t="s">
        <v>816</v>
      </c>
      <c r="O148" s="172" t="s">
        <v>711</v>
      </c>
      <c r="P148" s="172" t="s">
        <v>712</v>
      </c>
      <c r="Q148" s="128"/>
      <c r="R148" s="128"/>
      <c r="S148" s="194">
        <v>21</v>
      </c>
      <c r="T148" s="194">
        <v>31</v>
      </c>
      <c r="U148" s="192"/>
      <c r="V148" s="184">
        <v>31</v>
      </c>
      <c r="W148" s="184">
        <v>10</v>
      </c>
      <c r="X148" s="184">
        <v>4</v>
      </c>
      <c r="Y148" s="38"/>
      <c r="Z148" s="38"/>
      <c r="AA148" s="38"/>
      <c r="AB148" s="38"/>
      <c r="AC148" s="38"/>
      <c r="AD148" s="38"/>
      <c r="AE148" s="38"/>
      <c r="AF148" s="38">
        <v>5</v>
      </c>
      <c r="AG148" s="50" t="str">
        <f>_xlfn.IFNA(VLOOKUP(Tabla26[[#This Row],[CODIGO_OPERATIVO]],codigo_operativo[#All],2,FALSE),"")</f>
        <v>Plan Bandera</v>
      </c>
    </row>
    <row r="149" spans="1:33" ht="50.1" customHeight="1" x14ac:dyDescent="0.25">
      <c r="A149" s="48" t="str">
        <f t="shared" si="4"/>
        <v>OSR-1146-UR4/24</v>
      </c>
      <c r="B149" s="48" t="str">
        <f>IF(ISBLANK(C149),"",_xlfn.CONCAT(A149,"_",TEXT(G149,"yymmdd"),TEXT(H149,"hhmm"),"-",VLOOKUP(Tabla26[[#This Row],[DEPARTAMENTO O PARTIDO]],id_deptos[#All],2,FALSE)))</f>
        <v>OSR-1146-UR4/24_2501180700-472</v>
      </c>
      <c r="C149" s="191" t="s">
        <v>680</v>
      </c>
      <c r="D149" s="190">
        <v>1146</v>
      </c>
      <c r="E149" s="190" t="s">
        <v>60</v>
      </c>
      <c r="F149" s="190">
        <v>24</v>
      </c>
      <c r="G149" s="188">
        <v>45675</v>
      </c>
      <c r="H149" s="181">
        <v>0.29166666666666669</v>
      </c>
      <c r="I149" s="184" t="s">
        <v>777</v>
      </c>
      <c r="J149" s="184" t="s">
        <v>52</v>
      </c>
      <c r="K149" s="184" t="s">
        <v>75</v>
      </c>
      <c r="L149" s="184" t="s">
        <v>140</v>
      </c>
      <c r="M149" s="185" t="s">
        <v>710</v>
      </c>
      <c r="N149" s="184" t="s">
        <v>816</v>
      </c>
      <c r="O149" s="172" t="s">
        <v>711</v>
      </c>
      <c r="P149" s="172" t="s">
        <v>712</v>
      </c>
      <c r="Q149" s="128"/>
      <c r="R149" s="128"/>
      <c r="S149" s="194">
        <v>20</v>
      </c>
      <c r="T149" s="194">
        <v>31</v>
      </c>
      <c r="U149" s="192"/>
      <c r="V149" s="184">
        <v>31</v>
      </c>
      <c r="W149" s="184">
        <v>10</v>
      </c>
      <c r="X149" s="184">
        <v>4</v>
      </c>
      <c r="Y149" s="128"/>
      <c r="Z149" s="128"/>
      <c r="AA149" s="128"/>
      <c r="AB149" s="128"/>
      <c r="AC149" s="128"/>
      <c r="AD149" s="128"/>
      <c r="AE149" s="128"/>
      <c r="AF149" s="128">
        <v>5</v>
      </c>
      <c r="AG149" s="50" t="str">
        <f>_xlfn.IFNA(VLOOKUP(Tabla26[[#This Row],[CODIGO_OPERATIVO]],codigo_operativo[#All],2,FALSE),"")</f>
        <v>Plan Bandera</v>
      </c>
    </row>
    <row r="150" spans="1:33" ht="50.1" customHeight="1" x14ac:dyDescent="0.25">
      <c r="A150" s="48" t="str">
        <f t="shared" si="4"/>
        <v>OSR-1141-UR4/24</v>
      </c>
      <c r="B150" s="48" t="str">
        <f>IF(ISBLANK(C150),"",_xlfn.CONCAT(A150,"_",TEXT(G150,"yymmdd"),TEXT(H150,"hhmm"),"-",VLOOKUP(Tabla26[[#This Row],[DEPARTAMENTO O PARTIDO]],id_deptos[#All],2,FALSE)))</f>
        <v>OSR-1141-UR4/24_2501181700-472</v>
      </c>
      <c r="C150" s="190" t="s">
        <v>680</v>
      </c>
      <c r="D150" s="190">
        <v>1141</v>
      </c>
      <c r="E150" s="190" t="s">
        <v>60</v>
      </c>
      <c r="F150" s="190">
        <v>24</v>
      </c>
      <c r="G150" s="183">
        <v>45675</v>
      </c>
      <c r="H150" s="195">
        <v>0.70833333333333337</v>
      </c>
      <c r="I150" s="184" t="s">
        <v>776</v>
      </c>
      <c r="J150" s="184" t="s">
        <v>52</v>
      </c>
      <c r="K150" s="184" t="s">
        <v>75</v>
      </c>
      <c r="L150" s="184" t="s">
        <v>140</v>
      </c>
      <c r="M150" s="185" t="s">
        <v>710</v>
      </c>
      <c r="N150" s="184" t="s">
        <v>817</v>
      </c>
      <c r="O150" s="186" t="s">
        <v>744</v>
      </c>
      <c r="P150" s="186" t="s">
        <v>745</v>
      </c>
      <c r="Q150" s="128"/>
      <c r="R150" s="128"/>
      <c r="S150" s="194">
        <v>3</v>
      </c>
      <c r="T150" s="194">
        <v>4</v>
      </c>
      <c r="U150" s="192"/>
      <c r="V150" s="184">
        <v>4</v>
      </c>
      <c r="W150" s="184">
        <v>4</v>
      </c>
      <c r="X150" s="184">
        <v>2</v>
      </c>
      <c r="Y150" s="128"/>
      <c r="Z150" s="128"/>
      <c r="AA150" s="128"/>
      <c r="AB150" s="128"/>
      <c r="AC150" s="128"/>
      <c r="AD150" s="128"/>
      <c r="AE150" s="128"/>
      <c r="AF150" s="128">
        <v>5</v>
      </c>
      <c r="AG150" s="50" t="str">
        <f>_xlfn.IFNA(VLOOKUP(Tabla26[[#This Row],[CODIGO_OPERATIVO]],codigo_operativo[#All],2,FALSE),"")</f>
        <v>Plan Bandera</v>
      </c>
    </row>
    <row r="151" spans="1:33" ht="50.1" customHeight="1" x14ac:dyDescent="0.25">
      <c r="A151" s="48" t="str">
        <f t="shared" si="4"/>
        <v>OSR-1141-UR4/24</v>
      </c>
      <c r="B151" s="48" t="str">
        <f>IF(ISBLANK(C151),"",_xlfn.CONCAT(A151,"_",TEXT(G151,"yymmdd"),TEXT(H151,"hhmm"),"-",VLOOKUP(Tabla26[[#This Row],[DEPARTAMENTO O PARTIDO]],id_deptos[#All],2,FALSE)))</f>
        <v>OSR-1141-UR4/24_2501181900-472</v>
      </c>
      <c r="C151" s="190" t="s">
        <v>680</v>
      </c>
      <c r="D151" s="190">
        <v>1141</v>
      </c>
      <c r="E151" s="190" t="s">
        <v>60</v>
      </c>
      <c r="F151" s="190">
        <v>24</v>
      </c>
      <c r="G151" s="183">
        <v>45675</v>
      </c>
      <c r="H151" s="195">
        <v>0.79166666666666663</v>
      </c>
      <c r="I151" s="184" t="s">
        <v>776</v>
      </c>
      <c r="J151" s="184" t="s">
        <v>52</v>
      </c>
      <c r="K151" s="184" t="s">
        <v>75</v>
      </c>
      <c r="L151" s="184" t="s">
        <v>140</v>
      </c>
      <c r="M151" s="185" t="s">
        <v>710</v>
      </c>
      <c r="N151" s="184" t="s">
        <v>818</v>
      </c>
      <c r="O151" s="186" t="s">
        <v>744</v>
      </c>
      <c r="P151" s="186" t="s">
        <v>745</v>
      </c>
      <c r="Q151" s="128"/>
      <c r="R151" s="128"/>
      <c r="S151" s="194">
        <v>5</v>
      </c>
      <c r="T151" s="194">
        <v>5</v>
      </c>
      <c r="U151" s="192"/>
      <c r="V151" s="184">
        <v>5</v>
      </c>
      <c r="W151" s="184">
        <v>4</v>
      </c>
      <c r="X151" s="184">
        <v>2</v>
      </c>
      <c r="Y151" s="128"/>
      <c r="Z151" s="128"/>
      <c r="AA151" s="128"/>
      <c r="AB151" s="128"/>
      <c r="AC151" s="128"/>
      <c r="AD151" s="128"/>
      <c r="AE151" s="128"/>
      <c r="AF151" s="128">
        <v>5</v>
      </c>
      <c r="AG151" s="50" t="str">
        <f>_xlfn.IFNA(VLOOKUP(Tabla26[[#This Row],[CODIGO_OPERATIVO]],codigo_operativo[#All],2,FALSE),"")</f>
        <v>Plan Bandera</v>
      </c>
    </row>
    <row r="152" spans="1:33" ht="50.1" customHeight="1" x14ac:dyDescent="0.25">
      <c r="A152" s="48" t="str">
        <f t="shared" si="4"/>
        <v>OSR-603-UR5/24</v>
      </c>
      <c r="B152" s="48" t="str">
        <f>IF(ISBLANK(C152),"",_xlfn.CONCAT(A152,"_",TEXT(G152,"yymmdd"),TEXT(H152,"hhmm"),"-",VLOOKUP(Tabla26[[#This Row],[DEPARTAMENTO O PARTIDO]],id_deptos[#All],2,FALSE)))</f>
        <v>OSR-603-UR5/24_2501181100-393</v>
      </c>
      <c r="C152" s="190" t="s">
        <v>680</v>
      </c>
      <c r="D152" s="182">
        <v>603</v>
      </c>
      <c r="E152" s="182" t="s">
        <v>61</v>
      </c>
      <c r="F152" s="182">
        <v>24</v>
      </c>
      <c r="G152" s="183">
        <v>45675</v>
      </c>
      <c r="H152" s="195">
        <v>0.45833333333333331</v>
      </c>
      <c r="I152" s="184" t="s">
        <v>820</v>
      </c>
      <c r="J152" s="184" t="s">
        <v>52</v>
      </c>
      <c r="K152" s="192" t="s">
        <v>79</v>
      </c>
      <c r="L152" s="192" t="s">
        <v>396</v>
      </c>
      <c r="M152" s="193"/>
      <c r="N152" s="194" t="s">
        <v>748</v>
      </c>
      <c r="O152" s="174" t="s">
        <v>749</v>
      </c>
      <c r="P152" s="174" t="s">
        <v>750</v>
      </c>
      <c r="Q152" s="192" t="s">
        <v>738</v>
      </c>
      <c r="R152" s="192" t="s">
        <v>751</v>
      </c>
      <c r="S152" s="194">
        <v>26</v>
      </c>
      <c r="T152" s="194">
        <v>70</v>
      </c>
      <c r="U152" s="192"/>
      <c r="V152" s="184">
        <v>70</v>
      </c>
      <c r="W152" s="184">
        <v>1</v>
      </c>
      <c r="X152" s="184"/>
      <c r="Y152" s="128"/>
      <c r="Z152" s="128"/>
      <c r="AA152" s="128"/>
      <c r="AB152" s="128"/>
      <c r="AC152" s="128"/>
      <c r="AD152" s="128"/>
      <c r="AE152" s="128"/>
      <c r="AF152" s="128"/>
      <c r="AG152" s="50" t="str">
        <f>_xlfn.IFNA(VLOOKUP(Tabla26[[#This Row],[CODIGO_OPERATIVO]],codigo_operativo[#All],2,FALSE),"")</f>
        <v/>
      </c>
    </row>
    <row r="153" spans="1:33" ht="50.1" customHeight="1" x14ac:dyDescent="0.25">
      <c r="A153" s="48" t="str">
        <f t="shared" si="4"/>
        <v>OSL-15-CRV/25</v>
      </c>
      <c r="B153" s="48" t="str">
        <f>IF(ISBLANK(C153),"",_xlfn.CONCAT(A153,"_",TEXT(G153,"yymmdd"),TEXT(H153,"hhmm"),"-",VLOOKUP(Tabla26[[#This Row],[DEPARTAMENTO O PARTIDO]],id_deptos[#All],2,FALSE)))</f>
        <v>OSL-15-CRV/25_2501181814-245</v>
      </c>
      <c r="C153" s="133" t="s">
        <v>676</v>
      </c>
      <c r="D153" s="143">
        <v>15</v>
      </c>
      <c r="E153" s="133" t="s">
        <v>119</v>
      </c>
      <c r="F153" s="133">
        <v>25</v>
      </c>
      <c r="G153" s="183">
        <v>45675</v>
      </c>
      <c r="H153" s="195">
        <v>0.7597222222222223</v>
      </c>
      <c r="I153" s="184" t="s">
        <v>778</v>
      </c>
      <c r="J153" s="184" t="s">
        <v>52</v>
      </c>
      <c r="K153" s="184" t="s">
        <v>53</v>
      </c>
      <c r="L153" s="184" t="s">
        <v>285</v>
      </c>
      <c r="M153" s="185" t="s">
        <v>779</v>
      </c>
      <c r="N153" s="184" t="s">
        <v>819</v>
      </c>
      <c r="O153" s="174" t="s">
        <v>781</v>
      </c>
      <c r="P153" s="186" t="s">
        <v>782</v>
      </c>
      <c r="Q153" s="184" t="s">
        <v>738</v>
      </c>
      <c r="R153" s="184" t="s">
        <v>751</v>
      </c>
      <c r="S153" s="194">
        <v>33</v>
      </c>
      <c r="T153" s="194">
        <v>61</v>
      </c>
      <c r="U153" s="192"/>
      <c r="V153" s="184">
        <v>61</v>
      </c>
      <c r="W153" s="184">
        <v>4</v>
      </c>
      <c r="X153" s="184">
        <v>1</v>
      </c>
      <c r="Y153" s="128"/>
      <c r="Z153" s="128"/>
      <c r="AA153" s="128"/>
      <c r="AB153" s="128"/>
      <c r="AC153" s="128"/>
      <c r="AD153" s="128"/>
      <c r="AE153" s="128"/>
      <c r="AF153" s="128"/>
      <c r="AG153" s="50" t="str">
        <f>_xlfn.IFNA(VLOOKUP(Tabla26[[#This Row],[CODIGO_OPERATIVO]],codigo_operativo[#All],2,FALSE),"")</f>
        <v/>
      </c>
    </row>
    <row r="154" spans="1:33" ht="50.1" customHeight="1" x14ac:dyDescent="0.25">
      <c r="A154" s="48" t="str">
        <f t="shared" si="4"/>
        <v>OSL-1246-EZE/24</v>
      </c>
      <c r="B154" s="48" t="str">
        <f>IF(ISBLANK(C154),"",_xlfn.CONCAT(A154,"_",TEXT(G154,"yymmdd"),TEXT(H154,"hhmm"),"-",VLOOKUP(Tabla26[[#This Row],[DEPARTAMENTO O PARTIDO]],id_deptos[#All],2,FALSE)))</f>
        <v>OSL-1246-EZE/24_2501191000-78</v>
      </c>
      <c r="C154" s="190" t="s">
        <v>676</v>
      </c>
      <c r="D154" s="190">
        <v>1246</v>
      </c>
      <c r="E154" s="184" t="s">
        <v>86</v>
      </c>
      <c r="F154" s="184">
        <v>24</v>
      </c>
      <c r="G154" s="183">
        <v>45676</v>
      </c>
      <c r="H154" s="150">
        <v>0.41666666666666669</v>
      </c>
      <c r="I154" s="184" t="s">
        <v>734</v>
      </c>
      <c r="J154" s="184" t="s">
        <v>52</v>
      </c>
      <c r="K154" s="184" t="s">
        <v>83</v>
      </c>
      <c r="L154" s="184" t="s">
        <v>524</v>
      </c>
      <c r="M154" s="185" t="s">
        <v>678</v>
      </c>
      <c r="N154" s="184" t="s">
        <v>808</v>
      </c>
      <c r="O154" s="189" t="s">
        <v>809</v>
      </c>
      <c r="P154" s="189" t="s">
        <v>810</v>
      </c>
      <c r="Q154" s="128"/>
      <c r="R154" s="128"/>
      <c r="S154" s="128">
        <v>3</v>
      </c>
      <c r="T154" s="128">
        <v>3</v>
      </c>
      <c r="U154" s="128"/>
      <c r="V154" s="128">
        <v>3</v>
      </c>
      <c r="W154" s="128">
        <v>4</v>
      </c>
      <c r="X154" s="128">
        <v>1</v>
      </c>
      <c r="Y154" s="120"/>
      <c r="Z154" s="120"/>
      <c r="AA154" s="120"/>
      <c r="AB154" s="120"/>
      <c r="AC154" s="120"/>
      <c r="AD154" s="38"/>
      <c r="AE154" s="38"/>
      <c r="AF154" s="38"/>
      <c r="AG154" s="50" t="str">
        <f>_xlfn.IFNA(VLOOKUP(Tabla26[[#This Row],[CODIGO_OPERATIVO]],codigo_operativo[#All],2,FALSE),"")</f>
        <v/>
      </c>
    </row>
    <row r="155" spans="1:33" ht="50.1" customHeight="1" x14ac:dyDescent="0.25">
      <c r="A155" s="48" t="str">
        <f t="shared" si="4"/>
        <v>OSR-13-UR3/25</v>
      </c>
      <c r="B155" s="48" t="str">
        <f>IF(ISBLANK(C155),"",_xlfn.CONCAT(A155,"_",TEXT(G155,"yymmdd"),TEXT(H155,"hhmm"),"-",VLOOKUP(Tabla26[[#This Row],[DEPARTAMENTO O PARTIDO]],id_deptos[#All],2,FALSE)))</f>
        <v>OSR-13-UR3/25_2501190700-421</v>
      </c>
      <c r="C155" s="182" t="s">
        <v>680</v>
      </c>
      <c r="D155" s="182">
        <v>13</v>
      </c>
      <c r="E155" s="182" t="s">
        <v>59</v>
      </c>
      <c r="F155" s="182">
        <v>25</v>
      </c>
      <c r="G155" s="183">
        <v>45676</v>
      </c>
      <c r="H155" s="195">
        <v>0.29166666666666669</v>
      </c>
      <c r="I155" s="196" t="s">
        <v>814</v>
      </c>
      <c r="J155" s="184" t="s">
        <v>52</v>
      </c>
      <c r="K155" s="184" t="s">
        <v>64</v>
      </c>
      <c r="L155" s="184" t="s">
        <v>441</v>
      </c>
      <c r="M155" s="185" t="s">
        <v>739</v>
      </c>
      <c r="N155" s="184" t="s">
        <v>815</v>
      </c>
      <c r="O155" s="189" t="s">
        <v>741</v>
      </c>
      <c r="P155" s="189" t="s">
        <v>742</v>
      </c>
      <c r="Q155" s="184" t="s">
        <v>743</v>
      </c>
      <c r="R155" s="184"/>
      <c r="S155" s="184"/>
      <c r="T155" s="184">
        <v>15</v>
      </c>
      <c r="U155" s="192"/>
      <c r="V155" s="184"/>
      <c r="W155" s="184">
        <v>6</v>
      </c>
      <c r="X155" s="184">
        <v>1</v>
      </c>
      <c r="Y155" s="120"/>
      <c r="Z155" s="120"/>
      <c r="AA155" s="120"/>
      <c r="AB155" s="120"/>
      <c r="AC155" s="120"/>
      <c r="AD155" s="38"/>
      <c r="AE155" s="38"/>
      <c r="AF155" s="38">
        <v>9</v>
      </c>
      <c r="AG155" s="50" t="str">
        <f>_xlfn.IFNA(VLOOKUP(Tabla26[[#This Row],[CODIGO_OPERATIVO]],codigo_operativo[#All],2,FALSE),"")</f>
        <v>Guemes</v>
      </c>
    </row>
    <row r="156" spans="1:33" ht="50.1" customHeight="1" x14ac:dyDescent="0.25">
      <c r="A156" s="48" t="str">
        <f t="shared" si="4"/>
        <v>OSR-1146-UR4/24</v>
      </c>
      <c r="B156" s="48" t="str">
        <f>IF(ISBLANK(C156),"",_xlfn.CONCAT(A156,"_",TEXT(G156,"yymmdd"),TEXT(H156,"hhmm"),"-",VLOOKUP(Tabla26[[#This Row],[DEPARTAMENTO O PARTIDO]],id_deptos[#All],2,FALSE)))</f>
        <v>OSR-1146-UR4/24_2501190700-472</v>
      </c>
      <c r="C156" s="191" t="s">
        <v>680</v>
      </c>
      <c r="D156" s="190">
        <v>1146</v>
      </c>
      <c r="E156" s="190" t="s">
        <v>60</v>
      </c>
      <c r="F156" s="190">
        <v>24</v>
      </c>
      <c r="G156" s="188">
        <v>45676</v>
      </c>
      <c r="H156" s="181">
        <v>0.29166666666666669</v>
      </c>
      <c r="I156" s="184" t="s">
        <v>777</v>
      </c>
      <c r="J156" s="184" t="s">
        <v>52</v>
      </c>
      <c r="K156" s="184" t="s">
        <v>75</v>
      </c>
      <c r="L156" s="184" t="s">
        <v>140</v>
      </c>
      <c r="M156" s="185" t="s">
        <v>710</v>
      </c>
      <c r="N156" s="184" t="s">
        <v>816</v>
      </c>
      <c r="O156" s="172" t="s">
        <v>711</v>
      </c>
      <c r="P156" s="172" t="s">
        <v>712</v>
      </c>
      <c r="Q156" s="128"/>
      <c r="R156" s="128"/>
      <c r="S156" s="184">
        <v>21</v>
      </c>
      <c r="T156" s="184">
        <v>42</v>
      </c>
      <c r="U156" s="192"/>
      <c r="V156" s="184">
        <v>63</v>
      </c>
      <c r="W156" s="184">
        <v>10</v>
      </c>
      <c r="X156" s="184">
        <v>4</v>
      </c>
      <c r="Y156" s="120"/>
      <c r="Z156" s="120"/>
      <c r="AA156" s="120"/>
      <c r="AB156" s="120"/>
      <c r="AC156" s="120"/>
      <c r="AD156" s="38"/>
      <c r="AE156" s="38"/>
      <c r="AF156" s="38">
        <v>5</v>
      </c>
      <c r="AG156" s="50" t="str">
        <f>_xlfn.IFNA(VLOOKUP(Tabla26[[#This Row],[CODIGO_OPERATIVO]],codigo_operativo[#All],2,FALSE),"")</f>
        <v>Plan Bandera</v>
      </c>
    </row>
    <row r="157" spans="1:33" ht="50.1" customHeight="1" x14ac:dyDescent="0.25">
      <c r="A157" s="48" t="str">
        <f t="shared" si="4"/>
        <v>OSR-1146-UR4/24</v>
      </c>
      <c r="B157" s="48" t="str">
        <f>IF(ISBLANK(C157),"",_xlfn.CONCAT(A157,"_",TEXT(G157,"yymmdd"),TEXT(H157,"hhmm"),"-",VLOOKUP(Tabla26[[#This Row],[DEPARTAMENTO O PARTIDO]],id_deptos[#All],2,FALSE)))</f>
        <v>OSR-1146-UR4/24_2501191900-472</v>
      </c>
      <c r="C157" s="191" t="s">
        <v>680</v>
      </c>
      <c r="D157" s="190">
        <v>1146</v>
      </c>
      <c r="E157" s="190" t="s">
        <v>60</v>
      </c>
      <c r="F157" s="190">
        <v>24</v>
      </c>
      <c r="G157" s="188">
        <v>45676</v>
      </c>
      <c r="H157" s="181">
        <v>0.79166666666666663</v>
      </c>
      <c r="I157" s="184" t="s">
        <v>777</v>
      </c>
      <c r="J157" s="184" t="s">
        <v>52</v>
      </c>
      <c r="K157" s="184" t="s">
        <v>75</v>
      </c>
      <c r="L157" s="184" t="s">
        <v>140</v>
      </c>
      <c r="M157" s="185" t="s">
        <v>710</v>
      </c>
      <c r="N157" s="184" t="s">
        <v>816</v>
      </c>
      <c r="O157" s="172" t="s">
        <v>711</v>
      </c>
      <c r="P157" s="172" t="s">
        <v>712</v>
      </c>
      <c r="Q157" s="128"/>
      <c r="R157" s="128"/>
      <c r="S157" s="184">
        <v>24</v>
      </c>
      <c r="T157" s="184">
        <v>38</v>
      </c>
      <c r="U157" s="192"/>
      <c r="V157" s="184">
        <v>62</v>
      </c>
      <c r="W157" s="184">
        <v>10</v>
      </c>
      <c r="X157" s="184">
        <v>4</v>
      </c>
      <c r="Y157" s="120"/>
      <c r="Z157" s="120"/>
      <c r="AA157" s="120"/>
      <c r="AB157" s="120"/>
      <c r="AC157" s="120"/>
      <c r="AD157" s="38"/>
      <c r="AE157" s="38"/>
      <c r="AF157" s="38">
        <v>5</v>
      </c>
      <c r="AG157" s="50" t="str">
        <f>_xlfn.IFNA(VLOOKUP(Tabla26[[#This Row],[CODIGO_OPERATIVO]],codigo_operativo[#All],2,FALSE),"")</f>
        <v>Plan Bandera</v>
      </c>
    </row>
    <row r="158" spans="1:33" ht="50.1" customHeight="1" x14ac:dyDescent="0.25">
      <c r="A158" s="48" t="str">
        <f t="shared" si="4"/>
        <v>OSR-1141-UR4/24</v>
      </c>
      <c r="B158" s="48" t="str">
        <f>IF(ISBLANK(C158),"",_xlfn.CONCAT(A158,"_",TEXT(G158,"yymmdd"),TEXT(H158,"hhmm"),"-",VLOOKUP(Tabla26[[#This Row],[DEPARTAMENTO O PARTIDO]],id_deptos[#All],2,FALSE)))</f>
        <v>OSR-1141-UR4/24_2501191700-472</v>
      </c>
      <c r="C158" s="190" t="s">
        <v>680</v>
      </c>
      <c r="D158" s="190">
        <v>1141</v>
      </c>
      <c r="E158" s="190" t="s">
        <v>60</v>
      </c>
      <c r="F158" s="190">
        <v>24</v>
      </c>
      <c r="G158" s="183">
        <v>45676</v>
      </c>
      <c r="H158" s="195">
        <v>0.70833333333333337</v>
      </c>
      <c r="I158" s="184" t="s">
        <v>776</v>
      </c>
      <c r="J158" s="184" t="s">
        <v>52</v>
      </c>
      <c r="K158" s="184" t="s">
        <v>75</v>
      </c>
      <c r="L158" s="184" t="s">
        <v>140</v>
      </c>
      <c r="M158" s="185" t="s">
        <v>710</v>
      </c>
      <c r="N158" s="184" t="s">
        <v>818</v>
      </c>
      <c r="O158" s="186" t="s">
        <v>839</v>
      </c>
      <c r="P158" s="186" t="s">
        <v>840</v>
      </c>
      <c r="Q158" s="139"/>
      <c r="R158" s="139"/>
      <c r="S158" s="187">
        <v>6</v>
      </c>
      <c r="T158" s="184">
        <v>8</v>
      </c>
      <c r="U158" s="192"/>
      <c r="V158" s="184">
        <v>8</v>
      </c>
      <c r="W158" s="184">
        <v>4</v>
      </c>
      <c r="X158" s="184">
        <v>2</v>
      </c>
      <c r="Y158" s="131"/>
      <c r="Z158" s="131"/>
      <c r="AA158" s="131"/>
      <c r="AB158" s="131"/>
      <c r="AC158" s="131"/>
      <c r="AD158" s="131"/>
      <c r="AE158" s="131"/>
      <c r="AF158" s="131">
        <v>5</v>
      </c>
      <c r="AG158" s="50" t="str">
        <f>_xlfn.IFNA(VLOOKUP(Tabla26[[#This Row],[CODIGO_OPERATIVO]],codigo_operativo[#All],2,FALSE),"")</f>
        <v>Plan Bandera</v>
      </c>
    </row>
    <row r="159" spans="1:33" ht="50.1" customHeight="1" x14ac:dyDescent="0.25">
      <c r="A159" s="48" t="str">
        <f t="shared" si="4"/>
        <v>OSR-1141-UR4/24</v>
      </c>
      <c r="B159" s="48" t="str">
        <f>IF(ISBLANK(C159),"",_xlfn.CONCAT(A159,"_",TEXT(G159,"yymmdd"),TEXT(H159,"hhmm"),"-",VLOOKUP(Tabla26[[#This Row],[DEPARTAMENTO O PARTIDO]],id_deptos[#All],2,FALSE)))</f>
        <v>OSR-1141-UR4/24_2501191900-472</v>
      </c>
      <c r="C159" s="190" t="s">
        <v>680</v>
      </c>
      <c r="D159" s="190">
        <v>1141</v>
      </c>
      <c r="E159" s="190" t="s">
        <v>60</v>
      </c>
      <c r="F159" s="190">
        <v>24</v>
      </c>
      <c r="G159" s="183">
        <v>45676</v>
      </c>
      <c r="H159" s="195">
        <v>0.79166666666666663</v>
      </c>
      <c r="I159" s="184" t="s">
        <v>776</v>
      </c>
      <c r="J159" s="184" t="s">
        <v>52</v>
      </c>
      <c r="K159" s="184" t="s">
        <v>75</v>
      </c>
      <c r="L159" s="184" t="s">
        <v>140</v>
      </c>
      <c r="M159" s="185" t="s">
        <v>710</v>
      </c>
      <c r="N159" s="184" t="s">
        <v>818</v>
      </c>
      <c r="O159" s="186" t="s">
        <v>839</v>
      </c>
      <c r="P159" s="186" t="s">
        <v>840</v>
      </c>
      <c r="Q159" s="128"/>
      <c r="R159" s="128"/>
      <c r="S159" s="184">
        <v>5</v>
      </c>
      <c r="T159" s="184">
        <v>8</v>
      </c>
      <c r="U159" s="192"/>
      <c r="V159" s="184">
        <v>8</v>
      </c>
      <c r="W159" s="184">
        <v>4</v>
      </c>
      <c r="X159" s="184">
        <v>2</v>
      </c>
      <c r="Y159" s="128"/>
      <c r="Z159" s="128"/>
      <c r="AA159" s="128"/>
      <c r="AB159" s="128"/>
      <c r="AC159" s="128"/>
      <c r="AD159" s="128"/>
      <c r="AE159" s="128"/>
      <c r="AF159" s="128">
        <v>5</v>
      </c>
      <c r="AG159" s="50" t="str">
        <f>_xlfn.IFNA(VLOOKUP(Tabla26[[#This Row],[CODIGO_OPERATIVO]],codigo_operativo[#All],2,FALSE),"")</f>
        <v>Plan Bandera</v>
      </c>
    </row>
    <row r="160" spans="1:33" ht="50.1" customHeight="1" x14ac:dyDescent="0.25">
      <c r="A160" s="48" t="str">
        <f t="shared" si="4"/>
        <v>OSR-603-UR5/24</v>
      </c>
      <c r="B160" s="48" t="str">
        <f>IF(ISBLANK(C160),"",_xlfn.CONCAT(A160,"_",TEXT(G160,"yymmdd"),TEXT(H160,"hhmm"),"-",VLOOKUP(Tabla26[[#This Row],[DEPARTAMENTO O PARTIDO]],id_deptos[#All],2,FALSE)))</f>
        <v>OSR-603-UR5/24_2501190830-393</v>
      </c>
      <c r="C160" s="190" t="s">
        <v>680</v>
      </c>
      <c r="D160" s="182">
        <v>603</v>
      </c>
      <c r="E160" s="182" t="s">
        <v>61</v>
      </c>
      <c r="F160" s="182">
        <v>24</v>
      </c>
      <c r="G160" s="183">
        <v>45676</v>
      </c>
      <c r="H160" s="195">
        <v>0.35416666666666669</v>
      </c>
      <c r="I160" s="184" t="s">
        <v>820</v>
      </c>
      <c r="J160" s="184" t="s">
        <v>52</v>
      </c>
      <c r="K160" s="192" t="s">
        <v>79</v>
      </c>
      <c r="L160" s="192" t="s">
        <v>396</v>
      </c>
      <c r="M160" s="193"/>
      <c r="N160" s="194" t="s">
        <v>748</v>
      </c>
      <c r="O160" s="174" t="s">
        <v>749</v>
      </c>
      <c r="P160" s="174" t="s">
        <v>750</v>
      </c>
      <c r="Q160" s="192" t="s">
        <v>738</v>
      </c>
      <c r="R160" s="192" t="s">
        <v>751</v>
      </c>
      <c r="S160" s="184">
        <v>26</v>
      </c>
      <c r="T160" s="184">
        <v>66</v>
      </c>
      <c r="U160" s="192"/>
      <c r="V160" s="184">
        <v>0</v>
      </c>
      <c r="W160" s="184">
        <v>1</v>
      </c>
      <c r="X160" s="184"/>
      <c r="Y160" s="128"/>
      <c r="Z160" s="128"/>
      <c r="AA160" s="128"/>
      <c r="AB160" s="128"/>
      <c r="AC160" s="128"/>
      <c r="AD160" s="128"/>
      <c r="AE160" s="128"/>
      <c r="AF160" s="128"/>
      <c r="AG160" s="50" t="str">
        <f>_xlfn.IFNA(VLOOKUP(Tabla26[[#This Row],[CODIGO_OPERATIVO]],codigo_operativo[#All],2,FALSE),"")</f>
        <v/>
      </c>
    </row>
    <row r="161" spans="1:33" ht="50.1" customHeight="1" x14ac:dyDescent="0.25">
      <c r="A161" s="48" t="str">
        <f t="shared" si="4"/>
        <v>OSL-1246-EZE/24</v>
      </c>
      <c r="B161" s="48" t="str">
        <f>IF(ISBLANK(C161),"",_xlfn.CONCAT(A161,"_",TEXT(G161,"yymmdd"),TEXT(H161,"hhmm"),"-",VLOOKUP(Tabla26[[#This Row],[DEPARTAMENTO O PARTIDO]],id_deptos[#All],2,FALSE)))</f>
        <v>OSL-1246-EZE/24_2501201000-78</v>
      </c>
      <c r="C161" s="190" t="s">
        <v>676</v>
      </c>
      <c r="D161" s="190">
        <v>1246</v>
      </c>
      <c r="E161" s="184" t="s">
        <v>86</v>
      </c>
      <c r="F161" s="184">
        <v>24</v>
      </c>
      <c r="G161" s="183">
        <v>45677</v>
      </c>
      <c r="H161" s="150">
        <v>0.41666666666666669</v>
      </c>
      <c r="I161" s="184" t="s">
        <v>734</v>
      </c>
      <c r="J161" s="184" t="s">
        <v>52</v>
      </c>
      <c r="K161" s="184" t="s">
        <v>83</v>
      </c>
      <c r="L161" s="184" t="s">
        <v>524</v>
      </c>
      <c r="M161" s="185" t="s">
        <v>678</v>
      </c>
      <c r="N161" s="184" t="s">
        <v>808</v>
      </c>
      <c r="O161" s="189" t="s">
        <v>809</v>
      </c>
      <c r="P161" s="189" t="s">
        <v>810</v>
      </c>
      <c r="Q161" s="192"/>
      <c r="R161" s="128"/>
      <c r="S161" s="128">
        <v>8</v>
      </c>
      <c r="T161" s="128">
        <v>11</v>
      </c>
      <c r="U161" s="128"/>
      <c r="V161" s="128">
        <v>19</v>
      </c>
      <c r="W161" s="128">
        <v>4</v>
      </c>
      <c r="X161" s="128">
        <v>1</v>
      </c>
      <c r="Y161" s="128"/>
      <c r="Z161" s="128"/>
      <c r="AA161" s="128"/>
      <c r="AB161" s="128"/>
      <c r="AC161" s="128"/>
      <c r="AD161" s="128"/>
      <c r="AE161" s="128"/>
      <c r="AF161" s="128"/>
      <c r="AG161" s="50" t="str">
        <f>_xlfn.IFNA(VLOOKUP(Tabla26[[#This Row],[CODIGO_OPERATIVO]],codigo_operativo[#All],2,FALSE),"")</f>
        <v/>
      </c>
    </row>
    <row r="162" spans="1:33" ht="50.1" customHeight="1" x14ac:dyDescent="0.25">
      <c r="A162" s="48" t="str">
        <f t="shared" si="4"/>
        <v>OSR-52-UR1/25</v>
      </c>
      <c r="B162" s="48" t="str">
        <f>IF(ISBLANK(C162),"",_xlfn.CONCAT(A162,"_",TEXT(G162,"yymmdd"),TEXT(H162,"hhmm"),"-",VLOOKUP(Tabla26[[#This Row],[DEPARTAMENTO O PARTIDO]],id_deptos[#All],2,FALSE)))</f>
        <v>OSR-52-UR1/25_2501201700-102</v>
      </c>
      <c r="C162" s="143" t="s">
        <v>680</v>
      </c>
      <c r="D162" s="143">
        <v>52</v>
      </c>
      <c r="E162" s="143" t="s">
        <v>57</v>
      </c>
      <c r="F162" s="143">
        <v>25</v>
      </c>
      <c r="G162" s="183">
        <v>45677</v>
      </c>
      <c r="H162" s="151">
        <v>0.70833333333333337</v>
      </c>
      <c r="I162" s="139" t="s">
        <v>827</v>
      </c>
      <c r="J162" s="139" t="s">
        <v>52</v>
      </c>
      <c r="K162" s="184" t="s">
        <v>83</v>
      </c>
      <c r="L162" s="139" t="s">
        <v>496</v>
      </c>
      <c r="M162" s="140" t="s">
        <v>844</v>
      </c>
      <c r="N162" s="184" t="s">
        <v>821</v>
      </c>
      <c r="O162" s="189" t="s">
        <v>830</v>
      </c>
      <c r="P162" s="189" t="s">
        <v>831</v>
      </c>
      <c r="Q162" s="192" t="s">
        <v>738</v>
      </c>
      <c r="R162" s="122" t="s">
        <v>829</v>
      </c>
      <c r="S162" s="122">
        <v>50</v>
      </c>
      <c r="T162" s="122">
        <v>35</v>
      </c>
      <c r="U162" s="122"/>
      <c r="V162" s="122">
        <v>85</v>
      </c>
      <c r="W162" s="122">
        <v>12</v>
      </c>
      <c r="X162" s="122">
        <v>3</v>
      </c>
      <c r="Y162" s="122"/>
      <c r="Z162" s="122"/>
      <c r="AA162" s="122"/>
      <c r="AB162" s="122"/>
      <c r="AC162" s="122"/>
      <c r="AD162" s="38"/>
      <c r="AE162" s="38"/>
      <c r="AF162" s="38">
        <v>2001</v>
      </c>
      <c r="AG162" s="50" t="str">
        <f>_xlfn.IFNA(VLOOKUP(Tabla26[[#This Row],[CODIGO_OPERATIVO]],codigo_operativo[#All],2,FALSE),"")</f>
        <v>Cerrojo Detección 90/10</v>
      </c>
    </row>
    <row r="163" spans="1:33" ht="50.1" customHeight="1" x14ac:dyDescent="0.25">
      <c r="A163" s="48" t="str">
        <f t="shared" si="4"/>
        <v>OSR-52-UR1/25</v>
      </c>
      <c r="B163" s="48" t="str">
        <f>IF(ISBLANK(C163),"",_xlfn.CONCAT(A163,"_",TEXT(G163,"yymmdd"),TEXT(H163,"hhmm"),"-",VLOOKUP(Tabla26[[#This Row],[DEPARTAMENTO O PARTIDO]],id_deptos[#All],2,FALSE)))</f>
        <v>OSR-52-UR1/25_2501201701-102</v>
      </c>
      <c r="C163" s="124" t="s">
        <v>680</v>
      </c>
      <c r="D163" s="124">
        <v>52</v>
      </c>
      <c r="E163" s="124" t="s">
        <v>57</v>
      </c>
      <c r="F163" s="124">
        <v>25</v>
      </c>
      <c r="G163" s="183">
        <v>45677</v>
      </c>
      <c r="H163" s="151">
        <v>0.7090277777777777</v>
      </c>
      <c r="I163" s="184" t="s">
        <v>827</v>
      </c>
      <c r="J163" s="184" t="s">
        <v>52</v>
      </c>
      <c r="K163" s="184" t="s">
        <v>83</v>
      </c>
      <c r="L163" s="184" t="s">
        <v>496</v>
      </c>
      <c r="M163" s="203" t="s">
        <v>844</v>
      </c>
      <c r="N163" s="184" t="s">
        <v>822</v>
      </c>
      <c r="O163" s="197" t="s">
        <v>832</v>
      </c>
      <c r="P163" s="197" t="s">
        <v>833</v>
      </c>
      <c r="Q163" s="192" t="s">
        <v>738</v>
      </c>
      <c r="R163" s="184" t="s">
        <v>829</v>
      </c>
      <c r="S163" s="122">
        <v>50</v>
      </c>
      <c r="T163" s="122">
        <v>35</v>
      </c>
      <c r="U163" s="122"/>
      <c r="V163" s="122">
        <v>85</v>
      </c>
      <c r="W163" s="122">
        <v>12</v>
      </c>
      <c r="X163" s="122">
        <v>3</v>
      </c>
      <c r="Y163" s="122"/>
      <c r="Z163" s="122"/>
      <c r="AA163" s="122"/>
      <c r="AB163" s="122"/>
      <c r="AC163" s="122"/>
      <c r="AD163" s="38"/>
      <c r="AE163" s="38"/>
      <c r="AF163" s="184">
        <v>2001</v>
      </c>
      <c r="AG163" s="50" t="str">
        <f>_xlfn.IFNA(VLOOKUP(Tabla26[[#This Row],[CODIGO_OPERATIVO]],codigo_operativo[#All],2,FALSE),"")</f>
        <v>Cerrojo Detección 90/10</v>
      </c>
    </row>
    <row r="164" spans="1:33" ht="50.1" customHeight="1" x14ac:dyDescent="0.25">
      <c r="A164" s="48" t="str">
        <f t="shared" si="4"/>
        <v>OSR-52-UR1/25</v>
      </c>
      <c r="B164" s="48" t="str">
        <f>IF(ISBLANK(C164),"",_xlfn.CONCAT(A164,"_",TEXT(G164,"yymmdd"),TEXT(H164,"hhmm"),"-",VLOOKUP(Tabla26[[#This Row],[DEPARTAMENTO O PARTIDO]],id_deptos[#All],2,FALSE)))</f>
        <v>OSR-52-UR1/25_2501202100-102</v>
      </c>
      <c r="C164" s="124" t="s">
        <v>680</v>
      </c>
      <c r="D164" s="124">
        <v>52</v>
      </c>
      <c r="E164" s="124" t="s">
        <v>57</v>
      </c>
      <c r="F164" s="124">
        <v>25</v>
      </c>
      <c r="G164" s="183">
        <v>45677</v>
      </c>
      <c r="H164" s="151">
        <v>0.875</v>
      </c>
      <c r="I164" s="184" t="s">
        <v>827</v>
      </c>
      <c r="J164" s="184" t="s">
        <v>52</v>
      </c>
      <c r="K164" s="184" t="s">
        <v>83</v>
      </c>
      <c r="L164" s="184" t="s">
        <v>496</v>
      </c>
      <c r="M164" s="140" t="s">
        <v>828</v>
      </c>
      <c r="N164" s="184" t="s">
        <v>823</v>
      </c>
      <c r="O164" s="189" t="s">
        <v>834</v>
      </c>
      <c r="P164" s="189" t="s">
        <v>835</v>
      </c>
      <c r="Q164" s="192" t="s">
        <v>738</v>
      </c>
      <c r="R164" s="184" t="s">
        <v>829</v>
      </c>
      <c r="S164" s="123">
        <v>36</v>
      </c>
      <c r="T164" s="123">
        <v>27</v>
      </c>
      <c r="U164" s="122"/>
      <c r="V164" s="123">
        <v>63</v>
      </c>
      <c r="W164" s="139">
        <v>12</v>
      </c>
      <c r="X164" s="139">
        <v>3</v>
      </c>
      <c r="Y164" s="122"/>
      <c r="Z164" s="122"/>
      <c r="AA164" s="122"/>
      <c r="AB164" s="122"/>
      <c r="AC164" s="122"/>
      <c r="AD164" s="38"/>
      <c r="AE164" s="38"/>
      <c r="AF164" s="184">
        <v>2001</v>
      </c>
      <c r="AG164" s="50" t="str">
        <f>_xlfn.IFNA(VLOOKUP(Tabla26[[#This Row],[CODIGO_OPERATIVO]],codigo_operativo[#All],2,FALSE),"")</f>
        <v>Cerrojo Detección 90/10</v>
      </c>
    </row>
    <row r="165" spans="1:33" ht="50.1" customHeight="1" x14ac:dyDescent="0.25">
      <c r="A165" s="48" t="str">
        <f t="shared" si="4"/>
        <v>OSR-52-UR1/25</v>
      </c>
      <c r="B165" s="48" t="str">
        <f>IF(ISBLANK(C165),"",_xlfn.CONCAT(A165,"_",TEXT(G165,"yymmdd"),TEXT(H165,"hhmm"),"-",VLOOKUP(Tabla26[[#This Row],[DEPARTAMENTO O PARTIDO]],id_deptos[#All],2,FALSE)))</f>
        <v>OSR-52-UR1/25_2501202101-102</v>
      </c>
      <c r="C165" s="126" t="s">
        <v>680</v>
      </c>
      <c r="D165" s="126">
        <v>52</v>
      </c>
      <c r="E165" s="126" t="s">
        <v>57</v>
      </c>
      <c r="F165" s="126">
        <v>25</v>
      </c>
      <c r="G165" s="183">
        <v>45677</v>
      </c>
      <c r="H165" s="181">
        <v>0.87569444444444444</v>
      </c>
      <c r="I165" s="184" t="s">
        <v>827</v>
      </c>
      <c r="J165" s="184" t="s">
        <v>52</v>
      </c>
      <c r="K165" s="184" t="s">
        <v>83</v>
      </c>
      <c r="L165" s="184" t="s">
        <v>496</v>
      </c>
      <c r="M165" s="140" t="s">
        <v>828</v>
      </c>
      <c r="N165" s="184" t="s">
        <v>824</v>
      </c>
      <c r="O165" s="189" t="s">
        <v>836</v>
      </c>
      <c r="P165" s="189" t="s">
        <v>837</v>
      </c>
      <c r="Q165" s="192" t="s">
        <v>738</v>
      </c>
      <c r="R165" s="184" t="s">
        <v>829</v>
      </c>
      <c r="S165" s="125">
        <v>36</v>
      </c>
      <c r="T165" s="125">
        <v>27</v>
      </c>
      <c r="U165" s="125"/>
      <c r="V165" s="125">
        <v>63</v>
      </c>
      <c r="W165" s="139">
        <v>12</v>
      </c>
      <c r="X165" s="139">
        <v>3</v>
      </c>
      <c r="Y165" s="38"/>
      <c r="Z165" s="38"/>
      <c r="AA165" s="38"/>
      <c r="AB165" s="38"/>
      <c r="AC165" s="38"/>
      <c r="AD165" s="38"/>
      <c r="AE165" s="38"/>
      <c r="AF165" s="184">
        <v>2001</v>
      </c>
      <c r="AG165" s="50" t="str">
        <f>_xlfn.IFNA(VLOOKUP(Tabla26[[#This Row],[CODIGO_OPERATIVO]],codigo_operativo[#All],2,FALSE),"")</f>
        <v>Cerrojo Detección 90/10</v>
      </c>
    </row>
    <row r="166" spans="1:33" ht="50.1" customHeight="1" x14ac:dyDescent="0.25">
      <c r="A166" s="48" t="str">
        <f t="shared" si="4"/>
        <v>OSR-13-UR3/25</v>
      </c>
      <c r="B166" s="48" t="str">
        <f>IF(ISBLANK(C166),"",_xlfn.CONCAT(A166,"_",TEXT(G166,"yymmdd"),TEXT(H166,"hhmm"),"-",VLOOKUP(Tabla26[[#This Row],[DEPARTAMENTO O PARTIDO]],id_deptos[#All],2,FALSE)))</f>
        <v>OSR-13-UR3/25_2501200700-421</v>
      </c>
      <c r="C166" s="182" t="s">
        <v>680</v>
      </c>
      <c r="D166" s="182">
        <v>13</v>
      </c>
      <c r="E166" s="182" t="s">
        <v>59</v>
      </c>
      <c r="F166" s="182">
        <v>25</v>
      </c>
      <c r="G166" s="183">
        <v>45677</v>
      </c>
      <c r="H166" s="195">
        <v>0.29166666666666669</v>
      </c>
      <c r="I166" s="196" t="s">
        <v>814</v>
      </c>
      <c r="J166" s="184" t="s">
        <v>52</v>
      </c>
      <c r="K166" s="184" t="s">
        <v>64</v>
      </c>
      <c r="L166" s="184" t="s">
        <v>441</v>
      </c>
      <c r="M166" s="185" t="s">
        <v>739</v>
      </c>
      <c r="N166" s="184" t="s">
        <v>815</v>
      </c>
      <c r="O166" s="189" t="s">
        <v>741</v>
      </c>
      <c r="P166" s="189" t="s">
        <v>742</v>
      </c>
      <c r="Q166" s="184" t="s">
        <v>743</v>
      </c>
      <c r="R166" s="128"/>
      <c r="S166" s="128"/>
      <c r="T166" s="128">
        <v>27</v>
      </c>
      <c r="U166" s="128"/>
      <c r="V166" s="128"/>
      <c r="W166" s="139">
        <v>6</v>
      </c>
      <c r="X166" s="139">
        <v>1</v>
      </c>
      <c r="Y166" s="38"/>
      <c r="Z166" s="38"/>
      <c r="AA166" s="38"/>
      <c r="AB166" s="38"/>
      <c r="AC166" s="38"/>
      <c r="AD166" s="38"/>
      <c r="AE166" s="38"/>
      <c r="AF166" s="38">
        <v>9</v>
      </c>
      <c r="AG166" s="50" t="str">
        <f>_xlfn.IFNA(VLOOKUP(Tabla26[[#This Row],[CODIGO_OPERATIVO]],codigo_operativo[#All],2,FALSE),"")</f>
        <v>Guemes</v>
      </c>
    </row>
    <row r="167" spans="1:33" ht="50.1" customHeight="1" x14ac:dyDescent="0.25">
      <c r="A167" s="48" t="str">
        <f t="shared" si="4"/>
        <v>OSR-1146-UR4/24</v>
      </c>
      <c r="B167" s="48" t="str">
        <f>IF(ISBLANK(C167),"",_xlfn.CONCAT(A167,"_",TEXT(G167,"yymmdd"),TEXT(H167,"hhmm"),"-",VLOOKUP(Tabla26[[#This Row],[DEPARTAMENTO O PARTIDO]],id_deptos[#All],2,FALSE)))</f>
        <v>OSR-1146-UR4/24_2501201900-472</v>
      </c>
      <c r="C167" s="191" t="s">
        <v>680</v>
      </c>
      <c r="D167" s="190">
        <v>1146</v>
      </c>
      <c r="E167" s="190" t="s">
        <v>60</v>
      </c>
      <c r="F167" s="190">
        <v>24</v>
      </c>
      <c r="G167" s="188">
        <v>45677</v>
      </c>
      <c r="H167" s="181">
        <v>0.79166666666666663</v>
      </c>
      <c r="I167" s="184" t="s">
        <v>777</v>
      </c>
      <c r="J167" s="184" t="s">
        <v>52</v>
      </c>
      <c r="K167" s="184" t="s">
        <v>75</v>
      </c>
      <c r="L167" s="184" t="s">
        <v>140</v>
      </c>
      <c r="M167" s="185" t="s">
        <v>710</v>
      </c>
      <c r="N167" s="184" t="s">
        <v>816</v>
      </c>
      <c r="O167" s="172" t="s">
        <v>711</v>
      </c>
      <c r="P167" s="172" t="s">
        <v>712</v>
      </c>
      <c r="Q167" s="139"/>
      <c r="R167" s="139"/>
      <c r="S167" s="38">
        <v>20</v>
      </c>
      <c r="T167" s="38">
        <v>30</v>
      </c>
      <c r="U167" s="38"/>
      <c r="V167" s="38">
        <v>50</v>
      </c>
      <c r="W167" s="38">
        <v>10</v>
      </c>
      <c r="X167" s="38">
        <v>4</v>
      </c>
      <c r="Y167" s="38"/>
      <c r="Z167" s="38"/>
      <c r="AA167" s="38"/>
      <c r="AB167" s="38"/>
      <c r="AC167" s="38"/>
      <c r="AD167" s="38"/>
      <c r="AE167" s="38"/>
      <c r="AF167" s="38">
        <v>5</v>
      </c>
      <c r="AG167" s="50" t="str">
        <f>_xlfn.IFNA(VLOOKUP(Tabla26[[#This Row],[CODIGO_OPERATIVO]],codigo_operativo[#All],2,FALSE),"")</f>
        <v>Plan Bandera</v>
      </c>
    </row>
    <row r="168" spans="1:33" ht="50.1" customHeight="1" x14ac:dyDescent="0.25">
      <c r="A168" s="48" t="str">
        <f t="shared" si="4"/>
        <v>OSR-1146-UR4/24</v>
      </c>
      <c r="B168" s="48" t="str">
        <f>IF(ISBLANK(C168),"",_xlfn.CONCAT(A168,"_",TEXT(G168,"yymmdd"),TEXT(H168,"hhmm"),"-",VLOOKUP(Tabla26[[#This Row],[DEPARTAMENTO O PARTIDO]],id_deptos[#All],2,FALSE)))</f>
        <v>OSR-1146-UR4/24_2501200700-472</v>
      </c>
      <c r="C168" s="191" t="s">
        <v>680</v>
      </c>
      <c r="D168" s="190">
        <v>1146</v>
      </c>
      <c r="E168" s="190" t="s">
        <v>60</v>
      </c>
      <c r="F168" s="190">
        <v>24</v>
      </c>
      <c r="G168" s="188">
        <v>45677</v>
      </c>
      <c r="H168" s="181">
        <v>0.29166666666666669</v>
      </c>
      <c r="I168" s="184" t="s">
        <v>777</v>
      </c>
      <c r="J168" s="184" t="s">
        <v>52</v>
      </c>
      <c r="K168" s="184" t="s">
        <v>75</v>
      </c>
      <c r="L168" s="184" t="s">
        <v>140</v>
      </c>
      <c r="M168" s="185" t="s">
        <v>710</v>
      </c>
      <c r="N168" s="184" t="s">
        <v>816</v>
      </c>
      <c r="O168" s="172" t="s">
        <v>711</v>
      </c>
      <c r="P168" s="172" t="s">
        <v>712</v>
      </c>
      <c r="Q168" s="139"/>
      <c r="R168" s="139"/>
      <c r="S168" s="139">
        <v>19</v>
      </c>
      <c r="T168" s="139">
        <v>39</v>
      </c>
      <c r="U168" s="139"/>
      <c r="V168" s="139">
        <v>59</v>
      </c>
      <c r="W168" s="139">
        <v>10</v>
      </c>
      <c r="X168" s="139">
        <v>4</v>
      </c>
      <c r="Y168" s="139"/>
      <c r="Z168" s="139"/>
      <c r="AA168" s="139"/>
      <c r="AB168" s="139"/>
      <c r="AC168" s="139"/>
      <c r="AD168" s="139"/>
      <c r="AE168" s="139"/>
      <c r="AF168" s="38">
        <v>5</v>
      </c>
      <c r="AG168" s="50" t="str">
        <f>_xlfn.IFNA(VLOOKUP(Tabla26[[#This Row],[CODIGO_OPERATIVO]],codigo_operativo[#All],2,FALSE),"")</f>
        <v>Plan Bandera</v>
      </c>
    </row>
    <row r="169" spans="1:33" ht="50.1" customHeight="1" x14ac:dyDescent="0.25">
      <c r="A169" s="48" t="str">
        <f t="shared" si="4"/>
        <v>OSR-1141-UR4/24</v>
      </c>
      <c r="B169" s="48" t="str">
        <f>IF(ISBLANK(C169),"",_xlfn.CONCAT(A169,"_",TEXT(G169,"yymmdd"),TEXT(H169,"hhmm"),"-",VLOOKUP(Tabla26[[#This Row],[DEPARTAMENTO O PARTIDO]],id_deptos[#All],2,FALSE)))</f>
        <v>OSR-1141-UR4/24_2501201700-472</v>
      </c>
      <c r="C169" s="190" t="s">
        <v>680</v>
      </c>
      <c r="D169" s="190">
        <v>1141</v>
      </c>
      <c r="E169" s="190" t="s">
        <v>60</v>
      </c>
      <c r="F169" s="190">
        <v>24</v>
      </c>
      <c r="G169" s="183">
        <v>45677</v>
      </c>
      <c r="H169" s="195">
        <v>0.70833333333333337</v>
      </c>
      <c r="I169" s="184" t="s">
        <v>776</v>
      </c>
      <c r="J169" s="184" t="s">
        <v>52</v>
      </c>
      <c r="K169" s="184" t="s">
        <v>75</v>
      </c>
      <c r="L169" s="184" t="s">
        <v>140</v>
      </c>
      <c r="M169" s="185" t="s">
        <v>710</v>
      </c>
      <c r="N169" s="184" t="s">
        <v>825</v>
      </c>
      <c r="O169" s="186" t="s">
        <v>744</v>
      </c>
      <c r="P169" s="186" t="s">
        <v>745</v>
      </c>
      <c r="Q169" s="139"/>
      <c r="R169" s="139"/>
      <c r="S169" s="139">
        <v>5</v>
      </c>
      <c r="T169" s="139">
        <v>5</v>
      </c>
      <c r="U169" s="139"/>
      <c r="V169" s="139">
        <v>5</v>
      </c>
      <c r="W169" s="139">
        <v>4</v>
      </c>
      <c r="X169" s="139">
        <v>2</v>
      </c>
      <c r="Y169" s="139"/>
      <c r="Z169" s="139"/>
      <c r="AA169" s="139"/>
      <c r="AB169" s="139"/>
      <c r="AC169" s="139"/>
      <c r="AD169" s="139"/>
      <c r="AE169" s="139"/>
      <c r="AF169" s="38">
        <v>5</v>
      </c>
      <c r="AG169" s="50" t="str">
        <f>_xlfn.IFNA(VLOOKUP(Tabla26[[#This Row],[CODIGO_OPERATIVO]],codigo_operativo[#All],2,FALSE),"")</f>
        <v>Plan Bandera</v>
      </c>
    </row>
    <row r="170" spans="1:33" ht="50.1" customHeight="1" x14ac:dyDescent="0.25">
      <c r="A170" s="48" t="str">
        <f t="shared" si="4"/>
        <v>OSR-1141-UR4/24</v>
      </c>
      <c r="B170" s="48" t="str">
        <f>IF(ISBLANK(C170),"",_xlfn.CONCAT(A170,"_",TEXT(G170,"yymmdd"),TEXT(H170,"hhmm"),"-",VLOOKUP(Tabla26[[#This Row],[DEPARTAMENTO O PARTIDO]],id_deptos[#All],2,FALSE)))</f>
        <v>OSR-1141-UR4/24_2501201800-472</v>
      </c>
      <c r="C170" s="190" t="s">
        <v>680</v>
      </c>
      <c r="D170" s="190">
        <v>1141</v>
      </c>
      <c r="E170" s="190" t="s">
        <v>60</v>
      </c>
      <c r="F170" s="190">
        <v>24</v>
      </c>
      <c r="G170" s="183">
        <v>45677</v>
      </c>
      <c r="H170" s="195">
        <v>0.75</v>
      </c>
      <c r="I170" s="184" t="s">
        <v>776</v>
      </c>
      <c r="J170" s="184" t="s">
        <v>52</v>
      </c>
      <c r="K170" s="184" t="s">
        <v>75</v>
      </c>
      <c r="L170" s="184" t="s">
        <v>140</v>
      </c>
      <c r="M170" s="185" t="s">
        <v>710</v>
      </c>
      <c r="N170" s="184" t="s">
        <v>825</v>
      </c>
      <c r="O170" s="186" t="s">
        <v>744</v>
      </c>
      <c r="P170" s="186" t="s">
        <v>745</v>
      </c>
      <c r="Q170" s="153"/>
      <c r="R170" s="153"/>
      <c r="S170" s="153">
        <v>4</v>
      </c>
      <c r="T170" s="153">
        <v>5</v>
      </c>
      <c r="U170" s="153"/>
      <c r="V170" s="153">
        <v>5</v>
      </c>
      <c r="W170" s="153">
        <v>4</v>
      </c>
      <c r="X170" s="139">
        <v>2</v>
      </c>
      <c r="Y170" s="139"/>
      <c r="Z170" s="139"/>
      <c r="AA170" s="139"/>
      <c r="AB170" s="139"/>
      <c r="AC170" s="139"/>
      <c r="AD170" s="139"/>
      <c r="AE170" s="139"/>
      <c r="AF170" s="38">
        <v>5</v>
      </c>
      <c r="AG170" s="50" t="str">
        <f>_xlfn.IFNA(VLOOKUP(Tabla26[[#This Row],[CODIGO_OPERATIVO]],codigo_operativo[#All],2,FALSE),"")</f>
        <v>Plan Bandera</v>
      </c>
    </row>
    <row r="171" spans="1:33" ht="50.1" customHeight="1" x14ac:dyDescent="0.25">
      <c r="A171" s="48" t="str">
        <f t="shared" si="4"/>
        <v>OSR-603-UR5/24</v>
      </c>
      <c r="B171" s="48" t="str">
        <f>IF(ISBLANK(C171),"",_xlfn.CONCAT(A171,"_",TEXT(G171,"yymmdd"),TEXT(H171,"hhmm"),"-",VLOOKUP(Tabla26[[#This Row],[DEPARTAMENTO O PARTIDO]],id_deptos[#All],2,FALSE)))</f>
        <v>OSR-603-UR5/24_2501200830-393</v>
      </c>
      <c r="C171" s="190" t="s">
        <v>680</v>
      </c>
      <c r="D171" s="182">
        <v>603</v>
      </c>
      <c r="E171" s="182" t="s">
        <v>61</v>
      </c>
      <c r="F171" s="182">
        <v>24</v>
      </c>
      <c r="G171" s="183">
        <v>45677</v>
      </c>
      <c r="H171" s="195">
        <v>0.35416666666666669</v>
      </c>
      <c r="I171" s="184" t="s">
        <v>820</v>
      </c>
      <c r="J171" s="184" t="s">
        <v>52</v>
      </c>
      <c r="K171" s="192" t="s">
        <v>79</v>
      </c>
      <c r="L171" s="192" t="s">
        <v>396</v>
      </c>
      <c r="M171" s="154"/>
      <c r="N171" s="194" t="s">
        <v>748</v>
      </c>
      <c r="O171" s="174" t="s">
        <v>749</v>
      </c>
      <c r="P171" s="174" t="s">
        <v>750</v>
      </c>
      <c r="Q171" s="192" t="s">
        <v>738</v>
      </c>
      <c r="R171" s="192" t="s">
        <v>751</v>
      </c>
      <c r="S171" s="153">
        <v>26</v>
      </c>
      <c r="T171" s="153">
        <v>70</v>
      </c>
      <c r="U171" s="153"/>
      <c r="V171" s="153">
        <v>70</v>
      </c>
      <c r="W171" s="153">
        <v>1</v>
      </c>
      <c r="X171" s="184"/>
      <c r="Y171" s="139"/>
      <c r="Z171" s="139"/>
      <c r="AA171" s="139"/>
      <c r="AB171" s="139"/>
      <c r="AC171" s="139"/>
      <c r="AD171" s="139"/>
      <c r="AE171" s="139"/>
      <c r="AF171" s="38"/>
      <c r="AG171" s="50" t="str">
        <f>_xlfn.IFNA(VLOOKUP(Tabla26[[#This Row],[CODIGO_OPERATIVO]],codigo_operativo[#All],2,FALSE),"")</f>
        <v/>
      </c>
    </row>
    <row r="172" spans="1:33" ht="50.1" customHeight="1" x14ac:dyDescent="0.25">
      <c r="A172" s="48" t="str">
        <f t="shared" si="4"/>
        <v>OSL-6-TRE/25</v>
      </c>
      <c r="B172" s="48" t="str">
        <f>IF(ISBLANK(C172),"",_xlfn.CONCAT(A172,"_",TEXT(G172,"yymmdd"),TEXT(H172,"hhmm"),"-",VLOOKUP(Tabla26[[#This Row],[DEPARTAMENTO O PARTIDO]],id_deptos[#All],2,FALSE)))</f>
        <v>OSL-6-TRE/25_2501201630-253</v>
      </c>
      <c r="C172" s="143" t="s">
        <v>676</v>
      </c>
      <c r="D172" s="158">
        <v>6</v>
      </c>
      <c r="E172" s="190" t="s">
        <v>115</v>
      </c>
      <c r="F172" s="190">
        <v>25</v>
      </c>
      <c r="G172" s="188">
        <v>45677</v>
      </c>
      <c r="H172" s="181">
        <v>0.6875</v>
      </c>
      <c r="I172" s="184" t="s">
        <v>783</v>
      </c>
      <c r="J172" s="184" t="s">
        <v>52</v>
      </c>
      <c r="K172" s="184" t="s">
        <v>53</v>
      </c>
      <c r="L172" s="184" t="s">
        <v>292</v>
      </c>
      <c r="M172" s="154"/>
      <c r="N172" s="184" t="s">
        <v>826</v>
      </c>
      <c r="O172" s="186" t="s">
        <v>785</v>
      </c>
      <c r="P172" s="186" t="s">
        <v>786</v>
      </c>
      <c r="Q172" s="184" t="s">
        <v>738</v>
      </c>
      <c r="R172" s="184" t="s">
        <v>751</v>
      </c>
      <c r="S172" s="38">
        <v>0</v>
      </c>
      <c r="T172" s="38">
        <v>13</v>
      </c>
      <c r="U172" s="38"/>
      <c r="V172" s="38">
        <v>13</v>
      </c>
      <c r="W172" s="139">
        <v>3</v>
      </c>
      <c r="X172" s="139">
        <v>1</v>
      </c>
      <c r="Y172" s="38"/>
      <c r="Z172" s="38"/>
      <c r="AA172" s="38"/>
      <c r="AB172" s="38"/>
      <c r="AC172" s="38"/>
      <c r="AD172" s="38"/>
      <c r="AE172" s="38"/>
      <c r="AF172" s="38"/>
      <c r="AG172" s="50" t="str">
        <f>_xlfn.IFNA(VLOOKUP(Tabla26[[#This Row],[CODIGO_OPERATIVO]],codigo_operativo[#All],2,FALSE),"")</f>
        <v/>
      </c>
    </row>
    <row r="173" spans="1:33" ht="50.1" customHeight="1" x14ac:dyDescent="0.25">
      <c r="A173" s="48" t="str">
        <f t="shared" si="4"/>
        <v>OSR-603-UR5/24</v>
      </c>
      <c r="B173" s="48" t="str">
        <f>IF(ISBLANK(C173),"",_xlfn.CONCAT(A173,"_",TEXT(G173,"yymmdd"),TEXT(H173,"hhmm"),"-",VLOOKUP(Tabla26[[#This Row],[DEPARTAMENTO O PARTIDO]],id_deptos[#All],2,FALSE)))</f>
        <v>OSR-603-UR5/24_2501210830-393</v>
      </c>
      <c r="C173" s="201" t="s">
        <v>680</v>
      </c>
      <c r="D173" s="201">
        <v>603</v>
      </c>
      <c r="E173" s="201" t="s">
        <v>61</v>
      </c>
      <c r="F173" s="201">
        <v>24</v>
      </c>
      <c r="G173" s="198">
        <v>45678</v>
      </c>
      <c r="H173" s="181">
        <v>0.35416666666666669</v>
      </c>
      <c r="I173" s="199" t="s">
        <v>747</v>
      </c>
      <c r="J173" s="199" t="s">
        <v>52</v>
      </c>
      <c r="K173" s="199" t="s">
        <v>79</v>
      </c>
      <c r="L173" s="199" t="s">
        <v>396</v>
      </c>
      <c r="M173" s="200" t="s">
        <v>396</v>
      </c>
      <c r="N173" s="199" t="s">
        <v>748</v>
      </c>
      <c r="O173" s="172">
        <v>-4132367</v>
      </c>
      <c r="P173" s="172">
        <v>-7149703</v>
      </c>
      <c r="Q173" s="199" t="s">
        <v>738</v>
      </c>
      <c r="R173" s="199" t="s">
        <v>751</v>
      </c>
      <c r="S173" s="199">
        <v>26</v>
      </c>
      <c r="T173" s="199">
        <v>75</v>
      </c>
      <c r="U173" s="199"/>
      <c r="V173" s="199"/>
      <c r="W173" s="199">
        <v>1</v>
      </c>
      <c r="X173" s="199">
        <v>1</v>
      </c>
      <c r="Y173" s="38"/>
      <c r="Z173" s="38"/>
      <c r="AA173" s="38"/>
      <c r="AB173" s="38"/>
      <c r="AC173" s="38"/>
      <c r="AD173" s="38"/>
      <c r="AE173" s="38"/>
      <c r="AF173" s="38"/>
      <c r="AG173" s="50" t="str">
        <f>_xlfn.IFNA(VLOOKUP(Tabla26[[#This Row],[CODIGO_OPERATIVO]],codigo_operativo[#All],2,FALSE),"")</f>
        <v/>
      </c>
    </row>
    <row r="174" spans="1:33" ht="50.1" customHeight="1" x14ac:dyDescent="0.25">
      <c r="A174" s="48" t="str">
        <f t="shared" si="4"/>
        <v>OSR-13-UR3/25</v>
      </c>
      <c r="B174" s="48" t="str">
        <f>IF(ISBLANK(C174),"",_xlfn.CONCAT(A174,"_",TEXT(G174,"yymmdd"),TEXT(H174,"hhmm"),"-",VLOOKUP(Tabla26[[#This Row],[DEPARTAMENTO O PARTIDO]],id_deptos[#All],2,FALSE)))</f>
        <v>OSR-13-UR3/25_2501210700-421</v>
      </c>
      <c r="C174" s="206" t="s">
        <v>680</v>
      </c>
      <c r="D174" s="206">
        <v>13</v>
      </c>
      <c r="E174" s="206" t="s">
        <v>59</v>
      </c>
      <c r="F174" s="206">
        <v>25</v>
      </c>
      <c r="G174" s="205">
        <v>45678</v>
      </c>
      <c r="H174" s="181">
        <v>0.29166666666666669</v>
      </c>
      <c r="I174" s="202" t="s">
        <v>814</v>
      </c>
      <c r="J174" s="202" t="s">
        <v>52</v>
      </c>
      <c r="K174" s="202" t="s">
        <v>64</v>
      </c>
      <c r="L174" s="202" t="s">
        <v>441</v>
      </c>
      <c r="M174" s="203" t="s">
        <v>739</v>
      </c>
      <c r="N174" s="202" t="s">
        <v>815</v>
      </c>
      <c r="O174" s="189" t="s">
        <v>741</v>
      </c>
      <c r="P174" s="189" t="s">
        <v>742</v>
      </c>
      <c r="Q174" s="202" t="s">
        <v>743</v>
      </c>
      <c r="R174" s="202"/>
      <c r="S174" s="202"/>
      <c r="T174" s="202">
        <v>31</v>
      </c>
      <c r="U174" s="202"/>
      <c r="V174" s="202"/>
      <c r="W174" s="202">
        <v>6</v>
      </c>
      <c r="X174" s="202">
        <v>1</v>
      </c>
      <c r="Y174" s="202"/>
      <c r="Z174" s="202"/>
      <c r="AA174" s="202"/>
      <c r="AB174" s="202"/>
      <c r="AC174" s="202"/>
      <c r="AD174" s="202"/>
      <c r="AE174" s="202"/>
      <c r="AF174" s="202">
        <v>9</v>
      </c>
      <c r="AG174" s="50" t="str">
        <f>_xlfn.IFNA(VLOOKUP(Tabla26[[#This Row],[CODIGO_OPERATIVO]],codigo_operativo[#All],2,FALSE),"")</f>
        <v>Guemes</v>
      </c>
    </row>
    <row r="175" spans="1:33" ht="50.1" customHeight="1" x14ac:dyDescent="0.25">
      <c r="A175" s="48" t="str">
        <f t="shared" si="4"/>
        <v>OSL-475-MDZ/24</v>
      </c>
      <c r="B175" s="48" t="str">
        <f>IF(ISBLANK(C175),"",_xlfn.CONCAT(A175,"_",TEXT(G175,"yymmdd"),TEXT(H175,"hhmm"),"-",VLOOKUP(Tabla26[[#This Row],[DEPARTAMENTO O PARTIDO]],id_deptos[#All],2,FALSE)))</f>
        <v>OSL-475-MDZ/24_2501210000-348</v>
      </c>
      <c r="C175" s="206" t="s">
        <v>676</v>
      </c>
      <c r="D175" s="206">
        <v>475</v>
      </c>
      <c r="E175" s="206" t="s">
        <v>91</v>
      </c>
      <c r="F175" s="206">
        <v>24</v>
      </c>
      <c r="G175" s="205">
        <v>45678</v>
      </c>
      <c r="H175" s="181">
        <v>0</v>
      </c>
      <c r="I175" s="202" t="s">
        <v>811</v>
      </c>
      <c r="J175" s="202" t="s">
        <v>54</v>
      </c>
      <c r="K175" s="202" t="s">
        <v>67</v>
      </c>
      <c r="L175" s="202" t="s">
        <v>379</v>
      </c>
      <c r="M175" s="203" t="s">
        <v>812</v>
      </c>
      <c r="N175" s="202" t="s">
        <v>813</v>
      </c>
      <c r="O175" s="204" t="s">
        <v>845</v>
      </c>
      <c r="P175" s="204" t="s">
        <v>846</v>
      </c>
      <c r="Q175" s="202"/>
      <c r="R175" s="202"/>
      <c r="S175" s="202"/>
      <c r="T175" s="202"/>
      <c r="U175" s="202"/>
      <c r="V175" s="202"/>
      <c r="W175" s="202">
        <v>2</v>
      </c>
      <c r="X175" s="187">
        <v>1</v>
      </c>
      <c r="Y175" s="38"/>
      <c r="Z175" s="38"/>
      <c r="AA175" s="38"/>
      <c r="AB175" s="38"/>
      <c r="AC175" s="38"/>
      <c r="AD175" s="38"/>
      <c r="AE175" s="38"/>
      <c r="AF175" s="38"/>
      <c r="AG175" s="50" t="str">
        <f>_xlfn.IFNA(VLOOKUP(Tabla26[[#This Row],[CODIGO_OPERATIVO]],codigo_operativo[#All],2,FALSE),"")</f>
        <v/>
      </c>
    </row>
    <row r="176" spans="1:33" ht="50.1" customHeight="1" x14ac:dyDescent="0.25">
      <c r="A176" s="48" t="str">
        <f t="shared" si="4"/>
        <v>OSL-1246-EZE/24</v>
      </c>
      <c r="B176" s="48" t="str">
        <f>IF(ISBLANK(C176),"",_xlfn.CONCAT(A176,"_",TEXT(G176,"yymmdd"),TEXT(H176,"hhmm"),"-",VLOOKUP(Tabla26[[#This Row],[DEPARTAMENTO O PARTIDO]],id_deptos[#All],2,FALSE)))</f>
        <v>OSL-1246-EZE/24_2501211000-78</v>
      </c>
      <c r="C176" s="206" t="s">
        <v>676</v>
      </c>
      <c r="D176" s="206">
        <v>1246</v>
      </c>
      <c r="E176" s="202" t="s">
        <v>86</v>
      </c>
      <c r="F176" s="202">
        <v>24</v>
      </c>
      <c r="G176" s="198">
        <v>45678</v>
      </c>
      <c r="H176" s="150">
        <v>0.41666666666666669</v>
      </c>
      <c r="I176" s="202" t="s">
        <v>734</v>
      </c>
      <c r="J176" s="202" t="s">
        <v>52</v>
      </c>
      <c r="K176" s="202" t="s">
        <v>83</v>
      </c>
      <c r="L176" s="202" t="s">
        <v>524</v>
      </c>
      <c r="M176" s="203" t="s">
        <v>678</v>
      </c>
      <c r="N176" s="202" t="s">
        <v>808</v>
      </c>
      <c r="O176" s="189" t="s">
        <v>809</v>
      </c>
      <c r="P176" s="189" t="s">
        <v>810</v>
      </c>
      <c r="Q176" s="153"/>
      <c r="R176" s="153"/>
      <c r="S176" s="38">
        <v>8</v>
      </c>
      <c r="T176" s="38">
        <v>12</v>
      </c>
      <c r="U176" s="38"/>
      <c r="V176" s="38">
        <v>10</v>
      </c>
      <c r="W176" s="38">
        <v>4</v>
      </c>
      <c r="X176" s="38">
        <v>1</v>
      </c>
      <c r="Y176" s="38"/>
      <c r="Z176" s="38"/>
      <c r="AA176" s="38"/>
      <c r="AB176" s="38"/>
      <c r="AC176" s="38"/>
      <c r="AD176" s="38"/>
      <c r="AE176" s="38"/>
      <c r="AF176" s="38"/>
      <c r="AG176" s="50" t="str">
        <f>_xlfn.IFNA(VLOOKUP(Tabla26[[#This Row],[CODIGO_OPERATIVO]],codigo_operativo[#All],2,FALSE),"")</f>
        <v/>
      </c>
    </row>
    <row r="177" spans="1:33" ht="50.1" customHeight="1" x14ac:dyDescent="0.25">
      <c r="A177" s="48" t="str">
        <f t="shared" si="4"/>
        <v>OSR-1146-UR4/24</v>
      </c>
      <c r="B177" s="48" t="str">
        <f>IF(ISBLANK(C177),"",_xlfn.CONCAT(A177,"_",TEXT(G177,"yymmdd"),TEXT(H177,"hhmm"),"-",VLOOKUP(Tabla26[[#This Row],[DEPARTAMENTO O PARTIDO]],id_deptos[#All],2,FALSE)))</f>
        <v>OSR-1146-UR4/24_2501211900-472</v>
      </c>
      <c r="C177" s="191" t="s">
        <v>680</v>
      </c>
      <c r="D177" s="206">
        <v>1146</v>
      </c>
      <c r="E177" s="206" t="s">
        <v>60</v>
      </c>
      <c r="F177" s="206">
        <v>24</v>
      </c>
      <c r="G177" s="205">
        <v>45678</v>
      </c>
      <c r="H177" s="181">
        <v>0.79166666666666663</v>
      </c>
      <c r="I177" s="202" t="s">
        <v>777</v>
      </c>
      <c r="J177" s="202" t="s">
        <v>52</v>
      </c>
      <c r="K177" s="202" t="s">
        <v>75</v>
      </c>
      <c r="L177" s="202" t="s">
        <v>140</v>
      </c>
      <c r="M177" s="203" t="s">
        <v>710</v>
      </c>
      <c r="N177" s="202" t="s">
        <v>816</v>
      </c>
      <c r="O177" s="172" t="s">
        <v>711</v>
      </c>
      <c r="P177" s="172" t="s">
        <v>712</v>
      </c>
      <c r="Q177" s="38"/>
      <c r="R177" s="38"/>
      <c r="S177" s="38">
        <v>34</v>
      </c>
      <c r="T177" s="38">
        <v>20</v>
      </c>
      <c r="U177" s="38"/>
      <c r="V177" s="38">
        <v>54</v>
      </c>
      <c r="W177" s="38">
        <v>10</v>
      </c>
      <c r="X177" s="38">
        <v>4</v>
      </c>
      <c r="Y177" s="38"/>
      <c r="Z177" s="38"/>
      <c r="AA177" s="38"/>
      <c r="AB177" s="38"/>
      <c r="AC177" s="38"/>
      <c r="AD177" s="38"/>
      <c r="AE177" s="38"/>
      <c r="AF177" s="38">
        <v>5</v>
      </c>
      <c r="AG177" s="50" t="str">
        <f>_xlfn.IFNA(VLOOKUP(Tabla26[[#This Row],[CODIGO_OPERATIVO]],codigo_operativo[#All],2,FALSE),"")</f>
        <v>Plan Bandera</v>
      </c>
    </row>
    <row r="178" spans="1:33" ht="50.1" customHeight="1" x14ac:dyDescent="0.25">
      <c r="A178" s="48" t="str">
        <f t="shared" si="4"/>
        <v>OSR-1146-UR4/24</v>
      </c>
      <c r="B178" s="48" t="str">
        <f>IF(ISBLANK(C178),"",_xlfn.CONCAT(A178,"_",TEXT(G178,"yymmdd"),TEXT(H178,"hhmm"),"-",VLOOKUP(Tabla26[[#This Row],[DEPARTAMENTO O PARTIDO]],id_deptos[#All],2,FALSE)))</f>
        <v>OSR-1146-UR4/24_2501210700-472</v>
      </c>
      <c r="C178" s="191" t="s">
        <v>680</v>
      </c>
      <c r="D178" s="206">
        <v>1146</v>
      </c>
      <c r="E178" s="206" t="s">
        <v>60</v>
      </c>
      <c r="F178" s="206">
        <v>24</v>
      </c>
      <c r="G178" s="205">
        <v>45678</v>
      </c>
      <c r="H178" s="181">
        <v>0.29166666666666669</v>
      </c>
      <c r="I178" s="202" t="s">
        <v>777</v>
      </c>
      <c r="J178" s="202" t="s">
        <v>52</v>
      </c>
      <c r="K178" s="202" t="s">
        <v>75</v>
      </c>
      <c r="L178" s="202" t="s">
        <v>140</v>
      </c>
      <c r="M178" s="203" t="s">
        <v>710</v>
      </c>
      <c r="N178" s="202" t="s">
        <v>816</v>
      </c>
      <c r="O178" s="172" t="s">
        <v>711</v>
      </c>
      <c r="P178" s="172" t="s">
        <v>712</v>
      </c>
      <c r="Q178" s="38"/>
      <c r="R178" s="38"/>
      <c r="S178" s="38">
        <v>30</v>
      </c>
      <c r="T178" s="38">
        <v>21</v>
      </c>
      <c r="U178" s="38"/>
      <c r="V178" s="38">
        <v>51</v>
      </c>
      <c r="W178" s="38">
        <v>10</v>
      </c>
      <c r="X178" s="38">
        <v>4</v>
      </c>
      <c r="Y178" s="38"/>
      <c r="Z178" s="38"/>
      <c r="AA178" s="38"/>
      <c r="AB178" s="38"/>
      <c r="AC178" s="38"/>
      <c r="AD178" s="38"/>
      <c r="AE178" s="38"/>
      <c r="AF178" s="38">
        <v>5</v>
      </c>
      <c r="AG178" s="50" t="str">
        <f>_xlfn.IFNA(VLOOKUP(Tabla26[[#This Row],[CODIGO_OPERATIVO]],codigo_operativo[#All],2,FALSE),"")</f>
        <v>Plan Bandera</v>
      </c>
    </row>
    <row r="179" spans="1:33" ht="50.1" customHeight="1" x14ac:dyDescent="0.25">
      <c r="A179" s="48" t="str">
        <f t="shared" si="4"/>
        <v>OSR-1141-UR4/24</v>
      </c>
      <c r="B179" s="48" t="str">
        <f>IF(ISBLANK(C179),"",_xlfn.CONCAT(A179,"_",TEXT(G179,"yymmdd"),TEXT(H179,"hhmm"),"-",VLOOKUP(Tabla26[[#This Row],[DEPARTAMENTO O PARTIDO]],id_deptos[#All],2,FALSE)))</f>
        <v>OSR-1141-UR4/24_2501211700-472</v>
      </c>
      <c r="C179" s="206" t="s">
        <v>680</v>
      </c>
      <c r="D179" s="206">
        <v>1141</v>
      </c>
      <c r="E179" s="206" t="s">
        <v>60</v>
      </c>
      <c r="F179" s="206">
        <v>24</v>
      </c>
      <c r="G179" s="198">
        <v>45678</v>
      </c>
      <c r="H179" s="195">
        <v>0.70833333333333337</v>
      </c>
      <c r="I179" s="202" t="s">
        <v>776</v>
      </c>
      <c r="J179" s="202" t="s">
        <v>52</v>
      </c>
      <c r="K179" s="202" t="s">
        <v>75</v>
      </c>
      <c r="L179" s="202" t="s">
        <v>140</v>
      </c>
      <c r="M179" s="203" t="s">
        <v>710</v>
      </c>
      <c r="N179" s="202" t="s">
        <v>825</v>
      </c>
      <c r="O179" s="204" t="s">
        <v>744</v>
      </c>
      <c r="P179" s="204" t="s">
        <v>745</v>
      </c>
      <c r="Q179" s="38"/>
      <c r="R179" s="38"/>
      <c r="S179" s="38">
        <v>6</v>
      </c>
      <c r="T179" s="38">
        <v>8</v>
      </c>
      <c r="U179" s="38"/>
      <c r="V179" s="38">
        <v>8</v>
      </c>
      <c r="W179" s="38">
        <v>4</v>
      </c>
      <c r="X179" s="38">
        <v>2</v>
      </c>
      <c r="Y179" s="38"/>
      <c r="Z179" s="38"/>
      <c r="AA179" s="38"/>
      <c r="AB179" s="38"/>
      <c r="AC179" s="38"/>
      <c r="AD179" s="38"/>
      <c r="AE179" s="38"/>
      <c r="AF179" s="38">
        <v>5</v>
      </c>
      <c r="AG179" s="50" t="str">
        <f>_xlfn.IFNA(VLOOKUP(Tabla26[[#This Row],[CODIGO_OPERATIVO]],codigo_operativo[#All],2,FALSE),"")</f>
        <v>Plan Bandera</v>
      </c>
    </row>
    <row r="180" spans="1:33" ht="50.1" customHeight="1" x14ac:dyDescent="0.25">
      <c r="A180" s="48" t="str">
        <f t="shared" si="4"/>
        <v>OSR-1141-UR4/24</v>
      </c>
      <c r="B180" s="48" t="str">
        <f>IF(ISBLANK(C180),"",_xlfn.CONCAT(A180,"_",TEXT(G180,"yymmdd"),TEXT(H180,"hhmm"),"-",VLOOKUP(Tabla26[[#This Row],[DEPARTAMENTO O PARTIDO]],id_deptos[#All],2,FALSE)))</f>
        <v>OSR-1141-UR4/24_2501211800-472</v>
      </c>
      <c r="C180" s="206" t="s">
        <v>680</v>
      </c>
      <c r="D180" s="206">
        <v>1141</v>
      </c>
      <c r="E180" s="206" t="s">
        <v>60</v>
      </c>
      <c r="F180" s="206">
        <v>24</v>
      </c>
      <c r="G180" s="198">
        <v>45678</v>
      </c>
      <c r="H180" s="195">
        <v>0.75</v>
      </c>
      <c r="I180" s="202" t="s">
        <v>776</v>
      </c>
      <c r="J180" s="202" t="s">
        <v>52</v>
      </c>
      <c r="K180" s="202" t="s">
        <v>75</v>
      </c>
      <c r="L180" s="202" t="s">
        <v>140</v>
      </c>
      <c r="M180" s="203" t="s">
        <v>710</v>
      </c>
      <c r="N180" s="202" t="s">
        <v>825</v>
      </c>
      <c r="O180" s="204" t="s">
        <v>744</v>
      </c>
      <c r="P180" s="204" t="s">
        <v>745</v>
      </c>
      <c r="Q180" s="38"/>
      <c r="R180" s="38"/>
      <c r="S180" s="38">
        <v>6</v>
      </c>
      <c r="T180" s="38">
        <v>8</v>
      </c>
      <c r="U180" s="38"/>
      <c r="V180" s="38">
        <v>8</v>
      </c>
      <c r="W180" s="38">
        <v>4</v>
      </c>
      <c r="X180" s="38">
        <v>2</v>
      </c>
      <c r="Y180" s="38"/>
      <c r="Z180" s="38"/>
      <c r="AA180" s="38"/>
      <c r="AB180" s="38"/>
      <c r="AC180" s="38"/>
      <c r="AD180" s="38"/>
      <c r="AE180" s="38"/>
      <c r="AF180" s="38">
        <v>5</v>
      </c>
      <c r="AG180" s="50" t="str">
        <f>_xlfn.IFNA(VLOOKUP(Tabla26[[#This Row],[CODIGO_OPERATIVO]],codigo_operativo[#All],2,FALSE),"")</f>
        <v>Plan Bandera</v>
      </c>
    </row>
    <row r="181" spans="1:33" ht="50.1" customHeight="1" x14ac:dyDescent="0.25">
      <c r="A181" s="48" t="str">
        <f t="shared" si="4"/>
        <v/>
      </c>
      <c r="B181" s="48" t="str">
        <f>IF(ISBLANK(C181),"",_xlfn.CONCAT(A181,"_",TEXT(G181,"yymmdd"),TEXT(H181,"hhmm"),"-",VLOOKUP(Tabla26[[#This Row],[DEPARTAMENTO O PARTIDO]],id_deptos[#All],2,FALSE)))</f>
        <v/>
      </c>
      <c r="C181" s="76"/>
      <c r="D181" s="76"/>
      <c r="E181" s="76"/>
      <c r="F181" s="76"/>
      <c r="G181" s="37"/>
      <c r="H181" s="85"/>
      <c r="I181" s="38"/>
      <c r="J181" s="38"/>
      <c r="K181" s="38"/>
      <c r="L181" s="38"/>
      <c r="M181" s="39"/>
      <c r="N181" s="38"/>
      <c r="O181" s="40"/>
      <c r="P181" s="40"/>
      <c r="Q181" s="38"/>
      <c r="R181" s="38"/>
      <c r="S181" s="38"/>
      <c r="T181" s="38"/>
      <c r="U181" s="38"/>
      <c r="V181" s="38"/>
      <c r="W181" s="38"/>
      <c r="X181" s="38"/>
      <c r="Y181" s="38"/>
      <c r="Z181" s="38"/>
      <c r="AA181" s="38"/>
      <c r="AB181" s="38"/>
      <c r="AC181" s="38"/>
      <c r="AD181" s="38"/>
      <c r="AE181" s="38"/>
      <c r="AF181" s="38"/>
      <c r="AG181" s="50" t="str">
        <f>_xlfn.IFNA(VLOOKUP(Tabla26[[#This Row],[CODIGO_OPERATIVO]],codigo_operativo[#All],2,FALSE),"")</f>
        <v/>
      </c>
    </row>
    <row r="182" spans="1:33" ht="50.1" customHeight="1" x14ac:dyDescent="0.25">
      <c r="A182" s="48" t="str">
        <f t="shared" si="4"/>
        <v/>
      </c>
      <c r="B182" s="48" t="str">
        <f>IF(ISBLANK(C182),"",_xlfn.CONCAT(A182,"_",TEXT(G182,"yymmdd"),TEXT(H182,"hhmm"),"-",VLOOKUP(Tabla26[[#This Row],[DEPARTAMENTO O PARTIDO]],id_deptos[#All],2,FALSE)))</f>
        <v/>
      </c>
      <c r="C182" s="76"/>
      <c r="D182" s="76"/>
      <c r="E182" s="76"/>
      <c r="F182" s="76"/>
      <c r="G182" s="37"/>
      <c r="H182" s="85"/>
      <c r="I182" s="38"/>
      <c r="J182" s="38"/>
      <c r="K182" s="38"/>
      <c r="L182" s="38"/>
      <c r="M182" s="39"/>
      <c r="N182" s="38"/>
      <c r="O182" s="40"/>
      <c r="P182" s="40"/>
      <c r="Q182" s="38"/>
      <c r="R182" s="38"/>
      <c r="S182" s="38"/>
      <c r="T182" s="38"/>
      <c r="U182" s="38"/>
      <c r="V182" s="38"/>
      <c r="W182" s="38"/>
      <c r="X182" s="38"/>
      <c r="Y182" s="38"/>
      <c r="Z182" s="38"/>
      <c r="AA182" s="38"/>
      <c r="AB182" s="38"/>
      <c r="AC182" s="38"/>
      <c r="AD182" s="38"/>
      <c r="AE182" s="38"/>
      <c r="AF182" s="38"/>
      <c r="AG182" s="50" t="str">
        <f>_xlfn.IFNA(VLOOKUP(Tabla26[[#This Row],[CODIGO_OPERATIVO]],codigo_operativo[#All],2,FALSE),"")</f>
        <v/>
      </c>
    </row>
    <row r="183" spans="1:33" ht="50.1" customHeight="1" x14ac:dyDescent="0.25">
      <c r="A183" s="48" t="str">
        <f t="shared" si="4"/>
        <v/>
      </c>
      <c r="B183" s="48" t="str">
        <f>IF(ISBLANK(C183),"",_xlfn.CONCAT(A183,"_",TEXT(G183,"yymmdd"),TEXT(H183,"hhmm"),"-",VLOOKUP(Tabla26[[#This Row],[DEPARTAMENTO O PARTIDO]],id_deptos[#All],2,FALSE)))</f>
        <v/>
      </c>
      <c r="C183" s="76"/>
      <c r="D183" s="76"/>
      <c r="E183" s="76"/>
      <c r="F183" s="76"/>
      <c r="G183" s="37"/>
      <c r="H183" s="85"/>
      <c r="I183" s="38"/>
      <c r="J183" s="38"/>
      <c r="K183" s="38"/>
      <c r="L183" s="38"/>
      <c r="M183" s="39"/>
      <c r="N183" s="38"/>
      <c r="O183" s="40"/>
      <c r="P183" s="40"/>
      <c r="Q183" s="38"/>
      <c r="R183" s="38"/>
      <c r="S183" s="38"/>
      <c r="T183" s="38"/>
      <c r="U183" s="38"/>
      <c r="V183" s="38"/>
      <c r="W183" s="38"/>
      <c r="X183" s="38"/>
      <c r="Y183" s="38"/>
      <c r="Z183" s="38"/>
      <c r="AA183" s="38"/>
      <c r="AB183" s="38"/>
      <c r="AC183" s="38"/>
      <c r="AD183" s="38"/>
      <c r="AE183" s="38"/>
      <c r="AF183" s="38"/>
      <c r="AG183" s="50" t="str">
        <f>_xlfn.IFNA(VLOOKUP(Tabla26[[#This Row],[CODIGO_OPERATIVO]],codigo_operativo[#All],2,FALSE),"")</f>
        <v/>
      </c>
    </row>
    <row r="184" spans="1:33" ht="50.1" customHeight="1" x14ac:dyDescent="0.25">
      <c r="A184" s="48" t="str">
        <f t="shared" si="4"/>
        <v/>
      </c>
      <c r="B184" s="48" t="str">
        <f>IF(ISBLANK(C184),"",_xlfn.CONCAT(A184,"_",TEXT(G184,"yymmdd"),TEXT(H184,"hhmm"),"-",VLOOKUP(Tabla26[[#This Row],[DEPARTAMENTO O PARTIDO]],id_deptos[#All],2,FALSE)))</f>
        <v/>
      </c>
      <c r="C184" s="77"/>
      <c r="D184" s="76"/>
      <c r="E184" s="76"/>
      <c r="F184" s="76"/>
      <c r="G184" s="37"/>
      <c r="H184" s="85"/>
      <c r="I184" s="38"/>
      <c r="J184" s="38"/>
      <c r="K184" s="38"/>
      <c r="L184" s="38"/>
      <c r="M184" s="39"/>
      <c r="N184" s="38"/>
      <c r="O184" s="53"/>
      <c r="P184" s="40"/>
      <c r="Q184" s="38"/>
      <c r="R184" s="38"/>
      <c r="S184" s="38"/>
      <c r="T184" s="38"/>
      <c r="U184" s="38"/>
      <c r="V184" s="38"/>
      <c r="W184" s="38"/>
      <c r="X184" s="38"/>
      <c r="Y184" s="38"/>
      <c r="Z184" s="38"/>
      <c r="AA184" s="38"/>
      <c r="AB184" s="38"/>
      <c r="AC184" s="38"/>
      <c r="AD184" s="38"/>
      <c r="AE184" s="38"/>
      <c r="AF184" s="38"/>
      <c r="AG184" s="50" t="str">
        <f>_xlfn.IFNA(VLOOKUP(Tabla26[[#This Row],[CODIGO_OPERATIVO]],codigo_operativo[#All],2,FALSE),"")</f>
        <v/>
      </c>
    </row>
    <row r="185" spans="1:33" ht="50.1" customHeight="1" x14ac:dyDescent="0.25">
      <c r="A185" s="48" t="str">
        <f t="shared" si="4"/>
        <v/>
      </c>
      <c r="B185" s="48" t="str">
        <f>IF(ISBLANK(C185),"",_xlfn.CONCAT(A185,"_",TEXT(G185,"yymmdd"),TEXT(H185,"hhmm"),"-",VLOOKUP(Tabla26[[#This Row],[DEPARTAMENTO O PARTIDO]],id_deptos[#All],2,FALSE)))</f>
        <v/>
      </c>
      <c r="C185" s="76"/>
      <c r="D185" s="76"/>
      <c r="E185" s="76"/>
      <c r="F185" s="76"/>
      <c r="G185" s="37"/>
      <c r="H185" s="85"/>
      <c r="I185" s="38"/>
      <c r="J185" s="38"/>
      <c r="K185" s="78"/>
      <c r="L185" s="38"/>
      <c r="M185" s="39"/>
      <c r="N185" s="38"/>
      <c r="O185" s="53"/>
      <c r="P185" s="40"/>
      <c r="Q185" s="38"/>
      <c r="R185" s="38"/>
      <c r="S185" s="38"/>
      <c r="T185" s="38"/>
      <c r="U185" s="38"/>
      <c r="V185" s="38"/>
      <c r="W185" s="38"/>
      <c r="X185" s="38"/>
      <c r="Y185" s="38"/>
      <c r="Z185" s="38"/>
      <c r="AA185" s="38"/>
      <c r="AB185" s="38"/>
      <c r="AC185" s="38"/>
      <c r="AD185" s="38"/>
      <c r="AE185" s="38"/>
      <c r="AF185" s="38"/>
      <c r="AG185" s="50" t="str">
        <f>_xlfn.IFNA(VLOOKUP(Tabla26[[#This Row],[CODIGO_OPERATIVO]],codigo_operativo[#All],2,FALSE),"")</f>
        <v/>
      </c>
    </row>
    <row r="186" spans="1:33" ht="50.1" customHeight="1" x14ac:dyDescent="0.25">
      <c r="A186" s="48" t="str">
        <f t="shared" si="4"/>
        <v/>
      </c>
      <c r="B186" s="48" t="str">
        <f>IF(ISBLANK(C186),"",_xlfn.CONCAT(A186,"_",TEXT(G186,"yymmdd"),TEXT(H186,"hhmm"),"-",VLOOKUP(Tabla26[[#This Row],[DEPARTAMENTO O PARTIDO]],id_deptos[#All],2,FALSE)))</f>
        <v/>
      </c>
      <c r="C186" s="76"/>
      <c r="D186" s="76"/>
      <c r="E186" s="76"/>
      <c r="F186" s="76"/>
      <c r="G186" s="37"/>
      <c r="H186" s="85"/>
      <c r="I186" s="38"/>
      <c r="J186" s="38"/>
      <c r="K186" s="38"/>
      <c r="L186" s="38"/>
      <c r="M186" s="39"/>
      <c r="N186" s="38"/>
      <c r="O186" s="40"/>
      <c r="P186" s="40"/>
      <c r="Q186" s="38"/>
      <c r="R186" s="38"/>
      <c r="S186" s="38"/>
      <c r="T186" s="38"/>
      <c r="U186" s="38"/>
      <c r="V186" s="38"/>
      <c r="W186" s="38"/>
      <c r="X186" s="38"/>
      <c r="Y186" s="38"/>
      <c r="Z186" s="38"/>
      <c r="AA186" s="38"/>
      <c r="AB186" s="38"/>
      <c r="AC186" s="38"/>
      <c r="AD186" s="38"/>
      <c r="AE186" s="38"/>
      <c r="AF186" s="38"/>
      <c r="AG186" s="50" t="str">
        <f>_xlfn.IFNA(VLOOKUP(Tabla26[[#This Row],[CODIGO_OPERATIVO]],codigo_operativo[#All],2,FALSE),"")</f>
        <v/>
      </c>
    </row>
    <row r="187" spans="1:33" ht="50.1" customHeight="1" x14ac:dyDescent="0.25">
      <c r="A187" s="48" t="str">
        <f t="shared" si="4"/>
        <v/>
      </c>
      <c r="B187" s="48" t="str">
        <f>IF(ISBLANK(C187),"",_xlfn.CONCAT(A187,"_",TEXT(G187,"yymmdd"),TEXT(H187,"hhmm"),"-",VLOOKUP(Tabla26[[#This Row],[DEPARTAMENTO O PARTIDO]],id_deptos[#All],2,FALSE)))</f>
        <v/>
      </c>
      <c r="C187" s="76"/>
      <c r="D187" s="76"/>
      <c r="E187" s="76"/>
      <c r="F187" s="76"/>
      <c r="G187" s="37"/>
      <c r="H187" s="85"/>
      <c r="I187" s="38"/>
      <c r="J187" s="38"/>
      <c r="K187" s="38"/>
      <c r="L187" s="38"/>
      <c r="M187" s="39"/>
      <c r="N187" s="38"/>
      <c r="O187" s="53"/>
      <c r="P187" s="53"/>
      <c r="Q187" s="38"/>
      <c r="R187" s="38"/>
      <c r="S187" s="38"/>
      <c r="T187" s="38"/>
      <c r="U187" s="38"/>
      <c r="V187" s="38"/>
      <c r="W187" s="38"/>
      <c r="X187" s="38"/>
      <c r="Y187" s="38"/>
      <c r="Z187" s="38"/>
      <c r="AA187" s="38"/>
      <c r="AB187" s="38"/>
      <c r="AC187" s="38"/>
      <c r="AD187" s="38"/>
      <c r="AE187" s="38"/>
      <c r="AF187" s="38"/>
      <c r="AG187" s="50" t="str">
        <f>_xlfn.IFNA(VLOOKUP(Tabla26[[#This Row],[CODIGO_OPERATIVO]],codigo_operativo[#All],2,FALSE),"")</f>
        <v/>
      </c>
    </row>
    <row r="188" spans="1:33" ht="50.1" customHeight="1" x14ac:dyDescent="0.25">
      <c r="A188" s="48" t="str">
        <f t="shared" si="4"/>
        <v/>
      </c>
      <c r="B188" s="48" t="str">
        <f>IF(ISBLANK(C188),"",_xlfn.CONCAT(A188,"_",TEXT(G188,"yymmdd"),TEXT(H188,"hhmm"),"-",VLOOKUP(Tabla26[[#This Row],[DEPARTAMENTO O PARTIDO]],id_deptos[#All],2,FALSE)))</f>
        <v/>
      </c>
      <c r="C188" s="76"/>
      <c r="D188" s="76"/>
      <c r="E188" s="76"/>
      <c r="F188" s="76"/>
      <c r="G188" s="37"/>
      <c r="H188" s="85"/>
      <c r="I188" s="38"/>
      <c r="J188" s="38"/>
      <c r="K188" s="38"/>
      <c r="L188" s="38"/>
      <c r="M188" s="39"/>
      <c r="N188" s="52"/>
      <c r="O188" s="40"/>
      <c r="P188" s="40"/>
      <c r="Q188" s="38"/>
      <c r="R188" s="38"/>
      <c r="S188" s="38"/>
      <c r="T188" s="38"/>
      <c r="U188" s="38"/>
      <c r="V188" s="38"/>
      <c r="W188" s="38"/>
      <c r="X188" s="38"/>
      <c r="Y188" s="38"/>
      <c r="Z188" s="38"/>
      <c r="AA188" s="38"/>
      <c r="AB188" s="38"/>
      <c r="AC188" s="38"/>
      <c r="AD188" s="38"/>
      <c r="AE188" s="38"/>
      <c r="AF188" s="38"/>
      <c r="AG188" s="50" t="str">
        <f>_xlfn.IFNA(VLOOKUP(Tabla26[[#This Row],[CODIGO_OPERATIVO]],codigo_operativo[#All],2,FALSE),"")</f>
        <v/>
      </c>
    </row>
    <row r="189" spans="1:33" ht="50.1" customHeight="1" x14ac:dyDescent="0.25">
      <c r="A189" s="48" t="str">
        <f t="shared" si="4"/>
        <v/>
      </c>
      <c r="B189" s="48" t="str">
        <f>IF(ISBLANK(C189),"",_xlfn.CONCAT(A189,"_",TEXT(G189,"yymmdd"),TEXT(H189,"hhmm"),"-",VLOOKUP(Tabla26[[#This Row],[DEPARTAMENTO O PARTIDO]],id_deptos[#All],2,FALSE)))</f>
        <v/>
      </c>
      <c r="C189" s="76"/>
      <c r="D189" s="76"/>
      <c r="E189" s="76"/>
      <c r="F189" s="76"/>
      <c r="G189" s="37"/>
      <c r="H189" s="85"/>
      <c r="I189" s="38"/>
      <c r="J189" s="38"/>
      <c r="K189" s="38"/>
      <c r="L189" s="38"/>
      <c r="M189" s="39"/>
      <c r="N189" s="38"/>
      <c r="O189" s="40"/>
      <c r="P189" s="40"/>
      <c r="Q189" s="38"/>
      <c r="R189" s="38"/>
      <c r="S189" s="38"/>
      <c r="T189" s="38"/>
      <c r="U189" s="38"/>
      <c r="V189" s="38"/>
      <c r="W189" s="38"/>
      <c r="X189" s="38"/>
      <c r="Y189" s="38"/>
      <c r="Z189" s="38"/>
      <c r="AA189" s="38"/>
      <c r="AB189" s="38"/>
      <c r="AC189" s="38"/>
      <c r="AD189" s="38"/>
      <c r="AE189" s="38"/>
      <c r="AF189" s="38"/>
      <c r="AG189" s="50" t="str">
        <f>_xlfn.IFNA(VLOOKUP(Tabla26[[#This Row],[CODIGO_OPERATIVO]],codigo_operativo[#All],2,FALSE),"")</f>
        <v/>
      </c>
    </row>
    <row r="190" spans="1:33" ht="50.1" customHeight="1" x14ac:dyDescent="0.25">
      <c r="A190" s="48" t="str">
        <f t="shared" si="4"/>
        <v/>
      </c>
      <c r="B190" s="48" t="str">
        <f>IF(ISBLANK(C190),"",_xlfn.CONCAT(A190,"_",TEXT(G190,"yymmdd"),TEXT(H190,"hhmm"),"-",VLOOKUP(Tabla26[[#This Row],[DEPARTAMENTO O PARTIDO]],id_deptos[#All],2,FALSE)))</f>
        <v/>
      </c>
      <c r="C190" s="76"/>
      <c r="D190" s="76"/>
      <c r="E190" s="76"/>
      <c r="F190" s="76"/>
      <c r="G190" s="37"/>
      <c r="H190" s="85"/>
      <c r="I190" s="38"/>
      <c r="J190" s="38"/>
      <c r="K190" s="38"/>
      <c r="L190" s="38"/>
      <c r="M190" s="39"/>
      <c r="N190" s="38"/>
      <c r="O190" s="40"/>
      <c r="P190" s="40"/>
      <c r="Q190" s="38"/>
      <c r="R190" s="38"/>
      <c r="S190" s="38"/>
      <c r="T190" s="38"/>
      <c r="U190" s="38"/>
      <c r="V190" s="38"/>
      <c r="W190" s="38"/>
      <c r="X190" s="38"/>
      <c r="Y190" s="38"/>
      <c r="Z190" s="38"/>
      <c r="AA190" s="38"/>
      <c r="AB190" s="38"/>
      <c r="AC190" s="38"/>
      <c r="AD190" s="38"/>
      <c r="AE190" s="38"/>
      <c r="AF190" s="38"/>
      <c r="AG190" s="50" t="str">
        <f>_xlfn.IFNA(VLOOKUP(Tabla26[[#This Row],[CODIGO_OPERATIVO]],codigo_operativo[#All],2,FALSE),"")</f>
        <v/>
      </c>
    </row>
    <row r="191" spans="1:33" ht="50.1" customHeight="1" x14ac:dyDescent="0.25">
      <c r="A191" s="48" t="str">
        <f t="shared" ref="A191:A254" si="5">IF(ISBLANK(C191),"",_xlfn.CONCAT(C191,"-",D191,"-",E191,"/",F191))</f>
        <v/>
      </c>
      <c r="B191" s="48" t="str">
        <f>IF(ISBLANK(C191),"",_xlfn.CONCAT(A191,"_",TEXT(G191,"yymmdd"),TEXT(H191,"hhmm"),"-",VLOOKUP(Tabla26[[#This Row],[DEPARTAMENTO O PARTIDO]],id_deptos[#All],2,FALSE)))</f>
        <v/>
      </c>
      <c r="C191" s="76"/>
      <c r="D191" s="76"/>
      <c r="E191" s="76"/>
      <c r="F191" s="76"/>
      <c r="G191" s="37"/>
      <c r="H191" s="85"/>
      <c r="I191" s="38"/>
      <c r="J191" s="38"/>
      <c r="K191" s="38"/>
      <c r="L191" s="38"/>
      <c r="M191" s="39"/>
      <c r="N191" s="38"/>
      <c r="O191" s="40"/>
      <c r="P191" s="40"/>
      <c r="Q191" s="38"/>
      <c r="R191" s="38"/>
      <c r="S191" s="38"/>
      <c r="T191" s="38"/>
      <c r="U191" s="38"/>
      <c r="V191" s="38"/>
      <c r="W191" s="38"/>
      <c r="X191" s="38"/>
      <c r="Y191" s="38"/>
      <c r="Z191" s="38"/>
      <c r="AA191" s="38"/>
      <c r="AB191" s="38"/>
      <c r="AC191" s="38"/>
      <c r="AD191" s="38"/>
      <c r="AE191" s="38"/>
      <c r="AF191" s="38"/>
      <c r="AG191" s="50" t="str">
        <f>_xlfn.IFNA(VLOOKUP(Tabla26[[#This Row],[CODIGO_OPERATIVO]],codigo_operativo[#All],2,FALSE),"")</f>
        <v/>
      </c>
    </row>
    <row r="192" spans="1:33" ht="50.1" customHeight="1" x14ac:dyDescent="0.25">
      <c r="A192" s="48" t="str">
        <f t="shared" si="5"/>
        <v/>
      </c>
      <c r="B192" s="48" t="str">
        <f>IF(ISBLANK(C192),"",_xlfn.CONCAT(A192,"_",TEXT(G192,"yymmdd"),TEXT(H192,"hhmm"),"-",VLOOKUP(Tabla26[[#This Row],[DEPARTAMENTO O PARTIDO]],id_deptos[#All],2,FALSE)))</f>
        <v/>
      </c>
      <c r="C192" s="76"/>
      <c r="D192" s="76"/>
      <c r="E192" s="76"/>
      <c r="F192" s="76"/>
      <c r="G192" s="37"/>
      <c r="H192" s="85"/>
      <c r="I192" s="38"/>
      <c r="J192" s="38"/>
      <c r="K192" s="38"/>
      <c r="L192" s="38"/>
      <c r="M192" s="39"/>
      <c r="N192" s="38"/>
      <c r="O192" s="40"/>
      <c r="P192" s="40"/>
      <c r="Q192" s="38"/>
      <c r="R192" s="38"/>
      <c r="S192" s="38"/>
      <c r="T192" s="38"/>
      <c r="U192" s="38"/>
      <c r="V192" s="38"/>
      <c r="W192" s="38"/>
      <c r="X192" s="38"/>
      <c r="Y192" s="38"/>
      <c r="Z192" s="38"/>
      <c r="AA192" s="38"/>
      <c r="AB192" s="38"/>
      <c r="AC192" s="38"/>
      <c r="AD192" s="38"/>
      <c r="AE192" s="38"/>
      <c r="AF192" s="38"/>
      <c r="AG192" s="50" t="str">
        <f>_xlfn.IFNA(VLOOKUP(Tabla26[[#This Row],[CODIGO_OPERATIVO]],codigo_operativo[#All],2,FALSE),"")</f>
        <v/>
      </c>
    </row>
    <row r="193" spans="1:33" ht="50.1" customHeight="1" x14ac:dyDescent="0.25">
      <c r="A193" s="48" t="str">
        <f t="shared" si="5"/>
        <v/>
      </c>
      <c r="B193" s="48" t="str">
        <f>IF(ISBLANK(C193),"",_xlfn.CONCAT(A193,"_",TEXT(G193,"yymmdd"),TEXT(H193,"hhmm"),"-",VLOOKUP(Tabla26[[#This Row],[DEPARTAMENTO O PARTIDO]],id_deptos[#All],2,FALSE)))</f>
        <v/>
      </c>
      <c r="C193" s="76"/>
      <c r="D193" s="76"/>
      <c r="E193" s="76"/>
      <c r="F193" s="76"/>
      <c r="G193" s="37"/>
      <c r="H193" s="85"/>
      <c r="I193" s="38"/>
      <c r="J193" s="38"/>
      <c r="K193" s="38"/>
      <c r="L193" s="38"/>
      <c r="M193" s="39"/>
      <c r="N193" s="38"/>
      <c r="O193" s="40"/>
      <c r="P193" s="40"/>
      <c r="Q193" s="38"/>
      <c r="R193" s="38"/>
      <c r="S193" s="38"/>
      <c r="T193" s="38"/>
      <c r="U193" s="38"/>
      <c r="V193" s="38"/>
      <c r="W193" s="38"/>
      <c r="X193" s="38"/>
      <c r="Y193" s="38"/>
      <c r="Z193" s="38"/>
      <c r="AA193" s="38"/>
      <c r="AB193" s="38"/>
      <c r="AC193" s="38"/>
      <c r="AD193" s="38"/>
      <c r="AE193" s="38"/>
      <c r="AF193" s="38"/>
      <c r="AG193" s="50" t="str">
        <f>_xlfn.IFNA(VLOOKUP(Tabla26[[#This Row],[CODIGO_OPERATIVO]],codigo_operativo[#All],2,FALSE),"")</f>
        <v/>
      </c>
    </row>
    <row r="194" spans="1:33" ht="50.1" customHeight="1" x14ac:dyDescent="0.25">
      <c r="A194" s="48" t="str">
        <f t="shared" si="5"/>
        <v/>
      </c>
      <c r="B194" s="48" t="str">
        <f>IF(ISBLANK(C194),"",_xlfn.CONCAT(A194,"_",TEXT(G194,"yymmdd"),TEXT(H194,"hhmm"),"-",VLOOKUP(Tabla26[[#This Row],[DEPARTAMENTO O PARTIDO]],id_deptos[#All],2,FALSE)))</f>
        <v/>
      </c>
      <c r="C194" s="76"/>
      <c r="D194" s="76"/>
      <c r="E194" s="76"/>
      <c r="F194" s="76"/>
      <c r="G194" s="37"/>
      <c r="H194" s="85"/>
      <c r="I194" s="38"/>
      <c r="J194" s="38"/>
      <c r="K194" s="38"/>
      <c r="L194" s="38"/>
      <c r="M194" s="39"/>
      <c r="N194" s="38"/>
      <c r="O194" s="40"/>
      <c r="P194" s="40"/>
      <c r="Q194" s="38"/>
      <c r="R194" s="38"/>
      <c r="S194" s="38"/>
      <c r="T194" s="38"/>
      <c r="U194" s="38"/>
      <c r="V194" s="38"/>
      <c r="W194" s="38"/>
      <c r="X194" s="38"/>
      <c r="Y194" s="38"/>
      <c r="Z194" s="38"/>
      <c r="AA194" s="38"/>
      <c r="AB194" s="38"/>
      <c r="AC194" s="38"/>
      <c r="AD194" s="38"/>
      <c r="AE194" s="38"/>
      <c r="AF194" s="38"/>
      <c r="AG194" s="50" t="str">
        <f>_xlfn.IFNA(VLOOKUP(Tabla26[[#This Row],[CODIGO_OPERATIVO]],codigo_operativo[#All],2,FALSE),"")</f>
        <v/>
      </c>
    </row>
    <row r="195" spans="1:33" ht="50.1" customHeight="1" x14ac:dyDescent="0.25">
      <c r="A195" s="48" t="str">
        <f t="shared" si="5"/>
        <v/>
      </c>
      <c r="B195" s="48" t="str">
        <f>IF(ISBLANK(C195),"",_xlfn.CONCAT(A195,"_",TEXT(G195,"yymmdd"),TEXT(H195,"hhmm"),"-",VLOOKUP(Tabla26[[#This Row],[DEPARTAMENTO O PARTIDO]],id_deptos[#All],2,FALSE)))</f>
        <v/>
      </c>
      <c r="C195" s="76"/>
      <c r="D195" s="76"/>
      <c r="E195" s="76"/>
      <c r="F195" s="76"/>
      <c r="G195" s="45"/>
      <c r="H195" s="85"/>
      <c r="I195" s="38"/>
      <c r="J195" s="38"/>
      <c r="K195" s="38"/>
      <c r="L195" s="38"/>
      <c r="M195" s="39"/>
      <c r="N195" s="38"/>
      <c r="O195" s="40"/>
      <c r="P195" s="40"/>
      <c r="Q195" s="38"/>
      <c r="R195" s="38"/>
      <c r="S195" s="38"/>
      <c r="T195" s="38"/>
      <c r="U195" s="38"/>
      <c r="V195" s="38"/>
      <c r="W195" s="38"/>
      <c r="X195" s="38"/>
      <c r="Y195" s="38"/>
      <c r="Z195" s="38"/>
      <c r="AA195" s="38"/>
      <c r="AB195" s="38"/>
      <c r="AC195" s="38"/>
      <c r="AD195" s="38"/>
      <c r="AE195" s="38"/>
      <c r="AF195" s="38"/>
      <c r="AG195" s="50" t="str">
        <f>_xlfn.IFNA(VLOOKUP(Tabla26[[#This Row],[CODIGO_OPERATIVO]],codigo_operativo[#All],2,FALSE),"")</f>
        <v/>
      </c>
    </row>
    <row r="196" spans="1:33" ht="50.1" customHeight="1" x14ac:dyDescent="0.25">
      <c r="A196" s="48" t="str">
        <f t="shared" si="5"/>
        <v/>
      </c>
      <c r="B196" s="48" t="str">
        <f>IF(ISBLANK(C196),"",_xlfn.CONCAT(A196,"_",TEXT(G196,"yymmdd"),TEXT(H196,"hhmm"),"-",VLOOKUP(Tabla26[[#This Row],[DEPARTAMENTO O PARTIDO]],id_deptos[#All],2,FALSE)))</f>
        <v/>
      </c>
      <c r="C196" s="76"/>
      <c r="D196" s="76"/>
      <c r="E196" s="76"/>
      <c r="F196" s="76"/>
      <c r="G196" s="45"/>
      <c r="H196" s="85"/>
      <c r="I196" s="38"/>
      <c r="J196" s="38"/>
      <c r="K196" s="38"/>
      <c r="L196" s="38"/>
      <c r="M196" s="39"/>
      <c r="N196" s="38"/>
      <c r="O196" s="40"/>
      <c r="P196" s="40"/>
      <c r="Q196" s="38"/>
      <c r="R196" s="38"/>
      <c r="S196" s="38"/>
      <c r="T196" s="38"/>
      <c r="U196" s="38"/>
      <c r="V196" s="38"/>
      <c r="W196" s="38"/>
      <c r="X196" s="38"/>
      <c r="Y196" s="38"/>
      <c r="Z196" s="38"/>
      <c r="AA196" s="38"/>
      <c r="AB196" s="38"/>
      <c r="AC196" s="38"/>
      <c r="AD196" s="38"/>
      <c r="AE196" s="38"/>
      <c r="AF196" s="38"/>
      <c r="AG196" s="50" t="str">
        <f>_xlfn.IFNA(VLOOKUP(Tabla26[[#This Row],[CODIGO_OPERATIVO]],codigo_operativo[#All],2,FALSE),"")</f>
        <v/>
      </c>
    </row>
    <row r="197" spans="1:33" ht="50.1" customHeight="1" x14ac:dyDescent="0.25">
      <c r="A197" s="48" t="str">
        <f t="shared" si="5"/>
        <v/>
      </c>
      <c r="B197" s="48" t="str">
        <f>IF(ISBLANK(C197),"",_xlfn.CONCAT(A197,"_",TEXT(G197,"yymmdd"),TEXT(H197,"hhmm"),"-",VLOOKUP(Tabla26[[#This Row],[DEPARTAMENTO O PARTIDO]],id_deptos[#All],2,FALSE)))</f>
        <v/>
      </c>
      <c r="C197" s="76"/>
      <c r="D197" s="76"/>
      <c r="E197" s="76"/>
      <c r="F197" s="76"/>
      <c r="G197" s="45"/>
      <c r="H197" s="85"/>
      <c r="I197" s="38"/>
      <c r="J197" s="38"/>
      <c r="K197" s="38"/>
      <c r="L197" s="38"/>
      <c r="M197" s="39"/>
      <c r="N197" s="38"/>
      <c r="O197" s="53"/>
      <c r="P197" s="53"/>
      <c r="Q197" s="38"/>
      <c r="R197" s="38"/>
      <c r="S197" s="38"/>
      <c r="T197" s="38"/>
      <c r="U197" s="38"/>
      <c r="V197" s="38"/>
      <c r="W197" s="38"/>
      <c r="X197" s="38"/>
      <c r="Y197" s="38"/>
      <c r="Z197" s="38"/>
      <c r="AA197" s="38"/>
      <c r="AB197" s="38"/>
      <c r="AC197" s="38"/>
      <c r="AD197" s="38"/>
      <c r="AE197" s="38"/>
      <c r="AF197" s="38"/>
      <c r="AG197" s="50" t="str">
        <f>_xlfn.IFNA(VLOOKUP(Tabla26[[#This Row],[CODIGO_OPERATIVO]],codigo_operativo[#All],2,FALSE),"")</f>
        <v/>
      </c>
    </row>
    <row r="198" spans="1:33" ht="50.1" customHeight="1" x14ac:dyDescent="0.25">
      <c r="A198" s="48" t="str">
        <f t="shared" si="5"/>
        <v/>
      </c>
      <c r="B198" s="48" t="str">
        <f>IF(ISBLANK(C198),"",_xlfn.CONCAT(A198,"_",TEXT(G198,"yymmdd"),TEXT(H198,"hhmm"),"-",VLOOKUP(Tabla26[[#This Row],[DEPARTAMENTO O PARTIDO]],id_deptos[#All],2,FALSE)))</f>
        <v/>
      </c>
      <c r="C198" s="76"/>
      <c r="D198" s="76"/>
      <c r="E198" s="76"/>
      <c r="F198" s="76"/>
      <c r="G198" s="45"/>
      <c r="H198" s="85"/>
      <c r="I198" s="38"/>
      <c r="J198" s="38"/>
      <c r="K198" s="38"/>
      <c r="L198" s="38"/>
      <c r="M198" s="39"/>
      <c r="N198" s="38"/>
      <c r="O198" s="40"/>
      <c r="P198" s="40"/>
      <c r="Q198" s="38"/>
      <c r="R198" s="38"/>
      <c r="S198" s="38"/>
      <c r="T198" s="38"/>
      <c r="U198" s="38"/>
      <c r="V198" s="38"/>
      <c r="W198" s="38"/>
      <c r="X198" s="38"/>
      <c r="Y198" s="38"/>
      <c r="Z198" s="38"/>
      <c r="AA198" s="38"/>
      <c r="AB198" s="38"/>
      <c r="AC198" s="38"/>
      <c r="AD198" s="38"/>
      <c r="AE198" s="38"/>
      <c r="AF198" s="38"/>
      <c r="AG198" s="50" t="str">
        <f>_xlfn.IFNA(VLOOKUP(Tabla26[[#This Row],[CODIGO_OPERATIVO]],codigo_operativo[#All],2,FALSE),"")</f>
        <v/>
      </c>
    </row>
    <row r="199" spans="1:33" ht="50.1" customHeight="1" x14ac:dyDescent="0.25">
      <c r="A199" s="48" t="str">
        <f t="shared" si="5"/>
        <v/>
      </c>
      <c r="B199" s="48" t="str">
        <f>IF(ISBLANK(C199),"",_xlfn.CONCAT(A199,"_",TEXT(G199,"yymmdd"),TEXT(H199,"hhmm"),"-",VLOOKUP(Tabla26[[#This Row],[DEPARTAMENTO O PARTIDO]],id_deptos[#All],2,FALSE)))</f>
        <v/>
      </c>
      <c r="C199" s="77"/>
      <c r="D199" s="76"/>
      <c r="E199" s="76"/>
      <c r="F199" s="76"/>
      <c r="G199" s="45"/>
      <c r="H199" s="85"/>
      <c r="I199" s="38"/>
      <c r="J199" s="38"/>
      <c r="K199" s="38"/>
      <c r="L199" s="38"/>
      <c r="M199" s="39"/>
      <c r="N199" s="38"/>
      <c r="O199" s="40"/>
      <c r="P199" s="40"/>
      <c r="Q199" s="38"/>
      <c r="R199" s="38"/>
      <c r="S199" s="38"/>
      <c r="T199" s="38"/>
      <c r="U199" s="38"/>
      <c r="V199" s="38"/>
      <c r="W199" s="38"/>
      <c r="X199" s="38"/>
      <c r="Y199" s="38"/>
      <c r="Z199" s="38"/>
      <c r="AA199" s="38"/>
      <c r="AB199" s="38"/>
      <c r="AC199" s="38"/>
      <c r="AD199" s="38"/>
      <c r="AE199" s="38"/>
      <c r="AF199" s="38"/>
      <c r="AG199" s="50" t="str">
        <f>_xlfn.IFNA(VLOOKUP(Tabla26[[#This Row],[CODIGO_OPERATIVO]],codigo_operativo[#All],2,FALSE),"")</f>
        <v/>
      </c>
    </row>
    <row r="200" spans="1:33" ht="50.1" customHeight="1" x14ac:dyDescent="0.25">
      <c r="A200" s="48" t="str">
        <f t="shared" si="5"/>
        <v/>
      </c>
      <c r="B200" s="48" t="str">
        <f>IF(ISBLANK(C200),"",_xlfn.CONCAT(A200,"_",TEXT(G200,"yymmdd"),TEXT(H200,"hhmm"),"-",VLOOKUP(Tabla26[[#This Row],[DEPARTAMENTO O PARTIDO]],id_deptos[#All],2,FALSE)))</f>
        <v/>
      </c>
      <c r="C200" s="76"/>
      <c r="D200" s="76"/>
      <c r="E200" s="76"/>
      <c r="F200" s="76"/>
      <c r="G200" s="45"/>
      <c r="H200" s="85"/>
      <c r="I200" s="38"/>
      <c r="J200" s="38"/>
      <c r="K200" s="38"/>
      <c r="L200" s="38"/>
      <c r="M200" s="39"/>
      <c r="N200" s="38"/>
      <c r="O200" s="40"/>
      <c r="P200" s="40"/>
      <c r="Q200" s="38"/>
      <c r="R200" s="38"/>
      <c r="S200" s="38"/>
      <c r="T200" s="38"/>
      <c r="U200" s="38"/>
      <c r="V200" s="38"/>
      <c r="W200" s="38"/>
      <c r="X200" s="38"/>
      <c r="Y200" s="38"/>
      <c r="Z200" s="38"/>
      <c r="AA200" s="38"/>
      <c r="AB200" s="38"/>
      <c r="AC200" s="38"/>
      <c r="AD200" s="38"/>
      <c r="AE200" s="38"/>
      <c r="AF200" s="38"/>
      <c r="AG200" s="50" t="str">
        <f>_xlfn.IFNA(VLOOKUP(Tabla26[[#This Row],[CODIGO_OPERATIVO]],codigo_operativo[#All],2,FALSE),"")</f>
        <v/>
      </c>
    </row>
    <row r="201" spans="1:33" ht="50.1" customHeight="1" x14ac:dyDescent="0.25">
      <c r="A201" s="48" t="str">
        <f t="shared" si="5"/>
        <v/>
      </c>
      <c r="B201" s="48" t="str">
        <f>IF(ISBLANK(C201),"",_xlfn.CONCAT(A201,"_",TEXT(G201,"yymmdd"),TEXT(H201,"hhmm"),"-",VLOOKUP(Tabla26[[#This Row],[DEPARTAMENTO O PARTIDO]],id_deptos[#All],2,FALSE)))</f>
        <v/>
      </c>
      <c r="C201" s="76"/>
      <c r="D201" s="76"/>
      <c r="E201" s="76"/>
      <c r="F201" s="76"/>
      <c r="G201" s="45"/>
      <c r="H201" s="85"/>
      <c r="I201" s="38"/>
      <c r="J201" s="38"/>
      <c r="K201" s="38"/>
      <c r="L201" s="38"/>
      <c r="M201" s="39"/>
      <c r="N201" s="38"/>
      <c r="O201" s="40"/>
      <c r="P201" s="40"/>
      <c r="Q201" s="38"/>
      <c r="R201" s="38"/>
      <c r="S201" s="38"/>
      <c r="T201" s="38"/>
      <c r="U201" s="38"/>
      <c r="V201" s="38"/>
      <c r="W201" s="38"/>
      <c r="X201" s="38"/>
      <c r="Y201" s="38"/>
      <c r="Z201" s="38"/>
      <c r="AA201" s="38"/>
      <c r="AB201" s="38"/>
      <c r="AC201" s="38"/>
      <c r="AD201" s="38"/>
      <c r="AE201" s="38"/>
      <c r="AF201" s="38"/>
      <c r="AG201" s="50" t="str">
        <f>_xlfn.IFNA(VLOOKUP(Tabla26[[#This Row],[CODIGO_OPERATIVO]],codigo_operativo[#All],2,FALSE),"")</f>
        <v/>
      </c>
    </row>
    <row r="202" spans="1:33" ht="50.1" customHeight="1" x14ac:dyDescent="0.25">
      <c r="A202" s="48" t="str">
        <f t="shared" si="5"/>
        <v/>
      </c>
      <c r="B202" s="48" t="str">
        <f>IF(ISBLANK(C202),"",_xlfn.CONCAT(A202,"_",TEXT(G202,"yymmdd"),TEXT(H202,"hhmm"),"-",VLOOKUP(Tabla26[[#This Row],[DEPARTAMENTO O PARTIDO]],id_deptos[#All],2,FALSE)))</f>
        <v/>
      </c>
      <c r="C202" s="76"/>
      <c r="D202" s="76"/>
      <c r="E202" s="76"/>
      <c r="F202" s="76"/>
      <c r="G202" s="45"/>
      <c r="H202" s="85"/>
      <c r="I202" s="38"/>
      <c r="J202" s="38"/>
      <c r="K202" s="38"/>
      <c r="L202" s="38"/>
      <c r="M202" s="39"/>
      <c r="N202" s="38"/>
      <c r="O202" s="40"/>
      <c r="P202" s="40"/>
      <c r="Q202" s="38"/>
      <c r="R202" s="38"/>
      <c r="S202" s="38"/>
      <c r="T202" s="38"/>
      <c r="U202" s="38"/>
      <c r="V202" s="38"/>
      <c r="W202" s="38"/>
      <c r="X202" s="38"/>
      <c r="Y202" s="38"/>
      <c r="Z202" s="38"/>
      <c r="AA202" s="38"/>
      <c r="AB202" s="38"/>
      <c r="AC202" s="38"/>
      <c r="AD202" s="38"/>
      <c r="AE202" s="38"/>
      <c r="AF202" s="38"/>
      <c r="AG202" s="50" t="str">
        <f>_xlfn.IFNA(VLOOKUP(Tabla26[[#This Row],[CODIGO_OPERATIVO]],codigo_operativo[#All],2,FALSE),"")</f>
        <v/>
      </c>
    </row>
    <row r="203" spans="1:33" ht="50.1" customHeight="1" x14ac:dyDescent="0.25">
      <c r="A203" s="48" t="str">
        <f t="shared" si="5"/>
        <v/>
      </c>
      <c r="B203" s="48" t="str">
        <f>IF(ISBLANK(C203),"",_xlfn.CONCAT(A203,"_",TEXT(G203,"yymmdd"),TEXT(H203,"hhmm"),"-",VLOOKUP(Tabla26[[#This Row],[DEPARTAMENTO O PARTIDO]],id_deptos[#All],2,FALSE)))</f>
        <v/>
      </c>
      <c r="C203" s="76"/>
      <c r="D203" s="76"/>
      <c r="E203" s="76"/>
      <c r="F203" s="76"/>
      <c r="G203" s="45"/>
      <c r="H203" s="85"/>
      <c r="I203" s="38"/>
      <c r="J203" s="38"/>
      <c r="K203" s="38"/>
      <c r="L203" s="38"/>
      <c r="M203" s="39"/>
      <c r="N203" s="38"/>
      <c r="O203" s="40"/>
      <c r="P203" s="40"/>
      <c r="Q203" s="38"/>
      <c r="R203" s="38"/>
      <c r="S203" s="38"/>
      <c r="T203" s="38"/>
      <c r="U203" s="38"/>
      <c r="V203" s="38"/>
      <c r="W203" s="38"/>
      <c r="X203" s="38"/>
      <c r="Y203" s="38"/>
      <c r="Z203" s="38"/>
      <c r="AA203" s="38"/>
      <c r="AB203" s="38"/>
      <c r="AC203" s="38"/>
      <c r="AD203" s="38"/>
      <c r="AE203" s="38"/>
      <c r="AF203" s="38"/>
      <c r="AG203" s="50" t="str">
        <f>_xlfn.IFNA(VLOOKUP(Tabla26[[#This Row],[CODIGO_OPERATIVO]],codigo_operativo[#All],2,FALSE),"")</f>
        <v/>
      </c>
    </row>
    <row r="204" spans="1:33" ht="50.1" customHeight="1" x14ac:dyDescent="0.25">
      <c r="A204" s="48" t="str">
        <f t="shared" si="5"/>
        <v/>
      </c>
      <c r="B204" s="48" t="str">
        <f>IF(ISBLANK(C204),"",_xlfn.CONCAT(A204,"_",TEXT(G204,"yymmdd"),TEXT(H204,"hhmm"),"-",VLOOKUP(Tabla26[[#This Row],[DEPARTAMENTO O PARTIDO]],id_deptos[#All],2,FALSE)))</f>
        <v/>
      </c>
      <c r="C204" s="76"/>
      <c r="D204" s="76"/>
      <c r="E204" s="76"/>
      <c r="F204" s="76"/>
      <c r="G204" s="45"/>
      <c r="H204" s="85"/>
      <c r="I204" s="38"/>
      <c r="J204" s="38"/>
      <c r="K204" s="38"/>
      <c r="L204" s="38"/>
      <c r="M204" s="39"/>
      <c r="N204" s="38"/>
      <c r="O204" s="40"/>
      <c r="P204" s="40"/>
      <c r="Q204" s="38"/>
      <c r="R204" s="38"/>
      <c r="S204" s="38"/>
      <c r="T204" s="38"/>
      <c r="U204" s="38"/>
      <c r="V204" s="38"/>
      <c r="W204" s="38"/>
      <c r="X204" s="38"/>
      <c r="Y204" s="38"/>
      <c r="Z204" s="38"/>
      <c r="AA204" s="38"/>
      <c r="AB204" s="38"/>
      <c r="AC204" s="38"/>
      <c r="AD204" s="38"/>
      <c r="AE204" s="38"/>
      <c r="AF204" s="38"/>
      <c r="AG204" s="50" t="str">
        <f>_xlfn.IFNA(VLOOKUP(Tabla26[[#This Row],[CODIGO_OPERATIVO]],codigo_operativo[#All],2,FALSE),"")</f>
        <v/>
      </c>
    </row>
    <row r="205" spans="1:33" ht="50.1" customHeight="1" x14ac:dyDescent="0.25">
      <c r="A205" s="48" t="str">
        <f t="shared" si="5"/>
        <v/>
      </c>
      <c r="B205" s="48" t="str">
        <f>IF(ISBLANK(C205),"",_xlfn.CONCAT(A205,"_",TEXT(G205,"yymmdd"),TEXT(H205,"hhmm"),"-",VLOOKUP(Tabla26[[#This Row],[DEPARTAMENTO O PARTIDO]],id_deptos[#All],2,FALSE)))</f>
        <v/>
      </c>
      <c r="C205" s="76"/>
      <c r="D205" s="76"/>
      <c r="E205" s="76"/>
      <c r="F205" s="76"/>
      <c r="G205" s="45"/>
      <c r="H205" s="85"/>
      <c r="I205" s="38"/>
      <c r="J205" s="38"/>
      <c r="K205" s="38"/>
      <c r="L205" s="38"/>
      <c r="M205" s="39"/>
      <c r="N205" s="38"/>
      <c r="O205" s="53"/>
      <c r="P205" s="40"/>
      <c r="Q205" s="38"/>
      <c r="R205" s="38"/>
      <c r="S205" s="38"/>
      <c r="T205" s="38"/>
      <c r="U205" s="38"/>
      <c r="V205" s="38"/>
      <c r="W205" s="38"/>
      <c r="X205" s="38"/>
      <c r="Y205" s="38"/>
      <c r="Z205" s="38"/>
      <c r="AA205" s="38"/>
      <c r="AB205" s="38"/>
      <c r="AC205" s="38"/>
      <c r="AD205" s="38"/>
      <c r="AE205" s="38"/>
      <c r="AF205" s="38"/>
      <c r="AG205" s="50" t="str">
        <f>_xlfn.IFNA(VLOOKUP(Tabla26[[#This Row],[CODIGO_OPERATIVO]],codigo_operativo[#All],2,FALSE),"")</f>
        <v/>
      </c>
    </row>
    <row r="206" spans="1:33" ht="50.1" customHeight="1" x14ac:dyDescent="0.25">
      <c r="A206" s="48" t="str">
        <f t="shared" si="5"/>
        <v/>
      </c>
      <c r="B206" s="48" t="str">
        <f>IF(ISBLANK(C206),"",_xlfn.CONCAT(A206,"_",TEXT(G206,"yymmdd"),TEXT(H206,"hhmm"),"-",VLOOKUP(Tabla26[[#This Row],[DEPARTAMENTO O PARTIDO]],id_deptos[#All],2,FALSE)))</f>
        <v/>
      </c>
      <c r="C206" s="76"/>
      <c r="D206" s="76"/>
      <c r="E206" s="76"/>
      <c r="F206" s="76"/>
      <c r="G206" s="37"/>
      <c r="H206" s="85"/>
      <c r="I206" s="38"/>
      <c r="J206" s="38"/>
      <c r="K206" s="38"/>
      <c r="L206" s="38"/>
      <c r="M206" s="39"/>
      <c r="N206" s="38"/>
      <c r="O206" s="40"/>
      <c r="P206" s="40"/>
      <c r="Q206" s="38"/>
      <c r="R206" s="38"/>
      <c r="S206" s="38"/>
      <c r="T206" s="38"/>
      <c r="U206" s="38"/>
      <c r="V206" s="38"/>
      <c r="W206" s="38"/>
      <c r="X206" s="38"/>
      <c r="Y206" s="38"/>
      <c r="Z206" s="38"/>
      <c r="AA206" s="38"/>
      <c r="AB206" s="38"/>
      <c r="AC206" s="38"/>
      <c r="AD206" s="38"/>
      <c r="AE206" s="38"/>
      <c r="AF206" s="38"/>
      <c r="AG206" s="50" t="str">
        <f>_xlfn.IFNA(VLOOKUP(Tabla26[[#This Row],[CODIGO_OPERATIVO]],codigo_operativo[#All],2,FALSE),"")</f>
        <v/>
      </c>
    </row>
    <row r="207" spans="1:33" ht="50.1" customHeight="1" x14ac:dyDescent="0.25">
      <c r="A207" s="48" t="str">
        <f t="shared" si="5"/>
        <v/>
      </c>
      <c r="B207" s="48" t="str">
        <f>IF(ISBLANK(C207),"",_xlfn.CONCAT(A207,"_",TEXT(G207,"yymmdd"),TEXT(H207,"hhmm"),"-",VLOOKUP(Tabla26[[#This Row],[DEPARTAMENTO O PARTIDO]],id_deptos[#All],2,FALSE)))</f>
        <v/>
      </c>
      <c r="C207" s="76"/>
      <c r="D207" s="76"/>
      <c r="E207" s="76"/>
      <c r="F207" s="76"/>
      <c r="G207" s="37"/>
      <c r="H207" s="85"/>
      <c r="I207" s="38"/>
      <c r="J207" s="38"/>
      <c r="K207" s="38"/>
      <c r="L207" s="38"/>
      <c r="M207" s="39"/>
      <c r="N207" s="38"/>
      <c r="O207" s="40"/>
      <c r="P207" s="40"/>
      <c r="Q207" s="38"/>
      <c r="R207" s="38"/>
      <c r="S207" s="38"/>
      <c r="T207" s="38"/>
      <c r="U207" s="38"/>
      <c r="V207" s="38"/>
      <c r="W207" s="38"/>
      <c r="X207" s="38"/>
      <c r="Y207" s="38"/>
      <c r="Z207" s="38"/>
      <c r="AA207" s="38"/>
      <c r="AB207" s="38"/>
      <c r="AC207" s="38"/>
      <c r="AD207" s="38"/>
      <c r="AE207" s="38"/>
      <c r="AF207" s="38"/>
      <c r="AG207" s="50" t="str">
        <f>_xlfn.IFNA(VLOOKUP(Tabla26[[#This Row],[CODIGO_OPERATIVO]],codigo_operativo[#All],2,FALSE),"")</f>
        <v/>
      </c>
    </row>
    <row r="208" spans="1:33" ht="50.1" customHeight="1" x14ac:dyDescent="0.25">
      <c r="A208" s="48" t="str">
        <f t="shared" si="5"/>
        <v/>
      </c>
      <c r="B208" s="48" t="str">
        <f>IF(ISBLANK(C208),"",_xlfn.CONCAT(A208,"_",TEXT(G208,"yymmdd"),TEXT(H208,"hhmm"),"-",VLOOKUP(Tabla26[[#This Row],[DEPARTAMENTO O PARTIDO]],id_deptos[#All],2,FALSE)))</f>
        <v/>
      </c>
      <c r="C208" s="77"/>
      <c r="D208" s="76"/>
      <c r="E208" s="77"/>
      <c r="F208" s="76"/>
      <c r="G208" s="37"/>
      <c r="H208" s="85"/>
      <c r="I208" s="38"/>
      <c r="J208" s="38"/>
      <c r="K208" s="38"/>
      <c r="L208" s="38"/>
      <c r="M208" s="39"/>
      <c r="N208" s="38"/>
      <c r="O208" s="40"/>
      <c r="P208" s="40"/>
      <c r="Q208" s="38"/>
      <c r="R208" s="38"/>
      <c r="S208" s="38"/>
      <c r="T208" s="38"/>
      <c r="U208" s="38"/>
      <c r="V208" s="38"/>
      <c r="W208" s="38"/>
      <c r="X208" s="38"/>
      <c r="Y208" s="38"/>
      <c r="Z208" s="38"/>
      <c r="AA208" s="38"/>
      <c r="AB208" s="38"/>
      <c r="AC208" s="38"/>
      <c r="AD208" s="38"/>
      <c r="AE208" s="38"/>
      <c r="AF208" s="38"/>
      <c r="AG208" s="50" t="str">
        <f>_xlfn.IFNA(VLOOKUP(Tabla26[[#This Row],[CODIGO_OPERATIVO]],codigo_operativo[#All],2,FALSE),"")</f>
        <v/>
      </c>
    </row>
    <row r="209" spans="1:33" ht="50.1" customHeight="1" x14ac:dyDescent="0.25">
      <c r="A209" s="48" t="str">
        <f t="shared" si="5"/>
        <v/>
      </c>
      <c r="B209" s="48" t="str">
        <f>IF(ISBLANK(C209),"",_xlfn.CONCAT(A209,"_",TEXT(G209,"yymmdd"),TEXT(H209,"hhmm"),"-",VLOOKUP(Tabla26[[#This Row],[DEPARTAMENTO O PARTIDO]],id_deptos[#All],2,FALSE)))</f>
        <v/>
      </c>
      <c r="C209" s="76"/>
      <c r="D209" s="76"/>
      <c r="E209" s="76"/>
      <c r="F209" s="76"/>
      <c r="G209" s="37"/>
      <c r="H209" s="85"/>
      <c r="I209" s="38"/>
      <c r="J209" s="38"/>
      <c r="K209" s="38"/>
      <c r="L209" s="38"/>
      <c r="M209" s="39"/>
      <c r="N209" s="38"/>
      <c r="O209" s="40"/>
      <c r="P209" s="40"/>
      <c r="Q209" s="38"/>
      <c r="R209" s="38"/>
      <c r="S209" s="38"/>
      <c r="T209" s="38"/>
      <c r="U209" s="38"/>
      <c r="V209" s="38"/>
      <c r="W209" s="38"/>
      <c r="X209" s="38"/>
      <c r="Y209" s="38"/>
      <c r="Z209" s="38"/>
      <c r="AA209" s="38"/>
      <c r="AB209" s="38"/>
      <c r="AC209" s="38"/>
      <c r="AD209" s="38"/>
      <c r="AE209" s="38"/>
      <c r="AF209" s="38"/>
      <c r="AG209" s="50" t="str">
        <f>_xlfn.IFNA(VLOOKUP(Tabla26[[#This Row],[CODIGO_OPERATIVO]],codigo_operativo[#All],2,FALSE),"")</f>
        <v/>
      </c>
    </row>
    <row r="210" spans="1:33" ht="50.1" customHeight="1" x14ac:dyDescent="0.25">
      <c r="A210" s="48" t="str">
        <f t="shared" si="5"/>
        <v/>
      </c>
      <c r="B210" s="48" t="str">
        <f>IF(ISBLANK(C210),"",_xlfn.CONCAT(A210,"_",TEXT(G210,"yymmdd"),TEXT(H210,"hhmm"),"-",VLOOKUP(Tabla26[[#This Row],[DEPARTAMENTO O PARTIDO]],id_deptos[#All],2,FALSE)))</f>
        <v/>
      </c>
      <c r="C210" s="76"/>
      <c r="D210" s="76"/>
      <c r="E210" s="76"/>
      <c r="F210" s="76"/>
      <c r="G210" s="37"/>
      <c r="H210" s="85"/>
      <c r="I210" s="38"/>
      <c r="J210" s="38"/>
      <c r="K210" s="38"/>
      <c r="L210" s="38"/>
      <c r="M210" s="39"/>
      <c r="N210" s="38"/>
      <c r="O210" s="40"/>
      <c r="P210" s="40"/>
      <c r="Q210" s="38"/>
      <c r="R210" s="38"/>
      <c r="S210" s="38"/>
      <c r="T210" s="38"/>
      <c r="U210" s="38"/>
      <c r="V210" s="38"/>
      <c r="W210" s="38"/>
      <c r="X210" s="38"/>
      <c r="Y210" s="38"/>
      <c r="Z210" s="38"/>
      <c r="AA210" s="38"/>
      <c r="AB210" s="38"/>
      <c r="AC210" s="38"/>
      <c r="AD210" s="38"/>
      <c r="AE210" s="38"/>
      <c r="AF210" s="38"/>
      <c r="AG210" s="50" t="str">
        <f>_xlfn.IFNA(VLOOKUP(Tabla26[[#This Row],[CODIGO_OPERATIVO]],codigo_operativo[#All],2,FALSE),"")</f>
        <v/>
      </c>
    </row>
    <row r="211" spans="1:33" ht="50.1" customHeight="1" x14ac:dyDescent="0.25">
      <c r="A211" s="48" t="str">
        <f t="shared" si="5"/>
        <v/>
      </c>
      <c r="B211" s="48" t="str">
        <f>IF(ISBLANK(C211),"",_xlfn.CONCAT(A211,"_",TEXT(G211,"yymmdd"),TEXT(H211,"hhmm"),"-",VLOOKUP(Tabla26[[#This Row],[DEPARTAMENTO O PARTIDO]],id_deptos[#All],2,FALSE)))</f>
        <v/>
      </c>
      <c r="C211" s="76"/>
      <c r="D211" s="76"/>
      <c r="E211" s="76"/>
      <c r="F211" s="76"/>
      <c r="G211" s="37"/>
      <c r="H211" s="85"/>
      <c r="I211" s="38"/>
      <c r="J211" s="38"/>
      <c r="K211" s="38"/>
      <c r="L211" s="38"/>
      <c r="M211" s="39"/>
      <c r="N211" s="38"/>
      <c r="O211" s="40"/>
      <c r="P211" s="40"/>
      <c r="Q211" s="38"/>
      <c r="R211" s="38"/>
      <c r="S211" s="38"/>
      <c r="T211" s="38"/>
      <c r="U211" s="38"/>
      <c r="V211" s="38"/>
      <c r="W211" s="38"/>
      <c r="X211" s="38"/>
      <c r="Y211" s="38"/>
      <c r="Z211" s="38"/>
      <c r="AA211" s="38"/>
      <c r="AB211" s="38"/>
      <c r="AC211" s="38"/>
      <c r="AD211" s="38"/>
      <c r="AE211" s="38"/>
      <c r="AF211" s="38"/>
      <c r="AG211" s="50" t="str">
        <f>_xlfn.IFNA(VLOOKUP(Tabla26[[#This Row],[CODIGO_OPERATIVO]],codigo_operativo[#All],2,FALSE),"")</f>
        <v/>
      </c>
    </row>
    <row r="212" spans="1:33" ht="50.1" customHeight="1" x14ac:dyDescent="0.25">
      <c r="A212" s="48" t="str">
        <f t="shared" si="5"/>
        <v/>
      </c>
      <c r="B212" s="48" t="str">
        <f>IF(ISBLANK(C212),"",_xlfn.CONCAT(A212,"_",TEXT(G212,"yymmdd"),TEXT(H212,"hhmm"),"-",VLOOKUP(Tabla26[[#This Row],[DEPARTAMENTO O PARTIDO]],id_deptos[#All],2,FALSE)))</f>
        <v/>
      </c>
      <c r="C212" s="76"/>
      <c r="D212" s="76"/>
      <c r="E212" s="76"/>
      <c r="F212" s="76"/>
      <c r="G212" s="37"/>
      <c r="H212" s="85"/>
      <c r="I212" s="38"/>
      <c r="J212" s="38"/>
      <c r="K212" s="38"/>
      <c r="L212" s="38"/>
      <c r="M212" s="39"/>
      <c r="N212" s="38"/>
      <c r="O212" s="40"/>
      <c r="P212" s="40"/>
      <c r="Q212" s="38"/>
      <c r="R212" s="38"/>
      <c r="S212" s="38"/>
      <c r="T212" s="38"/>
      <c r="U212" s="38"/>
      <c r="V212" s="38"/>
      <c r="W212" s="38"/>
      <c r="X212" s="38"/>
      <c r="Y212" s="38"/>
      <c r="Z212" s="38"/>
      <c r="AA212" s="38"/>
      <c r="AB212" s="38"/>
      <c r="AC212" s="38"/>
      <c r="AD212" s="38"/>
      <c r="AE212" s="38"/>
      <c r="AF212" s="38"/>
      <c r="AG212" s="50" t="str">
        <f>_xlfn.IFNA(VLOOKUP(Tabla26[[#This Row],[CODIGO_OPERATIVO]],codigo_operativo[#All],2,FALSE),"")</f>
        <v/>
      </c>
    </row>
    <row r="213" spans="1:33" ht="50.1" customHeight="1" x14ac:dyDescent="0.25">
      <c r="A213" s="48" t="str">
        <f t="shared" si="5"/>
        <v/>
      </c>
      <c r="B213" s="48" t="str">
        <f>IF(ISBLANK(C213),"",_xlfn.CONCAT(A213,"_",TEXT(G213,"yymmdd"),TEXT(H213,"hhmm"),"-",VLOOKUP(Tabla26[[#This Row],[DEPARTAMENTO O PARTIDO]],id_deptos[#All],2,FALSE)))</f>
        <v/>
      </c>
      <c r="C213" s="76"/>
      <c r="D213" s="76"/>
      <c r="E213" s="76"/>
      <c r="F213" s="76"/>
      <c r="G213" s="37"/>
      <c r="H213" s="85"/>
      <c r="I213" s="38"/>
      <c r="J213" s="38"/>
      <c r="K213" s="38"/>
      <c r="L213" s="38"/>
      <c r="M213" s="39"/>
      <c r="N213" s="38"/>
      <c r="O213" s="40"/>
      <c r="P213" s="40"/>
      <c r="Q213" s="38"/>
      <c r="R213" s="38"/>
      <c r="S213" s="38"/>
      <c r="T213" s="38"/>
      <c r="U213" s="38"/>
      <c r="V213" s="38"/>
      <c r="W213" s="38"/>
      <c r="X213" s="38"/>
      <c r="Y213" s="38"/>
      <c r="Z213" s="38"/>
      <c r="AA213" s="38"/>
      <c r="AB213" s="38"/>
      <c r="AC213" s="38"/>
      <c r="AD213" s="38"/>
      <c r="AE213" s="38"/>
      <c r="AF213" s="38"/>
      <c r="AG213" s="50" t="str">
        <f>_xlfn.IFNA(VLOOKUP(Tabla26[[#This Row],[CODIGO_OPERATIVO]],codigo_operativo[#All],2,FALSE),"")</f>
        <v/>
      </c>
    </row>
    <row r="214" spans="1:33" ht="50.1" customHeight="1" x14ac:dyDescent="0.25">
      <c r="A214" s="48" t="str">
        <f t="shared" si="5"/>
        <v/>
      </c>
      <c r="B214" s="48" t="str">
        <f>IF(ISBLANK(C214),"",_xlfn.CONCAT(A214,"_",TEXT(G214,"yymmdd"),TEXT(H214,"hhmm"),"-",VLOOKUP(Tabla26[[#This Row],[DEPARTAMENTO O PARTIDO]],id_deptos[#All],2,FALSE)))</f>
        <v/>
      </c>
      <c r="C214" s="76"/>
      <c r="D214" s="76"/>
      <c r="E214" s="76"/>
      <c r="F214" s="76"/>
      <c r="G214" s="37"/>
      <c r="H214" s="85"/>
      <c r="I214" s="38"/>
      <c r="J214" s="38"/>
      <c r="K214" s="38"/>
      <c r="L214" s="38"/>
      <c r="M214" s="39"/>
      <c r="N214" s="38"/>
      <c r="O214" s="40"/>
      <c r="P214" s="40"/>
      <c r="Q214" s="38"/>
      <c r="R214" s="38"/>
      <c r="S214" s="38"/>
      <c r="T214" s="38"/>
      <c r="U214" s="38"/>
      <c r="V214" s="38"/>
      <c r="W214" s="38"/>
      <c r="X214" s="38"/>
      <c r="Y214" s="38"/>
      <c r="Z214" s="38"/>
      <c r="AA214" s="38"/>
      <c r="AB214" s="38"/>
      <c r="AC214" s="38"/>
      <c r="AD214" s="38"/>
      <c r="AE214" s="38"/>
      <c r="AF214" s="38"/>
      <c r="AG214" s="50" t="str">
        <f>_xlfn.IFNA(VLOOKUP(Tabla26[[#This Row],[CODIGO_OPERATIVO]],codigo_operativo[#All],2,FALSE),"")</f>
        <v/>
      </c>
    </row>
    <row r="215" spans="1:33" ht="50.1" customHeight="1" x14ac:dyDescent="0.25">
      <c r="A215" s="48" t="str">
        <f t="shared" si="5"/>
        <v/>
      </c>
      <c r="B215" s="48" t="str">
        <f>IF(ISBLANK(C215),"",_xlfn.CONCAT(A215,"_",TEXT(G215,"yymmdd"),TEXT(H215,"hhmm"),"-",VLOOKUP(Tabla26[[#This Row],[DEPARTAMENTO O PARTIDO]],id_deptos[#All],2,FALSE)))</f>
        <v/>
      </c>
      <c r="C215" s="76"/>
      <c r="D215" s="76"/>
      <c r="E215" s="76"/>
      <c r="F215" s="76"/>
      <c r="G215" s="37"/>
      <c r="H215" s="85"/>
      <c r="I215" s="38"/>
      <c r="J215" s="38"/>
      <c r="K215" s="38"/>
      <c r="L215" s="38"/>
      <c r="M215" s="39"/>
      <c r="N215" s="38"/>
      <c r="O215" s="40"/>
      <c r="P215" s="40"/>
      <c r="Q215" s="38"/>
      <c r="R215" s="38"/>
      <c r="S215" s="38"/>
      <c r="T215" s="38"/>
      <c r="U215" s="38"/>
      <c r="V215" s="38"/>
      <c r="W215" s="38"/>
      <c r="X215" s="38"/>
      <c r="Y215" s="38"/>
      <c r="Z215" s="38"/>
      <c r="AA215" s="38"/>
      <c r="AB215" s="38"/>
      <c r="AC215" s="38"/>
      <c r="AD215" s="38"/>
      <c r="AE215" s="38"/>
      <c r="AF215" s="38"/>
      <c r="AG215" s="50" t="str">
        <f>_xlfn.IFNA(VLOOKUP(Tabla26[[#This Row],[CODIGO_OPERATIVO]],codigo_operativo[#All],2,FALSE),"")</f>
        <v/>
      </c>
    </row>
    <row r="216" spans="1:33" ht="50.1" customHeight="1" x14ac:dyDescent="0.25">
      <c r="A216" s="48" t="str">
        <f t="shared" si="5"/>
        <v/>
      </c>
      <c r="B216" s="48" t="str">
        <f>IF(ISBLANK(C216),"",_xlfn.CONCAT(A216,"_",TEXT(G216,"yymmdd"),TEXT(H216,"hhmm"),"-",VLOOKUP(Tabla26[[#This Row],[DEPARTAMENTO O PARTIDO]],id_deptos[#All],2,FALSE)))</f>
        <v/>
      </c>
      <c r="C216" s="77"/>
      <c r="D216" s="76"/>
      <c r="E216" s="76"/>
      <c r="F216" s="76"/>
      <c r="G216" s="37"/>
      <c r="H216" s="85"/>
      <c r="I216" s="38"/>
      <c r="J216" s="38"/>
      <c r="K216" s="38"/>
      <c r="L216" s="38"/>
      <c r="M216" s="39"/>
      <c r="N216" s="38"/>
      <c r="O216" s="53"/>
      <c r="P216" s="40"/>
      <c r="Q216" s="38"/>
      <c r="R216" s="38"/>
      <c r="S216" s="38"/>
      <c r="T216" s="38"/>
      <c r="U216" s="38"/>
      <c r="V216" s="38"/>
      <c r="W216" s="38"/>
      <c r="X216" s="38"/>
      <c r="Y216" s="38"/>
      <c r="Z216" s="38"/>
      <c r="AA216" s="38"/>
      <c r="AB216" s="38"/>
      <c r="AC216" s="38"/>
      <c r="AD216" s="38"/>
      <c r="AE216" s="38"/>
      <c r="AF216" s="38"/>
      <c r="AG216" s="50" t="str">
        <f>_xlfn.IFNA(VLOOKUP(Tabla26[[#This Row],[CODIGO_OPERATIVO]],codigo_operativo[#All],2,FALSE),"")</f>
        <v/>
      </c>
    </row>
    <row r="217" spans="1:33" ht="50.1" customHeight="1" x14ac:dyDescent="0.25">
      <c r="A217" s="48" t="str">
        <f t="shared" si="5"/>
        <v/>
      </c>
      <c r="B217" s="48" t="str">
        <f>IF(ISBLANK(C217),"",_xlfn.CONCAT(A217,"_",TEXT(G217,"yymmdd"),TEXT(H217,"hhmm"),"-",VLOOKUP(Tabla26[[#This Row],[DEPARTAMENTO O PARTIDO]],id_deptos[#All],2,FALSE)))</f>
        <v/>
      </c>
      <c r="C217" s="76"/>
      <c r="D217" s="76"/>
      <c r="E217" s="76"/>
      <c r="F217" s="76"/>
      <c r="G217" s="37"/>
      <c r="H217" s="85"/>
      <c r="I217" s="38"/>
      <c r="J217" s="38"/>
      <c r="K217" s="38"/>
      <c r="L217" s="38"/>
      <c r="M217" s="39"/>
      <c r="N217" s="38"/>
      <c r="O217" s="53"/>
      <c r="P217" s="40"/>
      <c r="Q217" s="38"/>
      <c r="R217" s="38"/>
      <c r="S217" s="38"/>
      <c r="T217" s="38"/>
      <c r="U217" s="38"/>
      <c r="V217" s="38"/>
      <c r="W217" s="38"/>
      <c r="X217" s="38"/>
      <c r="Y217" s="38"/>
      <c r="Z217" s="38"/>
      <c r="AA217" s="38"/>
      <c r="AB217" s="38"/>
      <c r="AC217" s="38"/>
      <c r="AD217" s="38"/>
      <c r="AE217" s="38"/>
      <c r="AF217" s="38"/>
      <c r="AG217" s="50" t="str">
        <f>_xlfn.IFNA(VLOOKUP(Tabla26[[#This Row],[CODIGO_OPERATIVO]],codigo_operativo[#All],2,FALSE),"")</f>
        <v/>
      </c>
    </row>
    <row r="218" spans="1:33" ht="50.1" customHeight="1" x14ac:dyDescent="0.25">
      <c r="A218" s="48" t="str">
        <f t="shared" si="5"/>
        <v/>
      </c>
      <c r="B218" s="48" t="str">
        <f>IF(ISBLANK(C218),"",_xlfn.CONCAT(A218,"_",TEXT(G218,"yymmdd"),TEXT(H218,"hhmm"),"-",VLOOKUP(Tabla26[[#This Row],[DEPARTAMENTO O PARTIDO]],id_deptos[#All],2,FALSE)))</f>
        <v/>
      </c>
      <c r="C218" s="76"/>
      <c r="D218" s="76"/>
      <c r="E218" s="76"/>
      <c r="F218" s="76"/>
      <c r="G218" s="37"/>
      <c r="H218" s="85"/>
      <c r="I218" s="38"/>
      <c r="J218" s="38"/>
      <c r="K218" s="38"/>
      <c r="L218" s="38"/>
      <c r="M218" s="39"/>
      <c r="N218" s="38"/>
      <c r="O218" s="40"/>
      <c r="P218" s="40"/>
      <c r="Q218" s="38"/>
      <c r="R218" s="38"/>
      <c r="S218" s="38"/>
      <c r="T218" s="38"/>
      <c r="U218" s="38"/>
      <c r="V218" s="38"/>
      <c r="W218" s="38"/>
      <c r="X218" s="38"/>
      <c r="Y218" s="38"/>
      <c r="Z218" s="38"/>
      <c r="AA218" s="38"/>
      <c r="AB218" s="38"/>
      <c r="AC218" s="38"/>
      <c r="AD218" s="38"/>
      <c r="AE218" s="38"/>
      <c r="AF218" s="38"/>
      <c r="AG218" s="50" t="str">
        <f>_xlfn.IFNA(VLOOKUP(Tabla26[[#This Row],[CODIGO_OPERATIVO]],codigo_operativo[#All],2,FALSE),"")</f>
        <v/>
      </c>
    </row>
    <row r="219" spans="1:33" ht="50.1" customHeight="1" x14ac:dyDescent="0.25">
      <c r="A219" s="48" t="str">
        <f t="shared" si="5"/>
        <v/>
      </c>
      <c r="B219" s="48" t="str">
        <f>IF(ISBLANK(C219),"",_xlfn.CONCAT(A219,"_",TEXT(G219,"yymmdd"),TEXT(H219,"hhmm"),"-",VLOOKUP(Tabla26[[#This Row],[DEPARTAMENTO O PARTIDO]],id_deptos[#All],2,FALSE)))</f>
        <v/>
      </c>
      <c r="C219" s="76"/>
      <c r="D219" s="76"/>
      <c r="E219" s="76"/>
      <c r="F219" s="76"/>
      <c r="G219" s="37"/>
      <c r="H219" s="85"/>
      <c r="I219" s="38"/>
      <c r="J219" s="38"/>
      <c r="K219" s="38"/>
      <c r="L219" s="38"/>
      <c r="M219" s="39"/>
      <c r="N219" s="38"/>
      <c r="O219" s="53"/>
      <c r="P219" s="53"/>
      <c r="Q219" s="38"/>
      <c r="R219" s="38"/>
      <c r="S219" s="38"/>
      <c r="T219" s="38"/>
      <c r="U219" s="38"/>
      <c r="V219" s="38"/>
      <c r="W219" s="38"/>
      <c r="X219" s="38"/>
      <c r="Y219" s="38"/>
      <c r="Z219" s="38"/>
      <c r="AA219" s="38"/>
      <c r="AB219" s="38"/>
      <c r="AC219" s="38"/>
      <c r="AD219" s="38"/>
      <c r="AE219" s="38"/>
      <c r="AF219" s="38"/>
      <c r="AG219" s="50" t="str">
        <f>_xlfn.IFNA(VLOOKUP(Tabla26[[#This Row],[CODIGO_OPERATIVO]],codigo_operativo[#All],2,FALSE),"")</f>
        <v/>
      </c>
    </row>
    <row r="220" spans="1:33" ht="50.1" customHeight="1" x14ac:dyDescent="0.25">
      <c r="A220" s="48" t="str">
        <f t="shared" si="5"/>
        <v/>
      </c>
      <c r="B220" s="48" t="str">
        <f>IF(ISBLANK(C220),"",_xlfn.CONCAT(A220,"_",TEXT(G220,"yymmdd"),TEXT(H220,"hhmm"),"-",VLOOKUP(Tabla26[[#This Row],[DEPARTAMENTO O PARTIDO]],id_deptos[#All],2,FALSE)))</f>
        <v/>
      </c>
      <c r="C220" s="76"/>
      <c r="D220" s="76"/>
      <c r="E220" s="76"/>
      <c r="F220" s="76"/>
      <c r="G220" s="37"/>
      <c r="H220" s="85"/>
      <c r="I220" s="38"/>
      <c r="J220" s="38"/>
      <c r="K220" s="38"/>
      <c r="L220" s="38"/>
      <c r="M220" s="39"/>
      <c r="N220" s="52"/>
      <c r="O220" s="40"/>
      <c r="P220" s="40"/>
      <c r="Q220" s="38"/>
      <c r="R220" s="38"/>
      <c r="S220" s="38"/>
      <c r="T220" s="38"/>
      <c r="U220" s="38"/>
      <c r="V220" s="38"/>
      <c r="W220" s="38"/>
      <c r="X220" s="38"/>
      <c r="Y220" s="38"/>
      <c r="Z220" s="38"/>
      <c r="AA220" s="38"/>
      <c r="AB220" s="38"/>
      <c r="AC220" s="38"/>
      <c r="AD220" s="38"/>
      <c r="AE220" s="38"/>
      <c r="AF220" s="38"/>
      <c r="AG220" s="50" t="str">
        <f>_xlfn.IFNA(VLOOKUP(Tabla26[[#This Row],[CODIGO_OPERATIVO]],codigo_operativo[#All],2,FALSE),"")</f>
        <v/>
      </c>
    </row>
    <row r="221" spans="1:33" ht="50.1" customHeight="1" x14ac:dyDescent="0.25">
      <c r="A221" s="48" t="str">
        <f t="shared" si="5"/>
        <v/>
      </c>
      <c r="B221" s="48" t="str">
        <f>IF(ISBLANK(C221),"",_xlfn.CONCAT(A221,"_",TEXT(G221,"yymmdd"),TEXT(H221,"hhmm"),"-",VLOOKUP(Tabla26[[#This Row],[DEPARTAMENTO O PARTIDO]],id_deptos[#All],2,FALSE)))</f>
        <v/>
      </c>
      <c r="C221" s="76"/>
      <c r="D221" s="76"/>
      <c r="E221" s="76"/>
      <c r="F221" s="76"/>
      <c r="G221" s="37"/>
      <c r="H221" s="85"/>
      <c r="I221" s="38"/>
      <c r="J221" s="38"/>
      <c r="K221" s="78"/>
      <c r="L221" s="38"/>
      <c r="M221" s="39"/>
      <c r="N221" s="38"/>
      <c r="O221" s="40"/>
      <c r="P221" s="40"/>
      <c r="Q221" s="38"/>
      <c r="R221" s="38"/>
      <c r="S221" s="38"/>
      <c r="T221" s="38"/>
      <c r="U221" s="38"/>
      <c r="V221" s="38"/>
      <c r="W221" s="38"/>
      <c r="X221" s="38"/>
      <c r="Y221" s="38"/>
      <c r="Z221" s="38"/>
      <c r="AA221" s="38"/>
      <c r="AB221" s="38"/>
      <c r="AC221" s="38"/>
      <c r="AD221" s="38"/>
      <c r="AE221" s="38"/>
      <c r="AF221" s="38"/>
      <c r="AG221" s="50" t="str">
        <f>_xlfn.IFNA(VLOOKUP(Tabla26[[#This Row],[CODIGO_OPERATIVO]],codigo_operativo[#All],2,FALSE),"")</f>
        <v/>
      </c>
    </row>
    <row r="222" spans="1:33" ht="50.1" customHeight="1" x14ac:dyDescent="0.25">
      <c r="A222" s="48" t="str">
        <f t="shared" si="5"/>
        <v/>
      </c>
      <c r="B222" s="48" t="str">
        <f>IF(ISBLANK(C222),"",_xlfn.CONCAT(A222,"_",TEXT(G222,"yymmdd"),TEXT(H222,"hhmm"),"-",VLOOKUP(Tabla26[[#This Row],[DEPARTAMENTO O PARTIDO]],id_deptos[#All],2,FALSE)))</f>
        <v/>
      </c>
      <c r="C222" s="76"/>
      <c r="D222" s="76"/>
      <c r="E222" s="76"/>
      <c r="F222" s="76"/>
      <c r="G222" s="37"/>
      <c r="H222" s="85"/>
      <c r="I222" s="38"/>
      <c r="J222" s="38"/>
      <c r="K222" s="38"/>
      <c r="L222" s="38"/>
      <c r="M222" s="39"/>
      <c r="N222" s="38"/>
      <c r="O222" s="40"/>
      <c r="P222" s="40"/>
      <c r="Q222" s="38"/>
      <c r="R222" s="38"/>
      <c r="S222" s="38"/>
      <c r="T222" s="38"/>
      <c r="U222" s="38"/>
      <c r="V222" s="38"/>
      <c r="W222" s="38"/>
      <c r="X222" s="38"/>
      <c r="Y222" s="38"/>
      <c r="Z222" s="38"/>
      <c r="AA222" s="38"/>
      <c r="AB222" s="38"/>
      <c r="AC222" s="38"/>
      <c r="AD222" s="38"/>
      <c r="AE222" s="38"/>
      <c r="AF222" s="38"/>
      <c r="AG222" s="50" t="str">
        <f>_xlfn.IFNA(VLOOKUP(Tabla26[[#This Row],[CODIGO_OPERATIVO]],codigo_operativo[#All],2,FALSE),"")</f>
        <v/>
      </c>
    </row>
    <row r="223" spans="1:33" ht="50.1" customHeight="1" x14ac:dyDescent="0.25">
      <c r="A223" s="48" t="str">
        <f t="shared" si="5"/>
        <v/>
      </c>
      <c r="B223" s="48" t="str">
        <f>IF(ISBLANK(C223),"",_xlfn.CONCAT(A223,"_",TEXT(G223,"yymmdd"),TEXT(H223,"hhmm"),"-",VLOOKUP(Tabla26[[#This Row],[DEPARTAMENTO O PARTIDO]],id_deptos[#All],2,FALSE)))</f>
        <v/>
      </c>
      <c r="C223" s="76"/>
      <c r="D223" s="76"/>
      <c r="E223" s="76"/>
      <c r="F223" s="76"/>
      <c r="G223" s="37"/>
      <c r="H223" s="85"/>
      <c r="I223" s="38"/>
      <c r="J223" s="38"/>
      <c r="K223" s="38"/>
      <c r="L223" s="38"/>
      <c r="M223" s="39"/>
      <c r="N223" s="38"/>
      <c r="O223" s="40"/>
      <c r="P223" s="40"/>
      <c r="Q223" s="38"/>
      <c r="R223" s="38"/>
      <c r="S223" s="38"/>
      <c r="T223" s="38"/>
      <c r="U223" s="38"/>
      <c r="V223" s="38"/>
      <c r="W223" s="38"/>
      <c r="X223" s="38"/>
      <c r="Y223" s="38"/>
      <c r="Z223" s="38"/>
      <c r="AA223" s="38"/>
      <c r="AB223" s="38"/>
      <c r="AC223" s="38"/>
      <c r="AD223" s="38"/>
      <c r="AE223" s="38"/>
      <c r="AF223" s="38"/>
      <c r="AG223" s="50" t="str">
        <f>_xlfn.IFNA(VLOOKUP(Tabla26[[#This Row],[CODIGO_OPERATIVO]],codigo_operativo[#All],2,FALSE),"")</f>
        <v/>
      </c>
    </row>
    <row r="224" spans="1:33" ht="50.1" customHeight="1" x14ac:dyDescent="0.25">
      <c r="A224" s="48" t="str">
        <f t="shared" si="5"/>
        <v/>
      </c>
      <c r="B224" s="48" t="str">
        <f>IF(ISBLANK(C224),"",_xlfn.CONCAT(A224,"_",TEXT(G224,"yymmdd"),TEXT(H224,"hhmm"),"-",VLOOKUP(Tabla26[[#This Row],[DEPARTAMENTO O PARTIDO]],id_deptos[#All],2,FALSE)))</f>
        <v/>
      </c>
      <c r="C224" s="76"/>
      <c r="D224" s="76"/>
      <c r="E224" s="76"/>
      <c r="F224" s="76"/>
      <c r="G224" s="37"/>
      <c r="H224" s="85"/>
      <c r="I224" s="38"/>
      <c r="J224" s="38"/>
      <c r="K224" s="38"/>
      <c r="L224" s="38"/>
      <c r="M224" s="39"/>
      <c r="N224" s="38"/>
      <c r="O224" s="40"/>
      <c r="P224" s="40"/>
      <c r="Q224" s="38"/>
      <c r="R224" s="38"/>
      <c r="S224" s="38"/>
      <c r="T224" s="38"/>
      <c r="U224" s="38"/>
      <c r="V224" s="38"/>
      <c r="W224" s="38"/>
      <c r="X224" s="38"/>
      <c r="Y224" s="38"/>
      <c r="Z224" s="38"/>
      <c r="AA224" s="38"/>
      <c r="AB224" s="38"/>
      <c r="AC224" s="38"/>
      <c r="AD224" s="38"/>
      <c r="AE224" s="38"/>
      <c r="AF224" s="38"/>
      <c r="AG224" s="50" t="str">
        <f>_xlfn.IFNA(VLOOKUP(Tabla26[[#This Row],[CODIGO_OPERATIVO]],codigo_operativo[#All],2,FALSE),"")</f>
        <v/>
      </c>
    </row>
    <row r="225" spans="1:33" ht="50.1" customHeight="1" x14ac:dyDescent="0.25">
      <c r="A225" s="48" t="str">
        <f t="shared" si="5"/>
        <v/>
      </c>
      <c r="B225" s="48" t="str">
        <f>IF(ISBLANK(C225),"",_xlfn.CONCAT(A225,"_",TEXT(G225,"yymmdd"),TEXT(H225,"hhmm"),"-",VLOOKUP(Tabla26[[#This Row],[DEPARTAMENTO O PARTIDO]],id_deptos[#All],2,FALSE)))</f>
        <v/>
      </c>
      <c r="C225" s="76"/>
      <c r="D225" s="76"/>
      <c r="E225" s="76"/>
      <c r="F225" s="76"/>
      <c r="G225" s="37"/>
      <c r="H225" s="85"/>
      <c r="I225" s="38"/>
      <c r="J225" s="38"/>
      <c r="K225" s="38"/>
      <c r="L225" s="38"/>
      <c r="M225" s="39"/>
      <c r="N225" s="38"/>
      <c r="O225" s="40"/>
      <c r="P225" s="40"/>
      <c r="Q225" s="38"/>
      <c r="R225" s="38"/>
      <c r="S225" s="38"/>
      <c r="T225" s="38"/>
      <c r="U225" s="38"/>
      <c r="V225" s="38"/>
      <c r="W225" s="38"/>
      <c r="X225" s="38"/>
      <c r="Y225" s="38"/>
      <c r="Z225" s="38"/>
      <c r="AA225" s="38"/>
      <c r="AB225" s="38"/>
      <c r="AC225" s="38"/>
      <c r="AD225" s="38"/>
      <c r="AE225" s="38"/>
      <c r="AF225" s="38"/>
      <c r="AG225" s="50" t="str">
        <f>_xlfn.IFNA(VLOOKUP(Tabla26[[#This Row],[CODIGO_OPERATIVO]],codigo_operativo[#All],2,FALSE),"")</f>
        <v/>
      </c>
    </row>
    <row r="226" spans="1:33" ht="50.1" customHeight="1" x14ac:dyDescent="0.25">
      <c r="A226" s="48" t="str">
        <f t="shared" si="5"/>
        <v/>
      </c>
      <c r="B226" s="48" t="str">
        <f>IF(ISBLANK(C226),"",_xlfn.CONCAT(A226,"_",TEXT(G226,"yymmdd"),TEXT(H226,"hhmm"),"-",VLOOKUP(Tabla26[[#This Row],[DEPARTAMENTO O PARTIDO]],id_deptos[#All],2,FALSE)))</f>
        <v/>
      </c>
      <c r="C226" s="76"/>
      <c r="D226" s="76"/>
      <c r="E226" s="76"/>
      <c r="F226" s="76"/>
      <c r="G226" s="37"/>
      <c r="H226" s="85"/>
      <c r="I226" s="38"/>
      <c r="J226" s="38"/>
      <c r="K226" s="38"/>
      <c r="L226" s="38"/>
      <c r="M226" s="39"/>
      <c r="N226" s="38"/>
      <c r="O226" s="40"/>
      <c r="P226" s="40"/>
      <c r="Q226" s="38"/>
      <c r="R226" s="38"/>
      <c r="S226" s="38"/>
      <c r="T226" s="38"/>
      <c r="U226" s="38"/>
      <c r="V226" s="38"/>
      <c r="W226" s="38"/>
      <c r="X226" s="38"/>
      <c r="Y226" s="38"/>
      <c r="Z226" s="38"/>
      <c r="AA226" s="38"/>
      <c r="AB226" s="38"/>
      <c r="AC226" s="38"/>
      <c r="AD226" s="38"/>
      <c r="AE226" s="38"/>
      <c r="AF226" s="38"/>
      <c r="AG226" s="50" t="str">
        <f>_xlfn.IFNA(VLOOKUP(Tabla26[[#This Row],[CODIGO_OPERATIVO]],codigo_operativo[#All],2,FALSE),"")</f>
        <v/>
      </c>
    </row>
    <row r="227" spans="1:33" ht="50.1" customHeight="1" x14ac:dyDescent="0.25">
      <c r="A227" s="48" t="str">
        <f t="shared" si="5"/>
        <v/>
      </c>
      <c r="B227" s="48" t="str">
        <f>IF(ISBLANK(C227),"",_xlfn.CONCAT(A227,"_",TEXT(G227,"yymmdd"),TEXT(H227,"hhmm"),"-",VLOOKUP(Tabla26[[#This Row],[DEPARTAMENTO O PARTIDO]],id_deptos[#All],2,FALSE)))</f>
        <v/>
      </c>
      <c r="C227" s="76"/>
      <c r="D227" s="76"/>
      <c r="E227" s="76"/>
      <c r="F227" s="76"/>
      <c r="G227" s="37"/>
      <c r="H227" s="85"/>
      <c r="I227" s="38"/>
      <c r="J227" s="38"/>
      <c r="K227" s="38"/>
      <c r="L227" s="38"/>
      <c r="M227" s="39"/>
      <c r="N227" s="38"/>
      <c r="O227" s="40"/>
      <c r="P227" s="40"/>
      <c r="Q227" s="38"/>
      <c r="R227" s="38"/>
      <c r="S227" s="38"/>
      <c r="T227" s="38"/>
      <c r="U227" s="38"/>
      <c r="V227" s="38"/>
      <c r="W227" s="38"/>
      <c r="X227" s="38"/>
      <c r="Y227" s="38"/>
      <c r="Z227" s="38"/>
      <c r="AA227" s="38"/>
      <c r="AB227" s="38"/>
      <c r="AC227" s="38"/>
      <c r="AD227" s="38"/>
      <c r="AE227" s="38"/>
      <c r="AF227" s="38"/>
      <c r="AG227" s="50" t="str">
        <f>_xlfn.IFNA(VLOOKUP(Tabla26[[#This Row],[CODIGO_OPERATIVO]],codigo_operativo[#All],2,FALSE),"")</f>
        <v/>
      </c>
    </row>
    <row r="228" spans="1:33" ht="50.1" customHeight="1" x14ac:dyDescent="0.25">
      <c r="A228" s="48" t="str">
        <f t="shared" si="5"/>
        <v/>
      </c>
      <c r="B228" s="48" t="str">
        <f>IF(ISBLANK(C228),"",_xlfn.CONCAT(A228,"_",TEXT(G228,"yymmdd"),TEXT(H228,"hhmm"),"-",VLOOKUP(Tabla26[[#This Row],[DEPARTAMENTO O PARTIDO]],id_deptos[#All],2,FALSE)))</f>
        <v/>
      </c>
      <c r="C228" s="76"/>
      <c r="D228" s="76"/>
      <c r="E228" s="76"/>
      <c r="F228" s="76"/>
      <c r="G228" s="37"/>
      <c r="H228" s="85"/>
      <c r="I228" s="38"/>
      <c r="J228" s="38"/>
      <c r="K228" s="38"/>
      <c r="L228" s="38"/>
      <c r="M228" s="39"/>
      <c r="N228" s="38"/>
      <c r="O228" s="40"/>
      <c r="P228" s="40"/>
      <c r="Q228" s="38"/>
      <c r="R228" s="38"/>
      <c r="S228" s="38"/>
      <c r="T228" s="38"/>
      <c r="U228" s="38"/>
      <c r="V228" s="38"/>
      <c r="W228" s="38"/>
      <c r="X228" s="38"/>
      <c r="Y228" s="38"/>
      <c r="Z228" s="38"/>
      <c r="AA228" s="38"/>
      <c r="AB228" s="38"/>
      <c r="AC228" s="38"/>
      <c r="AD228" s="38"/>
      <c r="AE228" s="38"/>
      <c r="AF228" s="38"/>
      <c r="AG228" s="50" t="str">
        <f>_xlfn.IFNA(VLOOKUP(Tabla26[[#This Row],[CODIGO_OPERATIVO]],codigo_operativo[#All],2,FALSE),"")</f>
        <v/>
      </c>
    </row>
    <row r="229" spans="1:33" ht="50.1" customHeight="1" x14ac:dyDescent="0.25">
      <c r="A229" s="48" t="str">
        <f t="shared" si="5"/>
        <v/>
      </c>
      <c r="B229" s="48" t="str">
        <f>IF(ISBLANK(C229),"",_xlfn.CONCAT(A229,"_",TEXT(G229,"yymmdd"),TEXT(H229,"hhmm"),"-",VLOOKUP(Tabla26[[#This Row],[DEPARTAMENTO O PARTIDO]],id_deptos[#All],2,FALSE)))</f>
        <v/>
      </c>
      <c r="C229" s="76"/>
      <c r="D229" s="76"/>
      <c r="E229" s="76"/>
      <c r="F229" s="76"/>
      <c r="G229" s="37"/>
      <c r="H229" s="85"/>
      <c r="I229" s="38"/>
      <c r="J229" s="38"/>
      <c r="K229" s="38"/>
      <c r="L229" s="38"/>
      <c r="M229" s="39"/>
      <c r="N229" s="38"/>
      <c r="O229" s="53"/>
      <c r="P229" s="53"/>
      <c r="Q229" s="38"/>
      <c r="R229" s="38"/>
      <c r="S229" s="38"/>
      <c r="T229" s="38"/>
      <c r="U229" s="38"/>
      <c r="V229" s="38"/>
      <c r="W229" s="38"/>
      <c r="X229" s="38"/>
      <c r="Y229" s="38"/>
      <c r="Z229" s="38"/>
      <c r="AA229" s="38"/>
      <c r="AB229" s="38"/>
      <c r="AC229" s="38"/>
      <c r="AD229" s="38"/>
      <c r="AE229" s="38"/>
      <c r="AF229" s="38"/>
      <c r="AG229" s="50" t="str">
        <f>_xlfn.IFNA(VLOOKUP(Tabla26[[#This Row],[CODIGO_OPERATIVO]],codigo_operativo[#All],2,FALSE),"")</f>
        <v/>
      </c>
    </row>
    <row r="230" spans="1:33" ht="50.1" customHeight="1" x14ac:dyDescent="0.25">
      <c r="A230" s="48" t="str">
        <f t="shared" si="5"/>
        <v/>
      </c>
      <c r="B230" s="48" t="str">
        <f>IF(ISBLANK(C230),"",_xlfn.CONCAT(A230,"_",TEXT(G230,"yymmdd"),TEXT(H230,"hhmm"),"-",VLOOKUP(Tabla26[[#This Row],[DEPARTAMENTO O PARTIDO]],id_deptos[#All],2,FALSE)))</f>
        <v/>
      </c>
      <c r="C230" s="76"/>
      <c r="D230" s="76"/>
      <c r="E230" s="76"/>
      <c r="F230" s="76"/>
      <c r="G230" s="37"/>
      <c r="H230" s="85"/>
      <c r="I230" s="38"/>
      <c r="J230" s="38"/>
      <c r="K230" s="38"/>
      <c r="L230" s="38"/>
      <c r="M230" s="39"/>
      <c r="N230" s="38"/>
      <c r="O230" s="40"/>
      <c r="P230" s="40"/>
      <c r="Q230" s="38"/>
      <c r="R230" s="38"/>
      <c r="S230" s="38"/>
      <c r="T230" s="38"/>
      <c r="U230" s="38"/>
      <c r="V230" s="38"/>
      <c r="W230" s="38"/>
      <c r="X230" s="38"/>
      <c r="Y230" s="38"/>
      <c r="Z230" s="38"/>
      <c r="AA230" s="38"/>
      <c r="AB230" s="38"/>
      <c r="AC230" s="38"/>
      <c r="AD230" s="38"/>
      <c r="AE230" s="38"/>
      <c r="AF230" s="38">
        <v>5</v>
      </c>
      <c r="AG230" s="50" t="str">
        <f>_xlfn.IFNA(VLOOKUP(Tabla26[[#This Row],[CODIGO_OPERATIVO]],codigo_operativo[#All],2,FALSE),"")</f>
        <v>Plan Bandera</v>
      </c>
    </row>
    <row r="231" spans="1:33" ht="50.1" customHeight="1" x14ac:dyDescent="0.25">
      <c r="A231" s="48" t="str">
        <f t="shared" si="5"/>
        <v/>
      </c>
      <c r="B231" s="48" t="str">
        <f>IF(ISBLANK(C231),"",_xlfn.CONCAT(A231,"_",TEXT(G231,"yymmdd"),TEXT(H231,"hhmm"),"-",VLOOKUP(Tabla26[[#This Row],[DEPARTAMENTO O PARTIDO]],id_deptos[#All],2,FALSE)))</f>
        <v/>
      </c>
      <c r="C231" s="76"/>
      <c r="D231" s="76"/>
      <c r="E231" s="76"/>
      <c r="F231" s="76"/>
      <c r="G231" s="45"/>
      <c r="H231" s="85"/>
      <c r="I231" s="38"/>
      <c r="J231" s="38"/>
      <c r="K231" s="38"/>
      <c r="L231" s="38"/>
      <c r="M231" s="39"/>
      <c r="N231" s="38"/>
      <c r="O231" s="40"/>
      <c r="P231" s="40"/>
      <c r="Q231" s="38"/>
      <c r="R231" s="38"/>
      <c r="S231" s="38"/>
      <c r="T231" s="38"/>
      <c r="U231" s="38"/>
      <c r="V231" s="38"/>
      <c r="W231" s="38"/>
      <c r="X231" s="38"/>
      <c r="Y231" s="38"/>
      <c r="Z231" s="38"/>
      <c r="AA231" s="38"/>
      <c r="AB231" s="38"/>
      <c r="AC231" s="38"/>
      <c r="AD231" s="38"/>
      <c r="AE231" s="38"/>
      <c r="AF231" s="38">
        <v>5</v>
      </c>
      <c r="AG231" s="50" t="str">
        <f>_xlfn.IFNA(VLOOKUP(Tabla26[[#This Row],[CODIGO_OPERATIVO]],codigo_operativo[#All],2,FALSE),"")</f>
        <v>Plan Bandera</v>
      </c>
    </row>
    <row r="232" spans="1:33" ht="50.1" customHeight="1" x14ac:dyDescent="0.25">
      <c r="A232" s="48" t="str">
        <f t="shared" si="5"/>
        <v/>
      </c>
      <c r="B232" s="48" t="str">
        <f>IF(ISBLANK(C232),"",_xlfn.CONCAT(A232,"_",TEXT(G232,"yymmdd"),TEXT(H232,"hhmm"),"-",VLOOKUP(Tabla26[[#This Row],[DEPARTAMENTO O PARTIDO]],id_deptos[#All],2,FALSE)))</f>
        <v/>
      </c>
      <c r="C232" s="76"/>
      <c r="D232" s="76"/>
      <c r="E232" s="76"/>
      <c r="F232" s="76"/>
      <c r="G232" s="45"/>
      <c r="H232" s="85"/>
      <c r="I232" s="38"/>
      <c r="J232" s="38"/>
      <c r="K232" s="38"/>
      <c r="L232" s="38"/>
      <c r="M232" s="39"/>
      <c r="N232" s="38"/>
      <c r="O232" s="40"/>
      <c r="P232" s="40"/>
      <c r="Q232" s="38"/>
      <c r="R232" s="38"/>
      <c r="S232" s="38"/>
      <c r="T232" s="38"/>
      <c r="U232" s="38"/>
      <c r="V232" s="38"/>
      <c r="W232" s="38"/>
      <c r="X232" s="38"/>
      <c r="Y232" s="38"/>
      <c r="Z232" s="38"/>
      <c r="AA232" s="38"/>
      <c r="AB232" s="38"/>
      <c r="AC232" s="38"/>
      <c r="AD232" s="38"/>
      <c r="AE232" s="38"/>
      <c r="AF232" s="38">
        <v>5</v>
      </c>
      <c r="AG232" s="50" t="str">
        <f>_xlfn.IFNA(VLOOKUP(Tabla26[[#This Row],[CODIGO_OPERATIVO]],codigo_operativo[#All],2,FALSE),"")</f>
        <v>Plan Bandera</v>
      </c>
    </row>
    <row r="233" spans="1:33" ht="50.1" customHeight="1" x14ac:dyDescent="0.25">
      <c r="A233" s="48" t="str">
        <f t="shared" si="5"/>
        <v/>
      </c>
      <c r="B233" s="48" t="str">
        <f>IF(ISBLANK(C233),"",_xlfn.CONCAT(A233,"_",TEXT(G233,"yymmdd"),TEXT(H233,"hhmm"),"-",VLOOKUP(Tabla26[[#This Row],[DEPARTAMENTO O PARTIDO]],id_deptos[#All],2,FALSE)))</f>
        <v/>
      </c>
      <c r="C233" s="76"/>
      <c r="D233" s="76"/>
      <c r="E233" s="76"/>
      <c r="F233" s="76"/>
      <c r="G233" s="45"/>
      <c r="H233" s="85"/>
      <c r="I233" s="38"/>
      <c r="J233" s="38"/>
      <c r="K233" s="38"/>
      <c r="L233" s="38"/>
      <c r="M233" s="39"/>
      <c r="N233" s="38"/>
      <c r="O233" s="40"/>
      <c r="P233" s="40"/>
      <c r="Q233" s="38"/>
      <c r="R233" s="38"/>
      <c r="S233" s="38"/>
      <c r="T233" s="38"/>
      <c r="U233" s="38"/>
      <c r="V233" s="38"/>
      <c r="W233" s="38"/>
      <c r="X233" s="38"/>
      <c r="Y233" s="38"/>
      <c r="Z233" s="38"/>
      <c r="AA233" s="38"/>
      <c r="AB233" s="38"/>
      <c r="AC233" s="38"/>
      <c r="AD233" s="38"/>
      <c r="AE233" s="38"/>
      <c r="AF233" s="38">
        <v>5</v>
      </c>
      <c r="AG233" s="50" t="str">
        <f>_xlfn.IFNA(VLOOKUP(Tabla26[[#This Row],[CODIGO_OPERATIVO]],codigo_operativo[#All],2,FALSE),"")</f>
        <v>Plan Bandera</v>
      </c>
    </row>
    <row r="234" spans="1:33" ht="50.1" customHeight="1" x14ac:dyDescent="0.25">
      <c r="A234" s="48" t="str">
        <f t="shared" si="5"/>
        <v/>
      </c>
      <c r="B234" s="48" t="str">
        <f>IF(ISBLANK(C234),"",_xlfn.CONCAT(A234,"_",TEXT(G234,"yymmdd"),TEXT(H234,"hhmm"),"-",VLOOKUP(Tabla26[[#This Row],[DEPARTAMENTO O PARTIDO]],id_deptos[#All],2,FALSE)))</f>
        <v/>
      </c>
      <c r="C234" s="76"/>
      <c r="D234" s="76"/>
      <c r="E234" s="76"/>
      <c r="F234" s="76"/>
      <c r="G234" s="45"/>
      <c r="H234" s="85"/>
      <c r="I234" s="38"/>
      <c r="J234" s="38"/>
      <c r="K234" s="38"/>
      <c r="L234" s="38"/>
      <c r="M234" s="39"/>
      <c r="N234" s="38"/>
      <c r="O234" s="40"/>
      <c r="P234" s="40"/>
      <c r="Q234" s="38"/>
      <c r="R234" s="38"/>
      <c r="S234" s="38"/>
      <c r="T234" s="38"/>
      <c r="U234" s="38"/>
      <c r="V234" s="38"/>
      <c r="W234" s="38"/>
      <c r="X234" s="38"/>
      <c r="Y234" s="38"/>
      <c r="Z234" s="38"/>
      <c r="AA234" s="38"/>
      <c r="AB234" s="38"/>
      <c r="AC234" s="38"/>
      <c r="AD234" s="38"/>
      <c r="AE234" s="38"/>
      <c r="AF234" s="38"/>
      <c r="AG234" s="50" t="str">
        <f>_xlfn.IFNA(VLOOKUP(Tabla26[[#This Row],[CODIGO_OPERATIVO]],codigo_operativo[#All],2,FALSE),"")</f>
        <v/>
      </c>
    </row>
    <row r="235" spans="1:33" ht="50.1" customHeight="1" x14ac:dyDescent="0.25">
      <c r="A235" s="48" t="str">
        <f t="shared" si="5"/>
        <v/>
      </c>
      <c r="B235" s="48" t="str">
        <f>IF(ISBLANK(C235),"",_xlfn.CONCAT(A235,"_",TEXT(G235,"yymmdd"),TEXT(H235,"hhmm"),"-",VLOOKUP(Tabla26[[#This Row],[DEPARTAMENTO O PARTIDO]],id_deptos[#All],2,FALSE)))</f>
        <v/>
      </c>
      <c r="C235" s="76"/>
      <c r="D235" s="76"/>
      <c r="E235" s="76"/>
      <c r="F235" s="76"/>
      <c r="G235" s="45"/>
      <c r="H235" s="85"/>
      <c r="I235" s="38"/>
      <c r="J235" s="38"/>
      <c r="K235" s="38"/>
      <c r="L235" s="38"/>
      <c r="M235" s="39"/>
      <c r="N235" s="38"/>
      <c r="O235" s="40"/>
      <c r="P235" s="40"/>
      <c r="Q235" s="38"/>
      <c r="R235" s="38"/>
      <c r="S235" s="38"/>
      <c r="T235" s="38"/>
      <c r="U235" s="38"/>
      <c r="V235" s="38"/>
      <c r="W235" s="38"/>
      <c r="X235" s="38"/>
      <c r="Y235" s="38"/>
      <c r="Z235" s="38"/>
      <c r="AA235" s="38"/>
      <c r="AB235" s="38"/>
      <c r="AC235" s="38"/>
      <c r="AD235" s="38"/>
      <c r="AE235" s="38"/>
      <c r="AF235" s="38"/>
      <c r="AG235" s="50" t="str">
        <f>_xlfn.IFNA(VLOOKUP(Tabla26[[#This Row],[CODIGO_OPERATIVO]],codigo_operativo[#All],2,FALSE),"")</f>
        <v/>
      </c>
    </row>
    <row r="236" spans="1:33" ht="50.1" customHeight="1" x14ac:dyDescent="0.25">
      <c r="A236" s="48" t="str">
        <f t="shared" si="5"/>
        <v/>
      </c>
      <c r="B236" s="48" t="str">
        <f>IF(ISBLANK(C236),"",_xlfn.CONCAT(A236,"_",TEXT(G236,"yymmdd"),TEXT(H236,"hhmm"),"-",VLOOKUP(Tabla26[[#This Row],[DEPARTAMENTO O PARTIDO]],id_deptos[#All],2,FALSE)))</f>
        <v/>
      </c>
      <c r="C236" s="76"/>
      <c r="D236" s="76"/>
      <c r="E236" s="76"/>
      <c r="F236" s="76"/>
      <c r="G236" s="45"/>
      <c r="H236" s="85"/>
      <c r="I236" s="38"/>
      <c r="J236" s="38"/>
      <c r="K236" s="38"/>
      <c r="L236" s="38"/>
      <c r="M236" s="39"/>
      <c r="N236" s="38"/>
      <c r="O236" s="40"/>
      <c r="P236" s="40"/>
      <c r="Q236" s="38"/>
      <c r="R236" s="38"/>
      <c r="S236" s="38"/>
      <c r="T236" s="38"/>
      <c r="U236" s="38"/>
      <c r="V236" s="38"/>
      <c r="W236" s="38"/>
      <c r="X236" s="38"/>
      <c r="Y236" s="38"/>
      <c r="Z236" s="38"/>
      <c r="AA236" s="38"/>
      <c r="AB236" s="38"/>
      <c r="AC236" s="38"/>
      <c r="AD236" s="38"/>
      <c r="AE236" s="38"/>
      <c r="AF236" s="38"/>
      <c r="AG236" s="50" t="str">
        <f>_xlfn.IFNA(VLOOKUP(Tabla26[[#This Row],[CODIGO_OPERATIVO]],codigo_operativo[#All],2,FALSE),"")</f>
        <v/>
      </c>
    </row>
    <row r="237" spans="1:33" ht="50.1" customHeight="1" x14ac:dyDescent="0.25">
      <c r="A237" s="48" t="str">
        <f t="shared" si="5"/>
        <v/>
      </c>
      <c r="B237" s="48" t="str">
        <f>IF(ISBLANK(C237),"",_xlfn.CONCAT(A237,"_",TEXT(G237,"yymmdd"),TEXT(H237,"hhmm"),"-",VLOOKUP(Tabla26[[#This Row],[DEPARTAMENTO O PARTIDO]],id_deptos[#All],2,FALSE)))</f>
        <v/>
      </c>
      <c r="C237" s="76"/>
      <c r="D237" s="76"/>
      <c r="E237" s="76"/>
      <c r="F237" s="76"/>
      <c r="G237" s="45"/>
      <c r="H237" s="85"/>
      <c r="I237" s="38"/>
      <c r="J237" s="38"/>
      <c r="K237" s="38"/>
      <c r="L237" s="38"/>
      <c r="M237" s="39"/>
      <c r="N237" s="38"/>
      <c r="O237" s="40"/>
      <c r="P237" s="40"/>
      <c r="Q237" s="38"/>
      <c r="R237" s="38"/>
      <c r="S237" s="38"/>
      <c r="T237" s="38"/>
      <c r="U237" s="38"/>
      <c r="V237" s="38"/>
      <c r="W237" s="38"/>
      <c r="X237" s="38"/>
      <c r="Y237" s="38"/>
      <c r="Z237" s="38"/>
      <c r="AA237" s="38"/>
      <c r="AB237" s="38"/>
      <c r="AC237" s="38"/>
      <c r="AD237" s="38"/>
      <c r="AE237" s="38"/>
      <c r="AF237" s="38"/>
      <c r="AG237" s="50" t="str">
        <f>_xlfn.IFNA(VLOOKUP(Tabla26[[#This Row],[CODIGO_OPERATIVO]],codigo_operativo[#All],2,FALSE),"")</f>
        <v/>
      </c>
    </row>
    <row r="238" spans="1:33" ht="50.1" customHeight="1" x14ac:dyDescent="0.25">
      <c r="A238" s="48" t="str">
        <f t="shared" si="5"/>
        <v/>
      </c>
      <c r="B238" s="48" t="str">
        <f>IF(ISBLANK(C238),"",_xlfn.CONCAT(A238,"_",TEXT(G238,"yymmdd"),TEXT(H238,"hhmm"),"-",VLOOKUP(Tabla26[[#This Row],[DEPARTAMENTO O PARTIDO]],id_deptos[#All],2,FALSE)))</f>
        <v/>
      </c>
      <c r="C238" s="76"/>
      <c r="D238" s="76"/>
      <c r="E238" s="76"/>
      <c r="F238" s="76"/>
      <c r="G238" s="45"/>
      <c r="H238" s="85"/>
      <c r="I238" s="38"/>
      <c r="J238" s="38"/>
      <c r="K238" s="38"/>
      <c r="L238" s="38"/>
      <c r="M238" s="39"/>
      <c r="N238" s="38"/>
      <c r="O238" s="40"/>
      <c r="P238" s="40"/>
      <c r="Q238" s="38"/>
      <c r="R238" s="38"/>
      <c r="S238" s="38"/>
      <c r="T238" s="38"/>
      <c r="U238" s="38"/>
      <c r="V238" s="38"/>
      <c r="W238" s="38"/>
      <c r="X238" s="38"/>
      <c r="Y238" s="38"/>
      <c r="Z238" s="38"/>
      <c r="AA238" s="38"/>
      <c r="AB238" s="38"/>
      <c r="AC238" s="38"/>
      <c r="AD238" s="38"/>
      <c r="AE238" s="38"/>
      <c r="AF238" s="38"/>
      <c r="AG238" s="50" t="str">
        <f>_xlfn.IFNA(VLOOKUP(Tabla26[[#This Row],[CODIGO_OPERATIVO]],codigo_operativo[#All],2,FALSE),"")</f>
        <v/>
      </c>
    </row>
    <row r="239" spans="1:33" ht="50.1" customHeight="1" x14ac:dyDescent="0.25">
      <c r="A239" s="48" t="str">
        <f t="shared" si="5"/>
        <v/>
      </c>
      <c r="B239" s="48" t="str">
        <f>IF(ISBLANK(C239),"",_xlfn.CONCAT(A239,"_",TEXT(G239,"yymmdd"),TEXT(H239,"hhmm"),"-",VLOOKUP(Tabla26[[#This Row],[DEPARTAMENTO O PARTIDO]],id_deptos[#All],2,FALSE)))</f>
        <v/>
      </c>
      <c r="C239" s="36"/>
      <c r="D239" s="36"/>
      <c r="E239" s="36"/>
      <c r="F239" s="36"/>
      <c r="G239" s="45"/>
      <c r="H239" s="85"/>
      <c r="I239" s="38"/>
      <c r="J239" s="38"/>
      <c r="K239" s="38"/>
      <c r="L239" s="38"/>
      <c r="M239" s="39"/>
      <c r="N239" s="38"/>
      <c r="O239" s="40"/>
      <c r="P239" s="40"/>
      <c r="Q239" s="38"/>
      <c r="R239" s="38"/>
      <c r="S239" s="38"/>
      <c r="T239" s="38"/>
      <c r="U239" s="38"/>
      <c r="V239" s="38"/>
      <c r="W239" s="38"/>
      <c r="X239" s="38"/>
      <c r="Y239" s="38"/>
      <c r="Z239" s="38"/>
      <c r="AA239" s="38"/>
      <c r="AB239" s="38"/>
      <c r="AC239" s="38"/>
      <c r="AD239" s="38"/>
      <c r="AE239" s="38"/>
      <c r="AF239" s="38"/>
      <c r="AG239" s="50" t="str">
        <f>_xlfn.IFNA(VLOOKUP(Tabla26[[#This Row],[CODIGO_OPERATIVO]],codigo_operativo[#All],2,FALSE),"")</f>
        <v/>
      </c>
    </row>
    <row r="240" spans="1:33" ht="50.1" customHeight="1" x14ac:dyDescent="0.25">
      <c r="A240" s="48" t="str">
        <f t="shared" si="5"/>
        <v/>
      </c>
      <c r="B240" s="48" t="str">
        <f>IF(ISBLANK(C240),"",_xlfn.CONCAT(A240,"_",TEXT(G240,"yymmdd"),TEXT(H240,"hhmm"),"-",VLOOKUP(Tabla26[[#This Row],[DEPARTAMENTO O PARTIDO]],id_deptos[#All],2,FALSE)))</f>
        <v/>
      </c>
      <c r="C240" s="76"/>
      <c r="D240" s="76"/>
      <c r="E240" s="76"/>
      <c r="F240" s="76"/>
      <c r="G240" s="45"/>
      <c r="H240" s="85"/>
      <c r="I240" s="38"/>
      <c r="J240" s="38"/>
      <c r="K240" s="38"/>
      <c r="L240" s="38"/>
      <c r="M240" s="39"/>
      <c r="N240" s="38"/>
      <c r="O240" s="40"/>
      <c r="P240" s="40"/>
      <c r="Q240" s="38"/>
      <c r="R240" s="38"/>
      <c r="S240" s="38"/>
      <c r="T240" s="38"/>
      <c r="U240" s="38"/>
      <c r="V240" s="38"/>
      <c r="W240" s="38"/>
      <c r="X240" s="38"/>
      <c r="Y240" s="38"/>
      <c r="Z240" s="38"/>
      <c r="AA240" s="38"/>
      <c r="AB240" s="38"/>
      <c r="AC240" s="38"/>
      <c r="AD240" s="38"/>
      <c r="AE240" s="38"/>
      <c r="AF240" s="38"/>
      <c r="AG240" s="50" t="str">
        <f>_xlfn.IFNA(VLOOKUP(Tabla26[[#This Row],[CODIGO_OPERATIVO]],codigo_operativo[#All],2,FALSE),"")</f>
        <v/>
      </c>
    </row>
    <row r="241" spans="1:33" ht="50.1" customHeight="1" x14ac:dyDescent="0.25">
      <c r="A241" s="48" t="str">
        <f t="shared" si="5"/>
        <v/>
      </c>
      <c r="B241" s="48" t="str">
        <f>IF(ISBLANK(C241),"",_xlfn.CONCAT(A241,"_",TEXT(G241,"yymmdd"),TEXT(H241,"hhmm"),"-",VLOOKUP(Tabla26[[#This Row],[DEPARTAMENTO O PARTIDO]],id_deptos[#All],2,FALSE)))</f>
        <v/>
      </c>
      <c r="C241" s="76"/>
      <c r="D241" s="76"/>
      <c r="E241" s="76"/>
      <c r="F241" s="76"/>
      <c r="G241" s="45"/>
      <c r="H241" s="85"/>
      <c r="I241" s="38"/>
      <c r="J241" s="38"/>
      <c r="K241" s="38"/>
      <c r="L241" s="38"/>
      <c r="M241" s="39"/>
      <c r="N241" s="38"/>
      <c r="O241" s="53"/>
      <c r="P241" s="40"/>
      <c r="Q241" s="38"/>
      <c r="R241" s="38"/>
      <c r="S241" s="38"/>
      <c r="T241" s="38"/>
      <c r="U241" s="38"/>
      <c r="V241" s="38"/>
      <c r="W241" s="38"/>
      <c r="X241" s="38"/>
      <c r="Y241" s="38"/>
      <c r="Z241" s="38"/>
      <c r="AA241" s="38"/>
      <c r="AB241" s="38"/>
      <c r="AC241" s="38"/>
      <c r="AD241" s="38"/>
      <c r="AE241" s="38"/>
      <c r="AF241" s="38"/>
      <c r="AG241" s="50" t="str">
        <f>_xlfn.IFNA(VLOOKUP(Tabla26[[#This Row],[CODIGO_OPERATIVO]],codigo_operativo[#All],2,FALSE),"")</f>
        <v/>
      </c>
    </row>
    <row r="242" spans="1:33" ht="50.1" customHeight="1" x14ac:dyDescent="0.25">
      <c r="A242" s="48" t="str">
        <f t="shared" si="5"/>
        <v/>
      </c>
      <c r="B242" s="48" t="str">
        <f>IF(ISBLANK(C242),"",_xlfn.CONCAT(A242,"_",TEXT(G242,"yymmdd"),TEXT(H242,"hhmm"),"-",VLOOKUP(Tabla26[[#This Row],[DEPARTAMENTO O PARTIDO]],id_deptos[#All],2,FALSE)))</f>
        <v/>
      </c>
      <c r="C242" s="76"/>
      <c r="D242" s="76"/>
      <c r="E242" s="76"/>
      <c r="F242" s="76"/>
      <c r="G242" s="45"/>
      <c r="H242" s="85"/>
      <c r="I242" s="38"/>
      <c r="J242" s="38"/>
      <c r="K242" s="38"/>
      <c r="L242" s="38"/>
      <c r="M242" s="39"/>
      <c r="N242" s="38"/>
      <c r="O242" s="40"/>
      <c r="P242" s="40"/>
      <c r="Q242" s="38"/>
      <c r="R242" s="38"/>
      <c r="S242" s="38"/>
      <c r="T242" s="38"/>
      <c r="U242" s="38"/>
      <c r="V242" s="38"/>
      <c r="W242" s="38"/>
      <c r="X242" s="38"/>
      <c r="Y242" s="38"/>
      <c r="Z242" s="38"/>
      <c r="AA242" s="38"/>
      <c r="AB242" s="38"/>
      <c r="AC242" s="38"/>
      <c r="AD242" s="38"/>
      <c r="AE242" s="38"/>
      <c r="AF242" s="38"/>
      <c r="AG242" s="50" t="str">
        <f>_xlfn.IFNA(VLOOKUP(Tabla26[[#This Row],[CODIGO_OPERATIVO]],codigo_operativo[#All],2,FALSE),"")</f>
        <v/>
      </c>
    </row>
    <row r="243" spans="1:33" ht="50.1" customHeight="1" x14ac:dyDescent="0.25">
      <c r="A243" s="48" t="str">
        <f t="shared" si="5"/>
        <v/>
      </c>
      <c r="B243" s="48" t="str">
        <f>IF(ISBLANK(C243),"",_xlfn.CONCAT(A243,"_",TEXT(G243,"yymmdd"),TEXT(H243,"hhmm"),"-",VLOOKUP(Tabla26[[#This Row],[DEPARTAMENTO O PARTIDO]],id_deptos[#All],2,FALSE)))</f>
        <v/>
      </c>
      <c r="C243" s="76"/>
      <c r="D243" s="76"/>
      <c r="E243" s="76"/>
      <c r="F243" s="76"/>
      <c r="G243" s="45"/>
      <c r="H243" s="85"/>
      <c r="I243" s="38"/>
      <c r="J243" s="38"/>
      <c r="K243" s="38"/>
      <c r="L243" s="38"/>
      <c r="M243" s="39"/>
      <c r="N243" s="38"/>
      <c r="O243" s="40"/>
      <c r="P243" s="40"/>
      <c r="Q243" s="38"/>
      <c r="R243" s="38"/>
      <c r="S243" s="38"/>
      <c r="T243" s="38"/>
      <c r="U243" s="38"/>
      <c r="V243" s="38"/>
      <c r="W243" s="38"/>
      <c r="X243" s="38"/>
      <c r="Y243" s="38"/>
      <c r="Z243" s="38"/>
      <c r="AA243" s="38"/>
      <c r="AB243" s="38"/>
      <c r="AC243" s="38"/>
      <c r="AD243" s="38"/>
      <c r="AE243" s="38"/>
      <c r="AF243" s="38"/>
      <c r="AG243" s="50" t="str">
        <f>_xlfn.IFNA(VLOOKUP(Tabla26[[#This Row],[CODIGO_OPERATIVO]],codigo_operativo[#All],2,FALSE),"")</f>
        <v/>
      </c>
    </row>
    <row r="244" spans="1:33" ht="50.1" customHeight="1" x14ac:dyDescent="0.25">
      <c r="A244" s="48" t="str">
        <f t="shared" si="5"/>
        <v/>
      </c>
      <c r="B244" s="48" t="str">
        <f>IF(ISBLANK(C244),"",_xlfn.CONCAT(A244,"_",TEXT(G244,"yymmdd"),TEXT(H244,"hhmm"),"-",VLOOKUP(Tabla26[[#This Row],[DEPARTAMENTO O PARTIDO]],id_deptos[#All],2,FALSE)))</f>
        <v/>
      </c>
      <c r="C244" s="77"/>
      <c r="D244" s="76"/>
      <c r="E244" s="77"/>
      <c r="F244" s="76"/>
      <c r="G244" s="45"/>
      <c r="H244" s="85"/>
      <c r="I244" s="38"/>
      <c r="J244" s="38"/>
      <c r="K244" s="38"/>
      <c r="L244" s="38"/>
      <c r="M244" s="39"/>
      <c r="N244" s="38"/>
      <c r="O244" s="40"/>
      <c r="P244" s="40"/>
      <c r="Q244" s="38"/>
      <c r="R244" s="38"/>
      <c r="S244" s="38"/>
      <c r="T244" s="38"/>
      <c r="U244" s="38"/>
      <c r="V244" s="38"/>
      <c r="W244" s="38"/>
      <c r="X244" s="38"/>
      <c r="Y244" s="38"/>
      <c r="Z244" s="38"/>
      <c r="AA244" s="38"/>
      <c r="AB244" s="38"/>
      <c r="AC244" s="38"/>
      <c r="AD244" s="38"/>
      <c r="AE244" s="38"/>
      <c r="AF244" s="38"/>
      <c r="AG244" s="50" t="str">
        <f>_xlfn.IFNA(VLOOKUP(Tabla26[[#This Row],[CODIGO_OPERATIVO]],codigo_operativo[#All],2,FALSE),"")</f>
        <v/>
      </c>
    </row>
    <row r="245" spans="1:33" ht="50.1" customHeight="1" x14ac:dyDescent="0.25">
      <c r="A245" s="48" t="str">
        <f t="shared" si="5"/>
        <v/>
      </c>
      <c r="B245" s="48" t="str">
        <f>IF(ISBLANK(C245),"",_xlfn.CONCAT(A245,"_",TEXT(G245,"yymmdd"),TEXT(H245,"hhmm"),"-",VLOOKUP(Tabla26[[#This Row],[DEPARTAMENTO O PARTIDO]],id_deptos[#All],2,FALSE)))</f>
        <v/>
      </c>
      <c r="C245" s="76"/>
      <c r="D245" s="76"/>
      <c r="E245" s="76"/>
      <c r="F245" s="76"/>
      <c r="G245" s="45"/>
      <c r="H245" s="85"/>
      <c r="I245" s="38"/>
      <c r="J245" s="38"/>
      <c r="K245" s="38"/>
      <c r="L245" s="38"/>
      <c r="M245" s="39"/>
      <c r="N245" s="38"/>
      <c r="O245" s="40"/>
      <c r="P245" s="40"/>
      <c r="Q245" s="38"/>
      <c r="R245" s="38"/>
      <c r="S245" s="38"/>
      <c r="T245" s="38"/>
      <c r="U245" s="38"/>
      <c r="V245" s="38"/>
      <c r="W245" s="38"/>
      <c r="X245" s="38"/>
      <c r="Y245" s="38"/>
      <c r="Z245" s="38"/>
      <c r="AA245" s="38"/>
      <c r="AB245" s="38"/>
      <c r="AC245" s="38"/>
      <c r="AD245" s="38"/>
      <c r="AE245" s="38"/>
      <c r="AF245" s="38"/>
      <c r="AG245" s="50" t="str">
        <f>_xlfn.IFNA(VLOOKUP(Tabla26[[#This Row],[CODIGO_OPERATIVO]],codigo_operativo[#All],2,FALSE),"")</f>
        <v/>
      </c>
    </row>
    <row r="246" spans="1:33" ht="50.1" customHeight="1" x14ac:dyDescent="0.25">
      <c r="A246" s="48" t="str">
        <f t="shared" si="5"/>
        <v/>
      </c>
      <c r="B246" s="48" t="str">
        <f>IF(ISBLANK(C246),"",_xlfn.CONCAT(A246,"_",TEXT(G246,"yymmdd"),TEXT(H246,"hhmm"),"-",VLOOKUP(Tabla26[[#This Row],[DEPARTAMENTO O PARTIDO]],id_deptos[#All],2,FALSE)))</f>
        <v/>
      </c>
      <c r="C246" s="76"/>
      <c r="D246" s="76"/>
      <c r="E246" s="76"/>
      <c r="F246" s="76"/>
      <c r="G246" s="45"/>
      <c r="H246" s="85"/>
      <c r="I246" s="38"/>
      <c r="J246" s="38"/>
      <c r="K246" s="38"/>
      <c r="L246" s="38"/>
      <c r="M246" s="39"/>
      <c r="N246" s="38"/>
      <c r="O246" s="40"/>
      <c r="P246" s="40"/>
      <c r="Q246" s="38"/>
      <c r="R246" s="38"/>
      <c r="S246" s="38"/>
      <c r="T246" s="38"/>
      <c r="U246" s="38"/>
      <c r="V246" s="38"/>
      <c r="W246" s="38"/>
      <c r="X246" s="38"/>
      <c r="Y246" s="38"/>
      <c r="Z246" s="38"/>
      <c r="AA246" s="38"/>
      <c r="AB246" s="38"/>
      <c r="AC246" s="38"/>
      <c r="AD246" s="38"/>
      <c r="AE246" s="38"/>
      <c r="AF246" s="38"/>
      <c r="AG246" s="50" t="str">
        <f>_xlfn.IFNA(VLOOKUP(Tabla26[[#This Row],[CODIGO_OPERATIVO]],codigo_operativo[#All],2,FALSE),"")</f>
        <v/>
      </c>
    </row>
    <row r="247" spans="1:33" ht="50.1" customHeight="1" x14ac:dyDescent="0.25">
      <c r="A247" s="48" t="str">
        <f t="shared" si="5"/>
        <v/>
      </c>
      <c r="B247" s="48" t="str">
        <f>IF(ISBLANK(C247),"",_xlfn.CONCAT(A247,"_",TEXT(G247,"yymmdd"),TEXT(H247,"hhmm"),"-",VLOOKUP(Tabla26[[#This Row],[DEPARTAMENTO O PARTIDO]],id_deptos[#All],2,FALSE)))</f>
        <v/>
      </c>
      <c r="C247" s="76"/>
      <c r="D247" s="76"/>
      <c r="E247" s="76"/>
      <c r="F247" s="76"/>
      <c r="G247" s="45"/>
      <c r="H247" s="85"/>
      <c r="I247" s="38"/>
      <c r="J247" s="38"/>
      <c r="K247" s="38"/>
      <c r="L247" s="38"/>
      <c r="M247" s="39"/>
      <c r="N247" s="38"/>
      <c r="O247" s="40"/>
      <c r="P247" s="40"/>
      <c r="Q247" s="38"/>
      <c r="R247" s="38"/>
      <c r="S247" s="38"/>
      <c r="T247" s="38"/>
      <c r="U247" s="38"/>
      <c r="V247" s="38"/>
      <c r="W247" s="38"/>
      <c r="X247" s="38"/>
      <c r="Y247" s="38"/>
      <c r="Z247" s="38"/>
      <c r="AA247" s="38"/>
      <c r="AB247" s="38"/>
      <c r="AC247" s="38"/>
      <c r="AD247" s="38"/>
      <c r="AE247" s="38"/>
      <c r="AF247" s="38"/>
      <c r="AG247" s="50" t="str">
        <f>_xlfn.IFNA(VLOOKUP(Tabla26[[#This Row],[CODIGO_OPERATIVO]],codigo_operativo[#All],2,FALSE),"")</f>
        <v/>
      </c>
    </row>
    <row r="248" spans="1:33" ht="50.1" customHeight="1" x14ac:dyDescent="0.25">
      <c r="A248" s="48" t="str">
        <f t="shared" si="5"/>
        <v/>
      </c>
      <c r="B248" s="48" t="str">
        <f>IF(ISBLANK(C248),"",_xlfn.CONCAT(A248,"_",TEXT(G248,"yymmdd"),TEXT(H248,"hhmm"),"-",VLOOKUP(Tabla26[[#This Row],[DEPARTAMENTO O PARTIDO]],id_deptos[#All],2,FALSE)))</f>
        <v/>
      </c>
      <c r="C248" s="76"/>
      <c r="D248" s="76"/>
      <c r="E248" s="76"/>
      <c r="F248" s="76"/>
      <c r="G248" s="45"/>
      <c r="H248" s="85"/>
      <c r="I248" s="38"/>
      <c r="J248" s="38"/>
      <c r="K248" s="38"/>
      <c r="L248" s="38"/>
      <c r="M248" s="39"/>
      <c r="N248" s="38"/>
      <c r="O248" s="40"/>
      <c r="P248" s="40"/>
      <c r="Q248" s="38"/>
      <c r="R248" s="38"/>
      <c r="S248" s="38"/>
      <c r="T248" s="38"/>
      <c r="U248" s="38"/>
      <c r="V248" s="38"/>
      <c r="W248" s="38"/>
      <c r="X248" s="38"/>
      <c r="Y248" s="38"/>
      <c r="Z248" s="38"/>
      <c r="AA248" s="38"/>
      <c r="AB248" s="38"/>
      <c r="AC248" s="38"/>
      <c r="AD248" s="38"/>
      <c r="AE248" s="38"/>
      <c r="AF248" s="38"/>
      <c r="AG248" s="50" t="str">
        <f>_xlfn.IFNA(VLOOKUP(Tabla26[[#This Row],[CODIGO_OPERATIVO]],codigo_operativo[#All],2,FALSE),"")</f>
        <v/>
      </c>
    </row>
    <row r="249" spans="1:33" ht="50.1" customHeight="1" x14ac:dyDescent="0.25">
      <c r="A249" s="48" t="str">
        <f t="shared" si="5"/>
        <v/>
      </c>
      <c r="B249" s="48" t="str">
        <f>IF(ISBLANK(C249),"",_xlfn.CONCAT(A249,"_",TEXT(G249,"yymmdd"),TEXT(H249,"hhmm"),"-",VLOOKUP(Tabla26[[#This Row],[DEPARTAMENTO O PARTIDO]],id_deptos[#All],2,FALSE)))</f>
        <v/>
      </c>
      <c r="C249" s="76"/>
      <c r="D249" s="76"/>
      <c r="E249" s="76"/>
      <c r="F249" s="76"/>
      <c r="G249" s="45"/>
      <c r="H249" s="85"/>
      <c r="I249" s="38"/>
      <c r="J249" s="38"/>
      <c r="K249" s="38"/>
      <c r="L249" s="38"/>
      <c r="M249" s="39"/>
      <c r="N249" s="38"/>
      <c r="O249" s="40"/>
      <c r="P249" s="40"/>
      <c r="Q249" s="38"/>
      <c r="R249" s="38"/>
      <c r="S249" s="38"/>
      <c r="T249" s="38"/>
      <c r="U249" s="38"/>
      <c r="V249" s="38"/>
      <c r="W249" s="38"/>
      <c r="X249" s="38"/>
      <c r="Y249" s="38"/>
      <c r="Z249" s="38"/>
      <c r="AA249" s="38"/>
      <c r="AB249" s="38"/>
      <c r="AC249" s="38"/>
      <c r="AD249" s="38"/>
      <c r="AE249" s="38"/>
      <c r="AF249" s="38"/>
      <c r="AG249" s="50" t="str">
        <f>_xlfn.IFNA(VLOOKUP(Tabla26[[#This Row],[CODIGO_OPERATIVO]],codigo_operativo[#All],2,FALSE),"")</f>
        <v/>
      </c>
    </row>
    <row r="250" spans="1:33" ht="50.1" customHeight="1" x14ac:dyDescent="0.25">
      <c r="A250" s="48" t="str">
        <f t="shared" si="5"/>
        <v/>
      </c>
      <c r="B250" s="48" t="str">
        <f>IF(ISBLANK(C250),"",_xlfn.CONCAT(A250,"_",TEXT(G250,"yymmdd"),TEXT(H250,"hhmm"),"-",VLOOKUP(Tabla26[[#This Row],[DEPARTAMENTO O PARTIDO]],id_deptos[#All],2,FALSE)))</f>
        <v/>
      </c>
      <c r="C250" s="76"/>
      <c r="D250" s="76"/>
      <c r="E250" s="76"/>
      <c r="F250" s="76"/>
      <c r="G250" s="45"/>
      <c r="H250" s="85"/>
      <c r="I250" s="38"/>
      <c r="J250" s="38"/>
      <c r="K250" s="38"/>
      <c r="L250" s="38"/>
      <c r="M250" s="39"/>
      <c r="N250" s="38"/>
      <c r="O250" s="40"/>
      <c r="P250" s="40"/>
      <c r="Q250" s="38"/>
      <c r="R250" s="38"/>
      <c r="S250" s="38"/>
      <c r="T250" s="38"/>
      <c r="U250" s="38"/>
      <c r="V250" s="38"/>
      <c r="W250" s="38"/>
      <c r="X250" s="38"/>
      <c r="Y250" s="38"/>
      <c r="Z250" s="38"/>
      <c r="AA250" s="38"/>
      <c r="AB250" s="38"/>
      <c r="AC250" s="38"/>
      <c r="AD250" s="38"/>
      <c r="AE250" s="38"/>
      <c r="AF250" s="38"/>
      <c r="AG250" s="50" t="str">
        <f>_xlfn.IFNA(VLOOKUP(Tabla26[[#This Row],[CODIGO_OPERATIVO]],codigo_operativo[#All],2,FALSE),"")</f>
        <v/>
      </c>
    </row>
    <row r="251" spans="1:33" ht="50.1" customHeight="1" x14ac:dyDescent="0.25">
      <c r="A251" s="48" t="str">
        <f t="shared" si="5"/>
        <v/>
      </c>
      <c r="B251" s="48" t="str">
        <f>IF(ISBLANK(C251),"",_xlfn.CONCAT(A251,"_",TEXT(G251,"yymmdd"),TEXT(H251,"hhmm"),"-",VLOOKUP(Tabla26[[#This Row],[DEPARTAMENTO O PARTIDO]],id_deptos[#All],2,FALSE)))</f>
        <v/>
      </c>
      <c r="C251" s="76"/>
      <c r="D251" s="76"/>
      <c r="E251" s="76"/>
      <c r="F251" s="76"/>
      <c r="G251" s="45"/>
      <c r="H251" s="85"/>
      <c r="I251" s="38"/>
      <c r="J251" s="38"/>
      <c r="K251" s="38"/>
      <c r="L251" s="38"/>
      <c r="M251" s="39"/>
      <c r="N251" s="38"/>
      <c r="O251" s="40"/>
      <c r="P251" s="40"/>
      <c r="Q251" s="38"/>
      <c r="R251" s="38"/>
      <c r="S251" s="38"/>
      <c r="T251" s="38"/>
      <c r="U251" s="38"/>
      <c r="V251" s="38"/>
      <c r="W251" s="38"/>
      <c r="X251" s="38"/>
      <c r="Y251" s="38"/>
      <c r="Z251" s="38"/>
      <c r="AA251" s="38"/>
      <c r="AB251" s="38"/>
      <c r="AC251" s="38"/>
      <c r="AD251" s="38"/>
      <c r="AE251" s="38"/>
      <c r="AF251" s="38"/>
      <c r="AG251" s="50" t="str">
        <f>_xlfn.IFNA(VLOOKUP(Tabla26[[#This Row],[CODIGO_OPERATIVO]],codigo_operativo[#All],2,FALSE),"")</f>
        <v/>
      </c>
    </row>
    <row r="252" spans="1:33" ht="50.1" customHeight="1" x14ac:dyDescent="0.25">
      <c r="A252" s="48" t="str">
        <f t="shared" si="5"/>
        <v/>
      </c>
      <c r="B252" s="48" t="str">
        <f>IF(ISBLANK(C252),"",_xlfn.CONCAT(A252,"_",TEXT(G252,"yymmdd"),TEXT(H252,"hhmm"),"-",VLOOKUP(Tabla26[[#This Row],[DEPARTAMENTO O PARTIDO]],id_deptos[#All],2,FALSE)))</f>
        <v/>
      </c>
      <c r="C252" s="77"/>
      <c r="D252" s="76"/>
      <c r="E252" s="76"/>
      <c r="F252" s="76"/>
      <c r="G252" s="45"/>
      <c r="H252" s="85"/>
      <c r="I252" s="38"/>
      <c r="J252" s="38"/>
      <c r="K252" s="38"/>
      <c r="L252" s="38"/>
      <c r="M252" s="39"/>
      <c r="N252" s="38"/>
      <c r="O252" s="53"/>
      <c r="P252" s="40"/>
      <c r="Q252" s="38"/>
      <c r="R252" s="38"/>
      <c r="S252" s="38"/>
      <c r="T252" s="38"/>
      <c r="U252" s="38"/>
      <c r="V252" s="38"/>
      <c r="W252" s="38"/>
      <c r="X252" s="38"/>
      <c r="Y252" s="38"/>
      <c r="Z252" s="38"/>
      <c r="AA252" s="38"/>
      <c r="AB252" s="38"/>
      <c r="AC252" s="38"/>
      <c r="AD252" s="38"/>
      <c r="AE252" s="38"/>
      <c r="AF252" s="38"/>
      <c r="AG252" s="50" t="str">
        <f>_xlfn.IFNA(VLOOKUP(Tabla26[[#This Row],[CODIGO_OPERATIVO]],codigo_operativo[#All],2,FALSE),"")</f>
        <v/>
      </c>
    </row>
    <row r="253" spans="1:33" ht="50.1" customHeight="1" x14ac:dyDescent="0.25">
      <c r="A253" s="48" t="str">
        <f t="shared" si="5"/>
        <v/>
      </c>
      <c r="B253" s="48" t="str">
        <f>IF(ISBLANK(C253),"",_xlfn.CONCAT(A253,"_",TEXT(G253,"yymmdd"),TEXT(H253,"hhmm"),"-",VLOOKUP(Tabla26[[#This Row],[DEPARTAMENTO O PARTIDO]],id_deptos[#All],2,FALSE)))</f>
        <v/>
      </c>
      <c r="C253" s="76"/>
      <c r="D253" s="76"/>
      <c r="E253" s="76"/>
      <c r="F253" s="76"/>
      <c r="G253" s="45"/>
      <c r="H253" s="85"/>
      <c r="I253" s="38"/>
      <c r="J253" s="38"/>
      <c r="K253" s="38"/>
      <c r="L253" s="38"/>
      <c r="M253" s="39"/>
      <c r="N253" s="38"/>
      <c r="O253" s="53"/>
      <c r="P253" s="40"/>
      <c r="Q253" s="38"/>
      <c r="R253" s="38"/>
      <c r="S253" s="38"/>
      <c r="T253" s="38"/>
      <c r="U253" s="38"/>
      <c r="V253" s="38"/>
      <c r="W253" s="38"/>
      <c r="X253" s="38"/>
      <c r="Y253" s="38"/>
      <c r="Z253" s="38"/>
      <c r="AA253" s="38"/>
      <c r="AB253" s="38"/>
      <c r="AC253" s="38"/>
      <c r="AD253" s="38"/>
      <c r="AE253" s="38"/>
      <c r="AF253" s="38"/>
      <c r="AG253" s="50" t="str">
        <f>_xlfn.IFNA(VLOOKUP(Tabla26[[#This Row],[CODIGO_OPERATIVO]],codigo_operativo[#All],2,FALSE),"")</f>
        <v/>
      </c>
    </row>
    <row r="254" spans="1:33" ht="50.1" customHeight="1" x14ac:dyDescent="0.25">
      <c r="A254" s="48" t="str">
        <f t="shared" si="5"/>
        <v/>
      </c>
      <c r="B254" s="48" t="str">
        <f>IF(ISBLANK(C254),"",_xlfn.CONCAT(A254,"_",TEXT(G254,"yymmdd"),TEXT(H254,"hhmm"),"-",VLOOKUP(Tabla26[[#This Row],[DEPARTAMENTO O PARTIDO]],id_deptos[#All],2,FALSE)))</f>
        <v/>
      </c>
      <c r="C254" s="76"/>
      <c r="D254" s="76"/>
      <c r="E254" s="76"/>
      <c r="F254" s="76"/>
      <c r="G254" s="45"/>
      <c r="H254" s="85"/>
      <c r="I254" s="38"/>
      <c r="J254" s="38"/>
      <c r="K254" s="38"/>
      <c r="L254" s="38"/>
      <c r="M254" s="39"/>
      <c r="N254" s="38"/>
      <c r="O254" s="40"/>
      <c r="P254" s="40"/>
      <c r="Q254" s="38"/>
      <c r="R254" s="38"/>
      <c r="S254" s="38"/>
      <c r="T254" s="38"/>
      <c r="U254" s="38"/>
      <c r="V254" s="38"/>
      <c r="W254" s="38"/>
      <c r="X254" s="38"/>
      <c r="Y254" s="38"/>
      <c r="Z254" s="38"/>
      <c r="AA254" s="38"/>
      <c r="AB254" s="38"/>
      <c r="AC254" s="38"/>
      <c r="AD254" s="38"/>
      <c r="AE254" s="38"/>
      <c r="AF254" s="38"/>
      <c r="AG254" s="50" t="str">
        <f>_xlfn.IFNA(VLOOKUP(Tabla26[[#This Row],[CODIGO_OPERATIVO]],codigo_operativo[#All],2,FALSE),"")</f>
        <v/>
      </c>
    </row>
    <row r="255" spans="1:33" ht="50.1" customHeight="1" x14ac:dyDescent="0.25">
      <c r="A255" s="48" t="str">
        <f t="shared" ref="A255:A318" si="6">IF(ISBLANK(C255),"",_xlfn.CONCAT(C255,"-",D255,"-",E255,"/",F255))</f>
        <v/>
      </c>
      <c r="B255" s="48" t="str">
        <f>IF(ISBLANK(C255),"",_xlfn.CONCAT(A255,"_",TEXT(G255,"yymmdd"),TEXT(H255,"hhmm"),"-",VLOOKUP(Tabla26[[#This Row],[DEPARTAMENTO O PARTIDO]],id_deptos[#All],2,FALSE)))</f>
        <v/>
      </c>
      <c r="C255" s="76"/>
      <c r="D255" s="76"/>
      <c r="E255" s="76"/>
      <c r="F255" s="76"/>
      <c r="G255" s="45"/>
      <c r="H255" s="85"/>
      <c r="I255" s="38"/>
      <c r="J255" s="38"/>
      <c r="K255" s="38"/>
      <c r="L255" s="38"/>
      <c r="M255" s="39"/>
      <c r="N255" s="38"/>
      <c r="O255" s="53"/>
      <c r="P255" s="53"/>
      <c r="Q255" s="38"/>
      <c r="R255" s="38"/>
      <c r="S255" s="38"/>
      <c r="T255" s="38"/>
      <c r="U255" s="38"/>
      <c r="V255" s="38"/>
      <c r="W255" s="38"/>
      <c r="X255" s="38"/>
      <c r="Y255" s="38"/>
      <c r="Z255" s="38"/>
      <c r="AA255" s="38"/>
      <c r="AB255" s="38"/>
      <c r="AC255" s="38"/>
      <c r="AD255" s="38"/>
      <c r="AE255" s="38"/>
      <c r="AF255" s="38"/>
      <c r="AG255" s="50" t="str">
        <f>_xlfn.IFNA(VLOOKUP(Tabla26[[#This Row],[CODIGO_OPERATIVO]],codigo_operativo[#All],2,FALSE),"")</f>
        <v/>
      </c>
    </row>
    <row r="256" spans="1:33" ht="50.1" customHeight="1" x14ac:dyDescent="0.25">
      <c r="A256" s="48" t="str">
        <f t="shared" si="6"/>
        <v/>
      </c>
      <c r="B256" s="48" t="str">
        <f>IF(ISBLANK(C256),"",_xlfn.CONCAT(A256,"_",TEXT(G256,"yymmdd"),TEXT(H256,"hhmm"),"-",VLOOKUP(Tabla26[[#This Row],[DEPARTAMENTO O PARTIDO]],id_deptos[#All],2,FALSE)))</f>
        <v/>
      </c>
      <c r="C256" s="76"/>
      <c r="D256" s="76"/>
      <c r="E256" s="76"/>
      <c r="F256" s="76"/>
      <c r="G256" s="45"/>
      <c r="H256" s="85"/>
      <c r="I256" s="38"/>
      <c r="J256" s="38"/>
      <c r="K256" s="38"/>
      <c r="L256" s="38"/>
      <c r="M256" s="39"/>
      <c r="N256" s="52"/>
      <c r="O256" s="40"/>
      <c r="P256" s="40"/>
      <c r="Q256" s="38"/>
      <c r="R256" s="38"/>
      <c r="S256" s="38"/>
      <c r="T256" s="38"/>
      <c r="U256" s="38"/>
      <c r="V256" s="38"/>
      <c r="W256" s="38"/>
      <c r="X256" s="38"/>
      <c r="Y256" s="38"/>
      <c r="Z256" s="38"/>
      <c r="AA256" s="38"/>
      <c r="AB256" s="38"/>
      <c r="AC256" s="38"/>
      <c r="AD256" s="38"/>
      <c r="AE256" s="38"/>
      <c r="AF256" s="38"/>
      <c r="AG256" s="50" t="str">
        <f>_xlfn.IFNA(VLOOKUP(Tabla26[[#This Row],[CODIGO_OPERATIVO]],codigo_operativo[#All],2,FALSE),"")</f>
        <v/>
      </c>
    </row>
    <row r="257" spans="1:33" ht="50.1" customHeight="1" x14ac:dyDescent="0.25">
      <c r="A257" s="48" t="str">
        <f t="shared" si="6"/>
        <v/>
      </c>
      <c r="B257" s="48" t="str">
        <f>IF(ISBLANK(C257),"",_xlfn.CONCAT(A257,"_",TEXT(G257,"yymmdd"),TEXT(H257,"hhmm"),"-",VLOOKUP(Tabla26[[#This Row],[DEPARTAMENTO O PARTIDO]],id_deptos[#All],2,FALSE)))</f>
        <v/>
      </c>
      <c r="C257" s="76"/>
      <c r="D257" s="76"/>
      <c r="E257" s="76"/>
      <c r="F257" s="76"/>
      <c r="G257" s="45"/>
      <c r="H257" s="85"/>
      <c r="I257" s="38"/>
      <c r="J257" s="38"/>
      <c r="K257" s="38"/>
      <c r="L257" s="38"/>
      <c r="M257" s="39"/>
      <c r="N257" s="38"/>
      <c r="O257" s="40"/>
      <c r="P257" s="40"/>
      <c r="Q257" s="38"/>
      <c r="R257" s="38"/>
      <c r="S257" s="38"/>
      <c r="T257" s="38"/>
      <c r="U257" s="38"/>
      <c r="V257" s="38"/>
      <c r="W257" s="38"/>
      <c r="X257" s="38"/>
      <c r="Y257" s="38"/>
      <c r="Z257" s="38"/>
      <c r="AA257" s="38"/>
      <c r="AB257" s="38"/>
      <c r="AC257" s="38"/>
      <c r="AD257" s="38"/>
      <c r="AE257" s="38"/>
      <c r="AF257" s="38"/>
      <c r="AG257" s="50" t="str">
        <f>_xlfn.IFNA(VLOOKUP(Tabla26[[#This Row],[CODIGO_OPERATIVO]],codigo_operativo[#All],2,FALSE),"")</f>
        <v/>
      </c>
    </row>
    <row r="258" spans="1:33" ht="50.1" customHeight="1" x14ac:dyDescent="0.25">
      <c r="A258" s="48" t="str">
        <f t="shared" si="6"/>
        <v/>
      </c>
      <c r="B258" s="48" t="str">
        <f>IF(ISBLANK(C258),"",_xlfn.CONCAT(A258,"_",TEXT(G258,"yymmdd"),TEXT(H258,"hhmm"),"-",VLOOKUP(Tabla26[[#This Row],[DEPARTAMENTO O PARTIDO]],id_deptos[#All],2,FALSE)))</f>
        <v/>
      </c>
      <c r="C258" s="76"/>
      <c r="D258" s="76"/>
      <c r="E258" s="76"/>
      <c r="F258" s="76"/>
      <c r="G258" s="45"/>
      <c r="H258" s="85"/>
      <c r="I258" s="38"/>
      <c r="J258" s="38"/>
      <c r="K258" s="38"/>
      <c r="L258" s="38"/>
      <c r="M258" s="39"/>
      <c r="N258" s="38"/>
      <c r="O258" s="40"/>
      <c r="P258" s="40"/>
      <c r="Q258" s="38"/>
      <c r="R258" s="38"/>
      <c r="S258" s="38"/>
      <c r="T258" s="38"/>
      <c r="U258" s="38"/>
      <c r="V258" s="38"/>
      <c r="W258" s="38"/>
      <c r="X258" s="38"/>
      <c r="Y258" s="38"/>
      <c r="Z258" s="38"/>
      <c r="AA258" s="38"/>
      <c r="AB258" s="38"/>
      <c r="AC258" s="38"/>
      <c r="AD258" s="38"/>
      <c r="AE258" s="38"/>
      <c r="AF258" s="38"/>
      <c r="AG258" s="50" t="str">
        <f>_xlfn.IFNA(VLOOKUP(Tabla26[[#This Row],[CODIGO_OPERATIVO]],codigo_operativo[#All],2,FALSE),"")</f>
        <v/>
      </c>
    </row>
    <row r="259" spans="1:33" ht="50.1" customHeight="1" x14ac:dyDescent="0.25">
      <c r="A259" s="48" t="str">
        <f t="shared" si="6"/>
        <v/>
      </c>
      <c r="B259" s="48" t="str">
        <f>IF(ISBLANK(C259),"",_xlfn.CONCAT(A259,"_",TEXT(G259,"yymmdd"),TEXT(H259,"hhmm"),"-",VLOOKUP(Tabla26[[#This Row],[DEPARTAMENTO O PARTIDO]],id_deptos[#All],2,FALSE)))</f>
        <v/>
      </c>
      <c r="C259" s="76"/>
      <c r="D259" s="76"/>
      <c r="E259" s="76"/>
      <c r="F259" s="76"/>
      <c r="G259" s="45"/>
      <c r="H259" s="85"/>
      <c r="I259" s="38"/>
      <c r="J259" s="38"/>
      <c r="K259" s="38"/>
      <c r="L259" s="38"/>
      <c r="M259" s="39"/>
      <c r="N259" s="38"/>
      <c r="O259" s="40"/>
      <c r="P259" s="40"/>
      <c r="Q259" s="38"/>
      <c r="R259" s="38"/>
      <c r="S259" s="38"/>
      <c r="T259" s="38"/>
      <c r="U259" s="38"/>
      <c r="V259" s="38"/>
      <c r="W259" s="38"/>
      <c r="X259" s="38"/>
      <c r="Y259" s="38"/>
      <c r="Z259" s="38"/>
      <c r="AA259" s="38"/>
      <c r="AB259" s="38"/>
      <c r="AC259" s="38"/>
      <c r="AD259" s="38"/>
      <c r="AE259" s="38"/>
      <c r="AF259" s="38"/>
      <c r="AG259" s="50" t="str">
        <f>_xlfn.IFNA(VLOOKUP(Tabla26[[#This Row],[CODIGO_OPERATIVO]],codigo_operativo[#All],2,FALSE),"")</f>
        <v/>
      </c>
    </row>
    <row r="260" spans="1:33" ht="50.1" customHeight="1" x14ac:dyDescent="0.25">
      <c r="A260" s="48" t="str">
        <f t="shared" si="6"/>
        <v/>
      </c>
      <c r="B260" s="48" t="str">
        <f>IF(ISBLANK(C260),"",_xlfn.CONCAT(A260,"_",TEXT(G260,"yymmdd"),TEXT(H260,"hhmm"),"-",VLOOKUP(Tabla26[[#This Row],[DEPARTAMENTO O PARTIDO]],id_deptos[#All],2,FALSE)))</f>
        <v/>
      </c>
      <c r="C260" s="76"/>
      <c r="D260" s="76"/>
      <c r="E260" s="76"/>
      <c r="F260" s="76"/>
      <c r="G260" s="45"/>
      <c r="H260" s="85"/>
      <c r="I260" s="38"/>
      <c r="J260" s="38"/>
      <c r="K260" s="38"/>
      <c r="L260" s="38"/>
      <c r="M260" s="39"/>
      <c r="N260" s="38"/>
      <c r="O260" s="40"/>
      <c r="P260" s="40"/>
      <c r="Q260" s="38"/>
      <c r="R260" s="38"/>
      <c r="S260" s="38"/>
      <c r="T260" s="38"/>
      <c r="U260" s="38"/>
      <c r="V260" s="38"/>
      <c r="W260" s="38"/>
      <c r="X260" s="38"/>
      <c r="Y260" s="38"/>
      <c r="Z260" s="38"/>
      <c r="AA260" s="38"/>
      <c r="AB260" s="38"/>
      <c r="AC260" s="38"/>
      <c r="AD260" s="38"/>
      <c r="AE260" s="38"/>
      <c r="AF260" s="38"/>
      <c r="AG260" s="50" t="str">
        <f>_xlfn.IFNA(VLOOKUP(Tabla26[[#This Row],[CODIGO_OPERATIVO]],codigo_operativo[#All],2,FALSE),"")</f>
        <v/>
      </c>
    </row>
    <row r="261" spans="1:33" ht="50.1" customHeight="1" x14ac:dyDescent="0.25">
      <c r="A261" s="48" t="str">
        <f t="shared" si="6"/>
        <v/>
      </c>
      <c r="B261" s="48" t="str">
        <f>IF(ISBLANK(C261),"",_xlfn.CONCAT(A261,"_",TEXT(G261,"yymmdd"),TEXT(H261,"hhmm"),"-",VLOOKUP(Tabla26[[#This Row],[DEPARTAMENTO O PARTIDO]],id_deptos[#All],2,FALSE)))</f>
        <v/>
      </c>
      <c r="C261" s="76"/>
      <c r="D261" s="76"/>
      <c r="E261" s="76"/>
      <c r="F261" s="76"/>
      <c r="G261" s="45"/>
      <c r="H261" s="85"/>
      <c r="I261" s="38"/>
      <c r="J261" s="38"/>
      <c r="K261" s="38"/>
      <c r="L261" s="38"/>
      <c r="M261" s="39"/>
      <c r="N261" s="38"/>
      <c r="O261" s="40"/>
      <c r="P261" s="40"/>
      <c r="Q261" s="38"/>
      <c r="R261" s="38"/>
      <c r="S261" s="38"/>
      <c r="T261" s="38"/>
      <c r="U261" s="38"/>
      <c r="V261" s="38"/>
      <c r="W261" s="38"/>
      <c r="X261" s="38"/>
      <c r="Y261" s="38"/>
      <c r="Z261" s="38"/>
      <c r="AA261" s="38"/>
      <c r="AB261" s="38"/>
      <c r="AC261" s="38"/>
      <c r="AD261" s="38"/>
      <c r="AE261" s="38"/>
      <c r="AF261" s="38"/>
      <c r="AG261" s="50" t="str">
        <f>_xlfn.IFNA(VLOOKUP(Tabla26[[#This Row],[CODIGO_OPERATIVO]],codigo_operativo[#All],2,FALSE),"")</f>
        <v/>
      </c>
    </row>
    <row r="262" spans="1:33" ht="50.1" customHeight="1" x14ac:dyDescent="0.25">
      <c r="A262" s="48" t="str">
        <f t="shared" si="6"/>
        <v/>
      </c>
      <c r="B262" s="48" t="str">
        <f>IF(ISBLANK(C262),"",_xlfn.CONCAT(A262,"_",TEXT(G262,"yymmdd"),TEXT(H262,"hhmm"),"-",VLOOKUP(Tabla26[[#This Row],[DEPARTAMENTO O PARTIDO]],id_deptos[#All],2,FALSE)))</f>
        <v/>
      </c>
      <c r="C262" s="76"/>
      <c r="D262" s="76"/>
      <c r="E262" s="76"/>
      <c r="F262" s="76"/>
      <c r="G262" s="45"/>
      <c r="H262" s="85"/>
      <c r="I262" s="38"/>
      <c r="J262" s="38"/>
      <c r="K262" s="38"/>
      <c r="L262" s="38"/>
      <c r="M262" s="39"/>
      <c r="N262" s="38"/>
      <c r="O262" s="40"/>
      <c r="P262" s="40"/>
      <c r="Q262" s="38"/>
      <c r="R262" s="38"/>
      <c r="S262" s="38"/>
      <c r="T262" s="38"/>
      <c r="U262" s="38"/>
      <c r="V262" s="38"/>
      <c r="W262" s="38"/>
      <c r="X262" s="38"/>
      <c r="Y262" s="38"/>
      <c r="Z262" s="38"/>
      <c r="AA262" s="38"/>
      <c r="AB262" s="38"/>
      <c r="AC262" s="38"/>
      <c r="AD262" s="38"/>
      <c r="AE262" s="38"/>
      <c r="AF262" s="38"/>
      <c r="AG262" s="50" t="str">
        <f>_xlfn.IFNA(VLOOKUP(Tabla26[[#This Row],[CODIGO_OPERATIVO]],codigo_operativo[#All],2,FALSE),"")</f>
        <v/>
      </c>
    </row>
    <row r="263" spans="1:33" ht="50.1" customHeight="1" x14ac:dyDescent="0.25">
      <c r="A263" s="48" t="str">
        <f t="shared" si="6"/>
        <v/>
      </c>
      <c r="B263" s="48" t="str">
        <f>IF(ISBLANK(C263),"",_xlfn.CONCAT(A263,"_",TEXT(G263,"yymmdd"),TEXT(H263,"hhmm"),"-",VLOOKUP(Tabla26[[#This Row],[DEPARTAMENTO O PARTIDO]],id_deptos[#All],2,FALSE)))</f>
        <v/>
      </c>
      <c r="C263" s="76"/>
      <c r="D263" s="76"/>
      <c r="E263" s="76"/>
      <c r="F263" s="76"/>
      <c r="G263" s="45"/>
      <c r="H263" s="85"/>
      <c r="I263" s="38"/>
      <c r="J263" s="38"/>
      <c r="K263" s="38"/>
      <c r="L263" s="38"/>
      <c r="M263" s="39"/>
      <c r="N263" s="38"/>
      <c r="O263" s="40"/>
      <c r="P263" s="40"/>
      <c r="Q263" s="38"/>
      <c r="R263" s="38"/>
      <c r="S263" s="38"/>
      <c r="T263" s="38"/>
      <c r="U263" s="38"/>
      <c r="V263" s="38"/>
      <c r="W263" s="38"/>
      <c r="X263" s="38"/>
      <c r="Y263" s="38"/>
      <c r="Z263" s="38"/>
      <c r="AA263" s="38"/>
      <c r="AB263" s="38"/>
      <c r="AC263" s="38"/>
      <c r="AD263" s="38"/>
      <c r="AE263" s="38"/>
      <c r="AF263" s="38"/>
      <c r="AG263" s="50" t="str">
        <f>_xlfn.IFNA(VLOOKUP(Tabla26[[#This Row],[CODIGO_OPERATIVO]],codigo_operativo[#All],2,FALSE),"")</f>
        <v/>
      </c>
    </row>
    <row r="264" spans="1:33" ht="50.1" customHeight="1" x14ac:dyDescent="0.25">
      <c r="A264" s="48" t="str">
        <f t="shared" si="6"/>
        <v/>
      </c>
      <c r="B264" s="48" t="str">
        <f>IF(ISBLANK(C264),"",_xlfn.CONCAT(A264,"_",TEXT(G264,"yymmdd"),TEXT(H264,"hhmm"),"-",VLOOKUP(Tabla26[[#This Row],[DEPARTAMENTO O PARTIDO]],id_deptos[#All],2,FALSE)))</f>
        <v/>
      </c>
      <c r="C264" s="76"/>
      <c r="D264" s="76"/>
      <c r="E264" s="76"/>
      <c r="F264" s="76"/>
      <c r="G264" s="45"/>
      <c r="H264" s="85"/>
      <c r="I264" s="38"/>
      <c r="J264" s="38"/>
      <c r="K264" s="38"/>
      <c r="L264" s="38"/>
      <c r="M264" s="39"/>
      <c r="N264" s="38"/>
      <c r="O264" s="40"/>
      <c r="P264" s="40"/>
      <c r="Q264" s="38"/>
      <c r="R264" s="38"/>
      <c r="S264" s="38"/>
      <c r="T264" s="38"/>
      <c r="U264" s="38"/>
      <c r="V264" s="38"/>
      <c r="W264" s="38"/>
      <c r="X264" s="38"/>
      <c r="Y264" s="38"/>
      <c r="Z264" s="38"/>
      <c r="AA264" s="38"/>
      <c r="AB264" s="38"/>
      <c r="AC264" s="38"/>
      <c r="AD264" s="38"/>
      <c r="AE264" s="38"/>
      <c r="AF264" s="38"/>
      <c r="AG264" s="50" t="str">
        <f>_xlfn.IFNA(VLOOKUP(Tabla26[[#This Row],[CODIGO_OPERATIVO]],codigo_operativo[#All],2,FALSE),"")</f>
        <v/>
      </c>
    </row>
    <row r="265" spans="1:33" ht="50.1" customHeight="1" x14ac:dyDescent="0.25">
      <c r="A265" s="48" t="str">
        <f t="shared" si="6"/>
        <v/>
      </c>
      <c r="B265" s="48" t="str">
        <f>IF(ISBLANK(C265),"",_xlfn.CONCAT(A265,"_",TEXT(G265,"yymmdd"),TEXT(H265,"hhmm"),"-",VLOOKUP(Tabla26[[#This Row],[DEPARTAMENTO O PARTIDO]],id_deptos[#All],2,FALSE)))</f>
        <v/>
      </c>
      <c r="C265" s="36"/>
      <c r="D265" s="36"/>
      <c r="E265" s="36"/>
      <c r="F265" s="36"/>
      <c r="G265" s="45"/>
      <c r="H265" s="85"/>
      <c r="I265" s="38"/>
      <c r="J265" s="38"/>
      <c r="K265" s="38"/>
      <c r="L265" s="38"/>
      <c r="M265" s="39"/>
      <c r="N265" s="38"/>
      <c r="O265" s="40"/>
      <c r="P265" s="40"/>
      <c r="Q265" s="38"/>
      <c r="R265" s="38"/>
      <c r="S265" s="38"/>
      <c r="T265" s="38"/>
      <c r="U265" s="38"/>
      <c r="V265" s="38"/>
      <c r="W265" s="38"/>
      <c r="X265" s="38"/>
      <c r="Y265" s="38"/>
      <c r="Z265" s="38"/>
      <c r="AA265" s="38"/>
      <c r="AB265" s="38"/>
      <c r="AC265" s="38"/>
      <c r="AD265" s="38"/>
      <c r="AE265" s="38"/>
      <c r="AF265" s="38"/>
      <c r="AG265" s="50" t="str">
        <f>_xlfn.IFNA(VLOOKUP(Tabla26[[#This Row],[CODIGO_OPERATIVO]],codigo_operativo[#All],2,FALSE),"")</f>
        <v/>
      </c>
    </row>
    <row r="266" spans="1:33" ht="50.1" customHeight="1" x14ac:dyDescent="0.25">
      <c r="A266" s="48" t="str">
        <f t="shared" si="6"/>
        <v/>
      </c>
      <c r="B266" s="48" t="str">
        <f>IF(ISBLANK(C266),"",_xlfn.CONCAT(A266,"_",TEXT(G266,"yymmdd"),TEXT(H266,"hhmm"),"-",VLOOKUP(Tabla26[[#This Row],[DEPARTAMENTO O PARTIDO]],id_deptos[#All],2,FALSE)))</f>
        <v/>
      </c>
      <c r="C266" s="36"/>
      <c r="D266" s="36"/>
      <c r="E266" s="36"/>
      <c r="F266" s="36"/>
      <c r="G266" s="45"/>
      <c r="H266" s="85"/>
      <c r="I266" s="38"/>
      <c r="J266" s="38"/>
      <c r="K266" s="38"/>
      <c r="L266" s="38"/>
      <c r="M266" s="39"/>
      <c r="N266" s="38"/>
      <c r="O266" s="40"/>
      <c r="P266" s="40"/>
      <c r="Q266" s="38"/>
      <c r="R266" s="38"/>
      <c r="S266" s="38"/>
      <c r="T266" s="38"/>
      <c r="U266" s="38"/>
      <c r="V266" s="38"/>
      <c r="W266" s="38"/>
      <c r="X266" s="38"/>
      <c r="Y266" s="38"/>
      <c r="Z266" s="38"/>
      <c r="AA266" s="38"/>
      <c r="AB266" s="38"/>
      <c r="AC266" s="38"/>
      <c r="AD266" s="38"/>
      <c r="AE266" s="38"/>
      <c r="AF266" s="38"/>
      <c r="AG266" s="50" t="str">
        <f>_xlfn.IFNA(VLOOKUP(Tabla26[[#This Row],[CODIGO_OPERATIVO]],codigo_operativo[#All],2,FALSE),"")</f>
        <v/>
      </c>
    </row>
    <row r="267" spans="1:33" ht="50.1" customHeight="1" x14ac:dyDescent="0.25">
      <c r="A267" s="48" t="str">
        <f t="shared" si="6"/>
        <v/>
      </c>
      <c r="B267" s="48" t="str">
        <f>IF(ISBLANK(C267),"",_xlfn.CONCAT(A267,"_",TEXT(G267,"yymmdd"),TEXT(H267,"hhmm"),"-",VLOOKUP(Tabla26[[#This Row],[DEPARTAMENTO O PARTIDO]],id_deptos[#All],2,FALSE)))</f>
        <v/>
      </c>
      <c r="C267" s="36"/>
      <c r="D267" s="36"/>
      <c r="E267" s="36"/>
      <c r="F267" s="36"/>
      <c r="G267" s="45"/>
      <c r="H267" s="85"/>
      <c r="I267" s="38"/>
      <c r="J267" s="38"/>
      <c r="K267" s="38"/>
      <c r="L267" s="38"/>
      <c r="M267" s="39"/>
      <c r="N267" s="38"/>
      <c r="O267" s="40"/>
      <c r="P267" s="40"/>
      <c r="Q267" s="38"/>
      <c r="R267" s="38"/>
      <c r="S267" s="38"/>
      <c r="T267" s="38"/>
      <c r="U267" s="38"/>
      <c r="V267" s="38"/>
      <c r="W267" s="38"/>
      <c r="X267" s="38"/>
      <c r="Y267" s="38"/>
      <c r="Z267" s="38"/>
      <c r="AA267" s="38"/>
      <c r="AB267" s="38"/>
      <c r="AC267" s="38"/>
      <c r="AD267" s="38"/>
      <c r="AE267" s="38"/>
      <c r="AF267" s="38"/>
      <c r="AG267" s="50" t="str">
        <f>_xlfn.IFNA(VLOOKUP(Tabla26[[#This Row],[CODIGO_OPERATIVO]],codigo_operativo[#All],2,FALSE),"")</f>
        <v/>
      </c>
    </row>
    <row r="268" spans="1:33" ht="50.1" customHeight="1" x14ac:dyDescent="0.25">
      <c r="A268" s="48" t="str">
        <f t="shared" si="6"/>
        <v/>
      </c>
      <c r="B268" s="48" t="str">
        <f>IF(ISBLANK(C268),"",_xlfn.CONCAT(A268,"_",TEXT(G268,"yymmdd"),TEXT(H268,"hhmm"),"-",VLOOKUP(Tabla26[[#This Row],[DEPARTAMENTO O PARTIDO]],id_deptos[#All],2,FALSE)))</f>
        <v/>
      </c>
      <c r="C268" s="36"/>
      <c r="D268" s="36"/>
      <c r="E268" s="36"/>
      <c r="F268" s="36"/>
      <c r="G268" s="45"/>
      <c r="H268" s="85"/>
      <c r="I268" s="38"/>
      <c r="J268" s="38"/>
      <c r="K268" s="38"/>
      <c r="L268" s="38"/>
      <c r="M268" s="39"/>
      <c r="N268" s="38"/>
      <c r="O268" s="40"/>
      <c r="P268" s="40"/>
      <c r="Q268" s="38"/>
      <c r="R268" s="38"/>
      <c r="S268" s="38"/>
      <c r="T268" s="38"/>
      <c r="U268" s="38"/>
      <c r="V268" s="38"/>
      <c r="W268" s="38"/>
      <c r="X268" s="38"/>
      <c r="Y268" s="38"/>
      <c r="Z268" s="38"/>
      <c r="AA268" s="38"/>
      <c r="AB268" s="38"/>
      <c r="AC268" s="38"/>
      <c r="AD268" s="38"/>
      <c r="AE268" s="38"/>
      <c r="AF268" s="38"/>
      <c r="AG268" s="50" t="str">
        <f>_xlfn.IFNA(VLOOKUP(Tabla26[[#This Row],[CODIGO_OPERATIVO]],codigo_operativo[#All],2,FALSE),"")</f>
        <v/>
      </c>
    </row>
    <row r="269" spans="1:33" ht="50.1" customHeight="1" x14ac:dyDescent="0.25">
      <c r="A269" s="48" t="str">
        <f t="shared" si="6"/>
        <v/>
      </c>
      <c r="B269" s="48" t="str">
        <f>IF(ISBLANK(C269),"",_xlfn.CONCAT(A269,"_",TEXT(G269,"yymmdd"),TEXT(H269,"hhmm"),"-",VLOOKUP(Tabla26[[#This Row],[DEPARTAMENTO O PARTIDO]],id_deptos[#All],2,FALSE)))</f>
        <v/>
      </c>
      <c r="C269" s="36"/>
      <c r="D269" s="36"/>
      <c r="E269" s="36"/>
      <c r="F269" s="36"/>
      <c r="G269" s="45"/>
      <c r="H269" s="85"/>
      <c r="I269" s="38"/>
      <c r="J269" s="38"/>
      <c r="K269" s="38"/>
      <c r="L269" s="38"/>
      <c r="M269" s="39"/>
      <c r="N269" s="38"/>
      <c r="O269" s="40"/>
      <c r="P269" s="40"/>
      <c r="Q269" s="38"/>
      <c r="R269" s="38"/>
      <c r="S269" s="38"/>
      <c r="T269" s="38"/>
      <c r="U269" s="38"/>
      <c r="V269" s="38"/>
      <c r="W269" s="38"/>
      <c r="X269" s="38"/>
      <c r="Y269" s="38"/>
      <c r="Z269" s="38"/>
      <c r="AA269" s="38"/>
      <c r="AB269" s="38"/>
      <c r="AC269" s="38"/>
      <c r="AD269" s="38"/>
      <c r="AE269" s="38"/>
      <c r="AF269" s="38"/>
      <c r="AG269" s="50" t="str">
        <f>_xlfn.IFNA(VLOOKUP(Tabla26[[#This Row],[CODIGO_OPERATIVO]],codigo_operativo[#All],2,FALSE),"")</f>
        <v/>
      </c>
    </row>
    <row r="270" spans="1:33" ht="50.1" customHeight="1" x14ac:dyDescent="0.25">
      <c r="A270" s="48" t="str">
        <f t="shared" si="6"/>
        <v/>
      </c>
      <c r="B270" s="48" t="str">
        <f>IF(ISBLANK(C270),"",_xlfn.CONCAT(A270,"_",TEXT(G270,"yymmdd"),TEXT(H270,"hhmm"),"-",VLOOKUP(Tabla26[[#This Row],[DEPARTAMENTO O PARTIDO]],id_deptos[#All],2,FALSE)))</f>
        <v/>
      </c>
      <c r="C270" s="36"/>
      <c r="D270" s="36"/>
      <c r="E270" s="36"/>
      <c r="F270" s="36"/>
      <c r="G270" s="45"/>
      <c r="H270" s="85"/>
      <c r="I270" s="38"/>
      <c r="J270" s="38"/>
      <c r="K270" s="38"/>
      <c r="L270" s="38"/>
      <c r="M270" s="39"/>
      <c r="N270" s="38"/>
      <c r="O270" s="40"/>
      <c r="P270" s="40"/>
      <c r="Q270" s="38"/>
      <c r="R270" s="38"/>
      <c r="S270" s="38"/>
      <c r="T270" s="38"/>
      <c r="U270" s="38"/>
      <c r="V270" s="38"/>
      <c r="W270" s="38"/>
      <c r="X270" s="38"/>
      <c r="Y270" s="38"/>
      <c r="Z270" s="38"/>
      <c r="AA270" s="38"/>
      <c r="AB270" s="38"/>
      <c r="AC270" s="38"/>
      <c r="AD270" s="38"/>
      <c r="AE270" s="38"/>
      <c r="AF270" s="38"/>
      <c r="AG270" s="50" t="str">
        <f>_xlfn.IFNA(VLOOKUP(Tabla26[[#This Row],[CODIGO_OPERATIVO]],codigo_operativo[#All],2,FALSE),"")</f>
        <v/>
      </c>
    </row>
    <row r="271" spans="1:33" ht="50.1" customHeight="1" x14ac:dyDescent="0.25">
      <c r="A271" s="48" t="str">
        <f t="shared" si="6"/>
        <v/>
      </c>
      <c r="B271" s="48" t="str">
        <f>IF(ISBLANK(C271),"",_xlfn.CONCAT(A271,"_",TEXT(G271,"yymmdd"),TEXT(H271,"hhmm"),"-",VLOOKUP(Tabla26[[#This Row],[DEPARTAMENTO O PARTIDO]],id_deptos[#All],2,FALSE)))</f>
        <v/>
      </c>
      <c r="C271" s="36"/>
      <c r="D271" s="36"/>
      <c r="E271" s="36"/>
      <c r="F271" s="36"/>
      <c r="G271" s="45"/>
      <c r="H271" s="85"/>
      <c r="I271" s="38"/>
      <c r="J271" s="38"/>
      <c r="K271" s="38"/>
      <c r="L271" s="38"/>
      <c r="M271" s="39"/>
      <c r="N271" s="38"/>
      <c r="O271" s="40"/>
      <c r="P271" s="40"/>
      <c r="Q271" s="38"/>
      <c r="R271" s="38"/>
      <c r="S271" s="38"/>
      <c r="T271" s="38"/>
      <c r="U271" s="38"/>
      <c r="V271" s="38"/>
      <c r="W271" s="38"/>
      <c r="X271" s="38"/>
      <c r="Y271" s="38"/>
      <c r="Z271" s="38"/>
      <c r="AA271" s="38"/>
      <c r="AB271" s="38"/>
      <c r="AC271" s="38"/>
      <c r="AD271" s="38"/>
      <c r="AE271" s="38"/>
      <c r="AF271" s="38"/>
      <c r="AG271" s="50" t="str">
        <f>_xlfn.IFNA(VLOOKUP(Tabla26[[#This Row],[CODIGO_OPERATIVO]],codigo_operativo[#All],2,FALSE),"")</f>
        <v/>
      </c>
    </row>
    <row r="272" spans="1:33" ht="50.1" customHeight="1" x14ac:dyDescent="0.25">
      <c r="A272" s="48" t="str">
        <f t="shared" si="6"/>
        <v/>
      </c>
      <c r="B272" s="48" t="str">
        <f>IF(ISBLANK(C272),"",_xlfn.CONCAT(A272,"_",TEXT(G272,"yymmdd"),TEXT(H272,"hhmm"),"-",VLOOKUP(Tabla26[[#This Row],[DEPARTAMENTO O PARTIDO]],id_deptos[#All],2,FALSE)))</f>
        <v/>
      </c>
      <c r="C272" s="36"/>
      <c r="D272" s="36"/>
      <c r="E272" s="36"/>
      <c r="F272" s="36"/>
      <c r="G272" s="45"/>
      <c r="H272" s="85"/>
      <c r="I272" s="38"/>
      <c r="J272" s="38"/>
      <c r="K272" s="38"/>
      <c r="L272" s="38"/>
      <c r="M272" s="39"/>
      <c r="N272" s="38"/>
      <c r="O272" s="40"/>
      <c r="P272" s="40"/>
      <c r="Q272" s="38"/>
      <c r="R272" s="38"/>
      <c r="S272" s="38"/>
      <c r="T272" s="38"/>
      <c r="U272" s="38"/>
      <c r="V272" s="38"/>
      <c r="W272" s="38"/>
      <c r="X272" s="38"/>
      <c r="Y272" s="38"/>
      <c r="Z272" s="38"/>
      <c r="AA272" s="38"/>
      <c r="AB272" s="38"/>
      <c r="AC272" s="38"/>
      <c r="AD272" s="38"/>
      <c r="AE272" s="38"/>
      <c r="AF272" s="38"/>
      <c r="AG272" s="50" t="str">
        <f>_xlfn.IFNA(VLOOKUP(Tabla26[[#This Row],[CODIGO_OPERATIVO]],codigo_operativo[#All],2,FALSE),"")</f>
        <v/>
      </c>
    </row>
    <row r="273" spans="1:33" ht="50.1" customHeight="1" x14ac:dyDescent="0.25">
      <c r="A273" s="48" t="str">
        <f t="shared" si="6"/>
        <v/>
      </c>
      <c r="B273" s="48" t="str">
        <f>IF(ISBLANK(C273),"",_xlfn.CONCAT(A273,"_",TEXT(G273,"yymmdd"),TEXT(H273,"hhmm"),"-",VLOOKUP(Tabla26[[#This Row],[DEPARTAMENTO O PARTIDO]],id_deptos[#All],2,FALSE)))</f>
        <v/>
      </c>
      <c r="C273" s="36"/>
      <c r="D273" s="36"/>
      <c r="E273" s="36"/>
      <c r="F273" s="36"/>
      <c r="G273" s="45"/>
      <c r="H273" s="85"/>
      <c r="I273" s="38"/>
      <c r="J273" s="38"/>
      <c r="K273" s="38"/>
      <c r="L273" s="38"/>
      <c r="M273" s="39"/>
      <c r="N273" s="38"/>
      <c r="O273" s="40"/>
      <c r="P273" s="40"/>
      <c r="Q273" s="38"/>
      <c r="R273" s="38"/>
      <c r="S273" s="38"/>
      <c r="T273" s="38"/>
      <c r="U273" s="38"/>
      <c r="V273" s="38"/>
      <c r="W273" s="38"/>
      <c r="X273" s="38"/>
      <c r="Y273" s="38"/>
      <c r="Z273" s="38"/>
      <c r="AA273" s="38"/>
      <c r="AB273" s="38"/>
      <c r="AC273" s="38"/>
      <c r="AD273" s="38"/>
      <c r="AE273" s="38"/>
      <c r="AF273" s="38"/>
      <c r="AG273" s="50" t="str">
        <f>_xlfn.IFNA(VLOOKUP(Tabla26[[#This Row],[CODIGO_OPERATIVO]],codigo_operativo[#All],2,FALSE),"")</f>
        <v/>
      </c>
    </row>
    <row r="274" spans="1:33" ht="50.1" customHeight="1" x14ac:dyDescent="0.25">
      <c r="A274" s="48" t="str">
        <f t="shared" si="6"/>
        <v/>
      </c>
      <c r="B274" s="48" t="str">
        <f>IF(ISBLANK(C274),"",_xlfn.CONCAT(A274,"_",TEXT(G274,"yymmdd"),TEXT(H274,"hhmm"),"-",VLOOKUP(Tabla26[[#This Row],[DEPARTAMENTO O PARTIDO]],id_deptos[#All],2,FALSE)))</f>
        <v/>
      </c>
      <c r="C274" s="36"/>
      <c r="D274" s="36"/>
      <c r="E274" s="36"/>
      <c r="F274" s="36"/>
      <c r="G274" s="45"/>
      <c r="H274" s="85"/>
      <c r="I274" s="38"/>
      <c r="J274" s="38"/>
      <c r="K274" s="38"/>
      <c r="L274" s="38"/>
      <c r="M274" s="39"/>
      <c r="N274" s="38"/>
      <c r="O274" s="40"/>
      <c r="P274" s="40"/>
      <c r="Q274" s="38"/>
      <c r="R274" s="38"/>
      <c r="S274" s="38"/>
      <c r="T274" s="38"/>
      <c r="U274" s="38"/>
      <c r="V274" s="38"/>
      <c r="W274" s="38"/>
      <c r="X274" s="38"/>
      <c r="Y274" s="38"/>
      <c r="Z274" s="38"/>
      <c r="AA274" s="38"/>
      <c r="AB274" s="38"/>
      <c r="AC274" s="38"/>
      <c r="AD274" s="38"/>
      <c r="AE274" s="38"/>
      <c r="AF274" s="38"/>
      <c r="AG274" s="50" t="str">
        <f>_xlfn.IFNA(VLOOKUP(Tabla26[[#This Row],[CODIGO_OPERATIVO]],codigo_operativo[#All],2,FALSE),"")</f>
        <v/>
      </c>
    </row>
    <row r="275" spans="1:33" ht="50.1" customHeight="1" x14ac:dyDescent="0.25">
      <c r="A275" s="48" t="str">
        <f t="shared" si="6"/>
        <v/>
      </c>
      <c r="B275" s="48" t="str">
        <f>IF(ISBLANK(C275),"",_xlfn.CONCAT(A275,"_",TEXT(G275,"yymmdd"),TEXT(H275,"hhmm"),"-",VLOOKUP(Tabla26[[#This Row],[DEPARTAMENTO O PARTIDO]],id_deptos[#All],2,FALSE)))</f>
        <v/>
      </c>
      <c r="C275" s="36"/>
      <c r="D275" s="36"/>
      <c r="E275" s="36"/>
      <c r="F275" s="36"/>
      <c r="G275" s="45"/>
      <c r="H275" s="85"/>
      <c r="I275" s="38"/>
      <c r="J275" s="38"/>
      <c r="K275" s="38"/>
      <c r="L275" s="38"/>
      <c r="M275" s="39"/>
      <c r="N275" s="38"/>
      <c r="O275" s="40"/>
      <c r="P275" s="40"/>
      <c r="Q275" s="38"/>
      <c r="R275" s="38"/>
      <c r="S275" s="38"/>
      <c r="T275" s="38"/>
      <c r="U275" s="38"/>
      <c r="V275" s="38"/>
      <c r="W275" s="38"/>
      <c r="X275" s="38"/>
      <c r="Y275" s="38"/>
      <c r="Z275" s="38"/>
      <c r="AA275" s="38"/>
      <c r="AB275" s="38"/>
      <c r="AC275" s="38"/>
      <c r="AD275" s="38"/>
      <c r="AE275" s="38"/>
      <c r="AF275" s="38"/>
      <c r="AG275" s="50" t="str">
        <f>_xlfn.IFNA(VLOOKUP(Tabla26[[#This Row],[CODIGO_OPERATIVO]],codigo_operativo[#All],2,FALSE),"")</f>
        <v/>
      </c>
    </row>
    <row r="276" spans="1:33" ht="50.1" customHeight="1" x14ac:dyDescent="0.25">
      <c r="A276" s="48" t="str">
        <f t="shared" si="6"/>
        <v/>
      </c>
      <c r="B276" s="48" t="str">
        <f>IF(ISBLANK(C276),"",_xlfn.CONCAT(A276,"_",TEXT(G276,"yymmdd"),TEXT(H276,"hhmm"),"-",VLOOKUP(Tabla26[[#This Row],[DEPARTAMENTO O PARTIDO]],id_deptos[#All],2,FALSE)))</f>
        <v/>
      </c>
      <c r="C276" s="36"/>
      <c r="D276" s="36"/>
      <c r="E276" s="36"/>
      <c r="F276" s="36"/>
      <c r="G276" s="45"/>
      <c r="H276" s="85"/>
      <c r="I276" s="38"/>
      <c r="J276" s="38"/>
      <c r="K276" s="38"/>
      <c r="L276" s="38"/>
      <c r="M276" s="39"/>
      <c r="N276" s="38"/>
      <c r="O276" s="40"/>
      <c r="P276" s="40"/>
      <c r="Q276" s="38"/>
      <c r="R276" s="38"/>
      <c r="S276" s="38"/>
      <c r="T276" s="38"/>
      <c r="U276" s="38"/>
      <c r="V276" s="38"/>
      <c r="W276" s="38"/>
      <c r="X276" s="38"/>
      <c r="Y276" s="38"/>
      <c r="Z276" s="38"/>
      <c r="AA276" s="38"/>
      <c r="AB276" s="38"/>
      <c r="AC276" s="38"/>
      <c r="AD276" s="38"/>
      <c r="AE276" s="38"/>
      <c r="AF276" s="38"/>
      <c r="AG276" s="50" t="str">
        <f>_xlfn.IFNA(VLOOKUP(Tabla26[[#This Row],[CODIGO_OPERATIVO]],codigo_operativo[#All],2,FALSE),"")</f>
        <v/>
      </c>
    </row>
    <row r="277" spans="1:33" ht="50.1" customHeight="1" x14ac:dyDescent="0.25">
      <c r="A277" s="48" t="str">
        <f t="shared" si="6"/>
        <v/>
      </c>
      <c r="B277" s="48" t="str">
        <f>IF(ISBLANK(C277),"",_xlfn.CONCAT(A277,"_",TEXT(G277,"yymmdd"),TEXT(H277,"hhmm"),"-",VLOOKUP(Tabla26[[#This Row],[DEPARTAMENTO O PARTIDO]],id_deptos[#All],2,FALSE)))</f>
        <v/>
      </c>
      <c r="C277" s="36"/>
      <c r="D277" s="36"/>
      <c r="E277" s="36"/>
      <c r="F277" s="36"/>
      <c r="G277" s="45"/>
      <c r="H277" s="85"/>
      <c r="I277" s="38"/>
      <c r="J277" s="38"/>
      <c r="K277" s="38"/>
      <c r="L277" s="38"/>
      <c r="M277" s="39"/>
      <c r="N277" s="38"/>
      <c r="O277" s="40"/>
      <c r="P277" s="40"/>
      <c r="Q277" s="38"/>
      <c r="R277" s="38"/>
      <c r="S277" s="38"/>
      <c r="T277" s="38"/>
      <c r="U277" s="38"/>
      <c r="V277" s="38"/>
      <c r="W277" s="38"/>
      <c r="X277" s="38"/>
      <c r="Y277" s="38"/>
      <c r="Z277" s="38"/>
      <c r="AA277" s="38"/>
      <c r="AB277" s="38"/>
      <c r="AC277" s="38"/>
      <c r="AD277" s="38"/>
      <c r="AE277" s="38"/>
      <c r="AF277" s="38"/>
      <c r="AG277" s="50" t="str">
        <f>_xlfn.IFNA(VLOOKUP(Tabla26[[#This Row],[CODIGO_OPERATIVO]],codigo_operativo[#All],2,FALSE),"")</f>
        <v/>
      </c>
    </row>
    <row r="278" spans="1:33" ht="50.1" customHeight="1" x14ac:dyDescent="0.25">
      <c r="A278" s="48" t="str">
        <f t="shared" si="6"/>
        <v/>
      </c>
      <c r="B278" s="48" t="str">
        <f>IF(ISBLANK(C278),"",_xlfn.CONCAT(A278,"_",TEXT(G278,"yymmdd"),TEXT(H278,"hhmm"),"-",VLOOKUP(Tabla26[[#This Row],[DEPARTAMENTO O PARTIDO]],id_deptos[#All],2,FALSE)))</f>
        <v/>
      </c>
      <c r="C278" s="36"/>
      <c r="D278" s="36"/>
      <c r="E278" s="36"/>
      <c r="F278" s="36"/>
      <c r="G278" s="45"/>
      <c r="H278" s="85"/>
      <c r="I278" s="38"/>
      <c r="J278" s="38"/>
      <c r="K278" s="38"/>
      <c r="L278" s="38"/>
      <c r="M278" s="39"/>
      <c r="N278" s="38"/>
      <c r="O278" s="40"/>
      <c r="P278" s="40"/>
      <c r="Q278" s="38"/>
      <c r="R278" s="38"/>
      <c r="S278" s="38"/>
      <c r="T278" s="38"/>
      <c r="U278" s="38"/>
      <c r="V278" s="38"/>
      <c r="W278" s="38"/>
      <c r="X278" s="38"/>
      <c r="Y278" s="38"/>
      <c r="Z278" s="38"/>
      <c r="AA278" s="38"/>
      <c r="AB278" s="38"/>
      <c r="AC278" s="38"/>
      <c r="AD278" s="38"/>
      <c r="AE278" s="38"/>
      <c r="AF278" s="38"/>
      <c r="AG278" s="50" t="str">
        <f>_xlfn.IFNA(VLOOKUP(Tabla26[[#This Row],[CODIGO_OPERATIVO]],codigo_operativo[#All],2,FALSE),"")</f>
        <v/>
      </c>
    </row>
    <row r="279" spans="1:33" ht="50.1" customHeight="1" x14ac:dyDescent="0.25">
      <c r="A279" s="48" t="str">
        <f t="shared" si="6"/>
        <v/>
      </c>
      <c r="B279" s="48" t="str">
        <f>IF(ISBLANK(C279),"",_xlfn.CONCAT(A279,"_",TEXT(G279,"yymmdd"),TEXT(H279,"hhmm"),"-",VLOOKUP(Tabla26[[#This Row],[DEPARTAMENTO O PARTIDO]],id_deptos[#All],2,FALSE)))</f>
        <v/>
      </c>
      <c r="C279" s="36"/>
      <c r="D279" s="36"/>
      <c r="E279" s="36"/>
      <c r="F279" s="36"/>
      <c r="G279" s="45"/>
      <c r="H279" s="85"/>
      <c r="I279" s="38"/>
      <c r="J279" s="38"/>
      <c r="K279" s="38"/>
      <c r="L279" s="38"/>
      <c r="M279" s="39"/>
      <c r="N279" s="38"/>
      <c r="O279" s="40"/>
      <c r="P279" s="40"/>
      <c r="Q279" s="38"/>
      <c r="R279" s="38"/>
      <c r="S279" s="38"/>
      <c r="T279" s="38"/>
      <c r="U279" s="38"/>
      <c r="V279" s="38"/>
      <c r="W279" s="38"/>
      <c r="X279" s="38"/>
      <c r="Y279" s="38"/>
      <c r="Z279" s="38"/>
      <c r="AA279" s="38"/>
      <c r="AB279" s="38"/>
      <c r="AC279" s="38"/>
      <c r="AD279" s="38"/>
      <c r="AE279" s="38"/>
      <c r="AF279" s="38"/>
      <c r="AG279" s="50" t="str">
        <f>_xlfn.IFNA(VLOOKUP(Tabla26[[#This Row],[CODIGO_OPERATIVO]],codigo_operativo[#All],2,FALSE),"")</f>
        <v/>
      </c>
    </row>
    <row r="280" spans="1:33" ht="50.1" customHeight="1" x14ac:dyDescent="0.25">
      <c r="A280" s="48" t="str">
        <f t="shared" si="6"/>
        <v/>
      </c>
      <c r="B280" s="48" t="str">
        <f>IF(ISBLANK(C280),"",_xlfn.CONCAT(A280,"_",TEXT(G280,"yymmdd"),TEXT(H280,"hhmm"),"-",VLOOKUP(Tabla26[[#This Row],[DEPARTAMENTO O PARTIDO]],id_deptos[#All],2,FALSE)))</f>
        <v/>
      </c>
      <c r="C280" s="36"/>
      <c r="D280" s="36"/>
      <c r="E280" s="36"/>
      <c r="F280" s="36"/>
      <c r="G280" s="45"/>
      <c r="H280" s="85"/>
      <c r="I280" s="38"/>
      <c r="J280" s="38"/>
      <c r="K280" s="38"/>
      <c r="L280" s="38"/>
      <c r="M280" s="39"/>
      <c r="N280" s="38"/>
      <c r="O280" s="40"/>
      <c r="P280" s="40"/>
      <c r="Q280" s="38"/>
      <c r="R280" s="38"/>
      <c r="S280" s="38"/>
      <c r="T280" s="38"/>
      <c r="U280" s="38"/>
      <c r="V280" s="38"/>
      <c r="W280" s="38"/>
      <c r="X280" s="38"/>
      <c r="Y280" s="38"/>
      <c r="Z280" s="38"/>
      <c r="AA280" s="38"/>
      <c r="AB280" s="38"/>
      <c r="AC280" s="38"/>
      <c r="AD280" s="38"/>
      <c r="AE280" s="38"/>
      <c r="AF280" s="38"/>
      <c r="AG280" s="50" t="str">
        <f>_xlfn.IFNA(VLOOKUP(Tabla26[[#This Row],[CODIGO_OPERATIVO]],codigo_operativo[#All],2,FALSE),"")</f>
        <v/>
      </c>
    </row>
    <row r="281" spans="1:33" ht="50.1" customHeight="1" x14ac:dyDescent="0.25">
      <c r="A281" s="48" t="str">
        <f t="shared" si="6"/>
        <v/>
      </c>
      <c r="B281" s="48" t="str">
        <f>IF(ISBLANK(C281),"",_xlfn.CONCAT(A281,"_",TEXT(G281,"yymmdd"),TEXT(H281,"hhmm"),"-",VLOOKUP(Tabla26[[#This Row],[DEPARTAMENTO O PARTIDO]],id_deptos[#All],2,FALSE)))</f>
        <v/>
      </c>
      <c r="C281" s="36"/>
      <c r="D281" s="36"/>
      <c r="E281" s="36"/>
      <c r="F281" s="36"/>
      <c r="G281" s="45"/>
      <c r="H281" s="85"/>
      <c r="I281" s="38"/>
      <c r="J281" s="38"/>
      <c r="K281" s="38"/>
      <c r="L281" s="38"/>
      <c r="M281" s="39"/>
      <c r="N281" s="38"/>
      <c r="O281" s="40"/>
      <c r="P281" s="40"/>
      <c r="Q281" s="38"/>
      <c r="R281" s="38"/>
      <c r="S281" s="38"/>
      <c r="T281" s="38"/>
      <c r="U281" s="38"/>
      <c r="V281" s="38"/>
      <c r="W281" s="38"/>
      <c r="X281" s="38"/>
      <c r="Y281" s="38"/>
      <c r="Z281" s="38"/>
      <c r="AA281" s="38"/>
      <c r="AB281" s="38"/>
      <c r="AC281" s="38"/>
      <c r="AD281" s="38"/>
      <c r="AE281" s="38"/>
      <c r="AF281" s="38"/>
      <c r="AG281" s="50" t="str">
        <f>_xlfn.IFNA(VLOOKUP(Tabla26[[#This Row],[CODIGO_OPERATIVO]],codigo_operativo[#All],2,FALSE),"")</f>
        <v/>
      </c>
    </row>
    <row r="282" spans="1:33" ht="50.1" customHeight="1" x14ac:dyDescent="0.25">
      <c r="A282" s="48" t="str">
        <f t="shared" si="6"/>
        <v/>
      </c>
      <c r="B282" s="48" t="str">
        <f>IF(ISBLANK(C282),"",_xlfn.CONCAT(A282,"_",TEXT(G282,"yymmdd"),TEXT(H282,"hhmm"),"-",VLOOKUP(Tabla26[[#This Row],[DEPARTAMENTO O PARTIDO]],id_deptos[#All],2,FALSE)))</f>
        <v/>
      </c>
      <c r="C282" s="36"/>
      <c r="D282" s="36"/>
      <c r="E282" s="36"/>
      <c r="F282" s="36"/>
      <c r="G282" s="45"/>
      <c r="H282" s="85"/>
      <c r="I282" s="38"/>
      <c r="J282" s="38"/>
      <c r="K282" s="38"/>
      <c r="L282" s="38"/>
      <c r="M282" s="39"/>
      <c r="N282" s="38"/>
      <c r="O282" s="40"/>
      <c r="P282" s="40"/>
      <c r="Q282" s="38"/>
      <c r="R282" s="38"/>
      <c r="S282" s="38"/>
      <c r="T282" s="38"/>
      <c r="U282" s="38"/>
      <c r="V282" s="38"/>
      <c r="W282" s="38"/>
      <c r="X282" s="38"/>
      <c r="Y282" s="38"/>
      <c r="Z282" s="38"/>
      <c r="AA282" s="38"/>
      <c r="AB282" s="38"/>
      <c r="AC282" s="38"/>
      <c r="AD282" s="38"/>
      <c r="AE282" s="38"/>
      <c r="AF282" s="38"/>
      <c r="AG282" s="50" t="str">
        <f>_xlfn.IFNA(VLOOKUP(Tabla26[[#This Row],[CODIGO_OPERATIVO]],codigo_operativo[#All],2,FALSE),"")</f>
        <v/>
      </c>
    </row>
    <row r="283" spans="1:33" ht="50.1" customHeight="1" x14ac:dyDescent="0.25">
      <c r="A283" s="48" t="str">
        <f t="shared" si="6"/>
        <v/>
      </c>
      <c r="B283" s="48" t="str">
        <f>IF(ISBLANK(C283),"",_xlfn.CONCAT(A283,"_",TEXT(G283,"yymmdd"),TEXT(H283,"hhmm"),"-",VLOOKUP(Tabla26[[#This Row],[DEPARTAMENTO O PARTIDO]],id_deptos[#All],2,FALSE)))</f>
        <v/>
      </c>
      <c r="C283" s="36"/>
      <c r="D283" s="36"/>
      <c r="E283" s="36"/>
      <c r="F283" s="36"/>
      <c r="G283" s="45"/>
      <c r="H283" s="85"/>
      <c r="I283" s="38"/>
      <c r="J283" s="38"/>
      <c r="K283" s="38"/>
      <c r="L283" s="38"/>
      <c r="M283" s="39"/>
      <c r="N283" s="38"/>
      <c r="O283" s="40"/>
      <c r="P283" s="40"/>
      <c r="Q283" s="38"/>
      <c r="R283" s="38"/>
      <c r="S283" s="38"/>
      <c r="T283" s="38"/>
      <c r="U283" s="38"/>
      <c r="V283" s="38"/>
      <c r="W283" s="38"/>
      <c r="X283" s="38"/>
      <c r="Y283" s="38"/>
      <c r="Z283" s="38"/>
      <c r="AA283" s="38"/>
      <c r="AB283" s="38"/>
      <c r="AC283" s="38"/>
      <c r="AD283" s="38"/>
      <c r="AE283" s="38"/>
      <c r="AF283" s="38"/>
      <c r="AG283" s="50" t="str">
        <f>_xlfn.IFNA(VLOOKUP(Tabla26[[#This Row],[CODIGO_OPERATIVO]],codigo_operativo[#All],2,FALSE),"")</f>
        <v/>
      </c>
    </row>
    <row r="284" spans="1:33" ht="50.1" customHeight="1" x14ac:dyDescent="0.25">
      <c r="A284" s="48" t="str">
        <f t="shared" si="6"/>
        <v/>
      </c>
      <c r="B284" s="48" t="str">
        <f>IF(ISBLANK(C284),"",_xlfn.CONCAT(A284,"_",TEXT(G284,"yymmdd"),TEXT(H284,"hhmm"),"-",VLOOKUP(Tabla26[[#This Row],[DEPARTAMENTO O PARTIDO]],id_deptos[#All],2,FALSE)))</f>
        <v/>
      </c>
      <c r="C284" s="36"/>
      <c r="D284" s="36"/>
      <c r="E284" s="36"/>
      <c r="F284" s="36"/>
      <c r="G284" s="45"/>
      <c r="H284" s="85"/>
      <c r="I284" s="38"/>
      <c r="J284" s="38"/>
      <c r="K284" s="38"/>
      <c r="L284" s="38"/>
      <c r="M284" s="39"/>
      <c r="N284" s="38"/>
      <c r="O284" s="40"/>
      <c r="P284" s="40"/>
      <c r="Q284" s="38"/>
      <c r="R284" s="38"/>
      <c r="S284" s="38"/>
      <c r="T284" s="38"/>
      <c r="U284" s="38"/>
      <c r="V284" s="38"/>
      <c r="W284" s="38"/>
      <c r="X284" s="38"/>
      <c r="Y284" s="38"/>
      <c r="Z284" s="38"/>
      <c r="AA284" s="38"/>
      <c r="AB284" s="38"/>
      <c r="AC284" s="38"/>
      <c r="AD284" s="38"/>
      <c r="AE284" s="38"/>
      <c r="AF284" s="38"/>
      <c r="AG284" s="50" t="str">
        <f>_xlfn.IFNA(VLOOKUP(Tabla26[[#This Row],[CODIGO_OPERATIVO]],codigo_operativo[#All],2,FALSE),"")</f>
        <v/>
      </c>
    </row>
    <row r="285" spans="1:33" ht="50.1" customHeight="1" x14ac:dyDescent="0.25">
      <c r="A285" s="48" t="str">
        <f t="shared" si="6"/>
        <v/>
      </c>
      <c r="B285" s="48" t="str">
        <f>IF(ISBLANK(C285),"",_xlfn.CONCAT(A285,"_",TEXT(G285,"yymmdd"),TEXT(H285,"hhmm"),"-",VLOOKUP(Tabla26[[#This Row],[DEPARTAMENTO O PARTIDO]],id_deptos[#All],2,FALSE)))</f>
        <v/>
      </c>
      <c r="C285" s="36"/>
      <c r="D285" s="36"/>
      <c r="E285" s="36"/>
      <c r="F285" s="36"/>
      <c r="G285" s="45"/>
      <c r="H285" s="85"/>
      <c r="I285" s="38"/>
      <c r="J285" s="38"/>
      <c r="K285" s="38"/>
      <c r="L285" s="38"/>
      <c r="M285" s="39"/>
      <c r="N285" s="38"/>
      <c r="O285" s="40"/>
      <c r="P285" s="40"/>
      <c r="Q285" s="38"/>
      <c r="R285" s="38"/>
      <c r="S285" s="38"/>
      <c r="T285" s="38"/>
      <c r="U285" s="38"/>
      <c r="V285" s="38"/>
      <c r="W285" s="38"/>
      <c r="X285" s="38"/>
      <c r="Y285" s="38"/>
      <c r="Z285" s="38"/>
      <c r="AA285" s="38"/>
      <c r="AB285" s="38"/>
      <c r="AC285" s="38"/>
      <c r="AD285" s="38"/>
      <c r="AE285" s="38"/>
      <c r="AF285" s="38"/>
      <c r="AG285" s="50" t="str">
        <f>_xlfn.IFNA(VLOOKUP(Tabla26[[#This Row],[CODIGO_OPERATIVO]],codigo_operativo[#All],2,FALSE),"")</f>
        <v/>
      </c>
    </row>
    <row r="286" spans="1:33" ht="50.1" customHeight="1" x14ac:dyDescent="0.25">
      <c r="A286" s="48" t="str">
        <f t="shared" si="6"/>
        <v/>
      </c>
      <c r="B286" s="48" t="str">
        <f>IF(ISBLANK(C286),"",_xlfn.CONCAT(A286,"_",TEXT(G286,"yymmdd"),TEXT(H286,"hhmm"),"-",VLOOKUP(Tabla26[[#This Row],[DEPARTAMENTO O PARTIDO]],id_deptos[#All],2,FALSE)))</f>
        <v/>
      </c>
      <c r="C286" s="36"/>
      <c r="D286" s="36"/>
      <c r="E286" s="36"/>
      <c r="F286" s="36"/>
      <c r="G286" s="45"/>
      <c r="H286" s="85"/>
      <c r="I286" s="38"/>
      <c r="J286" s="38"/>
      <c r="K286" s="38"/>
      <c r="L286" s="38"/>
      <c r="M286" s="39"/>
      <c r="N286" s="38"/>
      <c r="O286" s="40"/>
      <c r="P286" s="40"/>
      <c r="Q286" s="38"/>
      <c r="R286" s="38"/>
      <c r="S286" s="38"/>
      <c r="T286" s="38"/>
      <c r="U286" s="38"/>
      <c r="V286" s="38"/>
      <c r="W286" s="38"/>
      <c r="X286" s="38"/>
      <c r="Y286" s="38"/>
      <c r="Z286" s="38"/>
      <c r="AA286" s="38"/>
      <c r="AB286" s="38"/>
      <c r="AC286" s="38"/>
      <c r="AD286" s="38"/>
      <c r="AE286" s="38"/>
      <c r="AF286" s="38"/>
      <c r="AG286" s="50" t="str">
        <f>_xlfn.IFNA(VLOOKUP(Tabla26[[#This Row],[CODIGO_OPERATIVO]],codigo_operativo[#All],2,FALSE),"")</f>
        <v/>
      </c>
    </row>
    <row r="287" spans="1:33" ht="50.1" customHeight="1" x14ac:dyDescent="0.25">
      <c r="A287" s="48" t="str">
        <f t="shared" si="6"/>
        <v/>
      </c>
      <c r="B287" s="48" t="str">
        <f>IF(ISBLANK(C287),"",_xlfn.CONCAT(A287,"_",TEXT(G287,"yymmdd"),TEXT(H287,"hhmm"),"-",VLOOKUP(Tabla26[[#This Row],[DEPARTAMENTO O PARTIDO]],id_deptos[#All],2,FALSE)))</f>
        <v/>
      </c>
      <c r="C287" s="36"/>
      <c r="D287" s="36"/>
      <c r="E287" s="36"/>
      <c r="F287" s="36"/>
      <c r="G287" s="45"/>
      <c r="H287" s="85"/>
      <c r="I287" s="38"/>
      <c r="J287" s="38"/>
      <c r="K287" s="38"/>
      <c r="L287" s="38"/>
      <c r="M287" s="39"/>
      <c r="N287" s="38"/>
      <c r="O287" s="40"/>
      <c r="P287" s="40"/>
      <c r="Q287" s="38"/>
      <c r="R287" s="38"/>
      <c r="S287" s="38"/>
      <c r="T287" s="38"/>
      <c r="U287" s="38"/>
      <c r="V287" s="38"/>
      <c r="W287" s="38"/>
      <c r="X287" s="38"/>
      <c r="Y287" s="38"/>
      <c r="Z287" s="38"/>
      <c r="AA287" s="38"/>
      <c r="AB287" s="38"/>
      <c r="AC287" s="38"/>
      <c r="AD287" s="38"/>
      <c r="AE287" s="38"/>
      <c r="AF287" s="38"/>
      <c r="AG287" s="50" t="str">
        <f>_xlfn.IFNA(VLOOKUP(Tabla26[[#This Row],[CODIGO_OPERATIVO]],codigo_operativo[#All],2,FALSE),"")</f>
        <v/>
      </c>
    </row>
    <row r="288" spans="1:33" ht="50.1" customHeight="1" x14ac:dyDescent="0.25">
      <c r="A288" s="48" t="str">
        <f t="shared" si="6"/>
        <v/>
      </c>
      <c r="B288" s="48" t="str">
        <f>IF(ISBLANK(C288),"",_xlfn.CONCAT(A288,"_",TEXT(G288,"yymmdd"),TEXT(H288,"hhmm"),"-",VLOOKUP(Tabla26[[#This Row],[DEPARTAMENTO O PARTIDO]],id_deptos[#All],2,FALSE)))</f>
        <v/>
      </c>
      <c r="C288" s="36"/>
      <c r="D288" s="36"/>
      <c r="E288" s="36"/>
      <c r="F288" s="36"/>
      <c r="G288" s="45"/>
      <c r="H288" s="85"/>
      <c r="I288" s="38"/>
      <c r="J288" s="38"/>
      <c r="K288" s="38"/>
      <c r="L288" s="38"/>
      <c r="M288" s="39"/>
      <c r="N288" s="38"/>
      <c r="O288" s="40"/>
      <c r="P288" s="40"/>
      <c r="Q288" s="38"/>
      <c r="R288" s="38"/>
      <c r="S288" s="38"/>
      <c r="T288" s="38"/>
      <c r="U288" s="38"/>
      <c r="V288" s="38"/>
      <c r="W288" s="38"/>
      <c r="X288" s="38"/>
      <c r="Y288" s="38"/>
      <c r="Z288" s="38"/>
      <c r="AA288" s="38"/>
      <c r="AB288" s="38"/>
      <c r="AC288" s="38"/>
      <c r="AD288" s="38"/>
      <c r="AE288" s="38"/>
      <c r="AF288" s="38"/>
      <c r="AG288" s="50" t="str">
        <f>_xlfn.IFNA(VLOOKUP(Tabla26[[#This Row],[CODIGO_OPERATIVO]],codigo_operativo[#All],2,FALSE),"")</f>
        <v/>
      </c>
    </row>
    <row r="289" spans="1:33" ht="50.1" customHeight="1" x14ac:dyDescent="0.25">
      <c r="A289" s="48" t="str">
        <f t="shared" si="6"/>
        <v/>
      </c>
      <c r="B289" s="48" t="str">
        <f>IF(ISBLANK(C289),"",_xlfn.CONCAT(A289,"_",TEXT(G289,"yymmdd"),TEXT(H289,"hhmm"),"-",VLOOKUP(Tabla26[[#This Row],[DEPARTAMENTO O PARTIDO]],id_deptos[#All],2,FALSE)))</f>
        <v/>
      </c>
      <c r="C289" s="36"/>
      <c r="D289" s="36"/>
      <c r="E289" s="36"/>
      <c r="F289" s="36"/>
      <c r="G289" s="45"/>
      <c r="H289" s="85"/>
      <c r="I289" s="38"/>
      <c r="J289" s="38"/>
      <c r="K289" s="38"/>
      <c r="L289" s="38"/>
      <c r="M289" s="39"/>
      <c r="N289" s="38"/>
      <c r="O289" s="40"/>
      <c r="P289" s="40"/>
      <c r="Q289" s="38"/>
      <c r="R289" s="38"/>
      <c r="S289" s="38"/>
      <c r="T289" s="38"/>
      <c r="U289" s="38"/>
      <c r="V289" s="38"/>
      <c r="W289" s="38"/>
      <c r="X289" s="38"/>
      <c r="Y289" s="38"/>
      <c r="Z289" s="38"/>
      <c r="AA289" s="38"/>
      <c r="AB289" s="38"/>
      <c r="AC289" s="38"/>
      <c r="AD289" s="38"/>
      <c r="AE289" s="38"/>
      <c r="AF289" s="38"/>
      <c r="AG289" s="50" t="str">
        <f>_xlfn.IFNA(VLOOKUP(Tabla26[[#This Row],[CODIGO_OPERATIVO]],codigo_operativo[#All],2,FALSE),"")</f>
        <v/>
      </c>
    </row>
    <row r="290" spans="1:33" ht="50.1" customHeight="1" x14ac:dyDescent="0.25">
      <c r="A290" s="48" t="str">
        <f t="shared" si="6"/>
        <v/>
      </c>
      <c r="B290" s="48" t="str">
        <f>IF(ISBLANK(C290),"",_xlfn.CONCAT(A290,"_",TEXT(G290,"yymmdd"),TEXT(H290,"hhmm"),"-",VLOOKUP(Tabla26[[#This Row],[DEPARTAMENTO O PARTIDO]],id_deptos[#All],2,FALSE)))</f>
        <v/>
      </c>
      <c r="C290" s="36"/>
      <c r="D290" s="36"/>
      <c r="E290" s="36"/>
      <c r="F290" s="36"/>
      <c r="G290" s="45"/>
      <c r="H290" s="85"/>
      <c r="I290" s="38"/>
      <c r="J290" s="38"/>
      <c r="K290" s="38"/>
      <c r="L290" s="38"/>
      <c r="M290" s="39"/>
      <c r="N290" s="38"/>
      <c r="O290" s="40"/>
      <c r="P290" s="40"/>
      <c r="Q290" s="38"/>
      <c r="R290" s="38"/>
      <c r="S290" s="38"/>
      <c r="T290" s="38"/>
      <c r="U290" s="38"/>
      <c r="V290" s="38"/>
      <c r="W290" s="38"/>
      <c r="X290" s="38"/>
      <c r="Y290" s="38"/>
      <c r="Z290" s="38"/>
      <c r="AA290" s="38"/>
      <c r="AB290" s="38"/>
      <c r="AC290" s="38"/>
      <c r="AD290" s="38"/>
      <c r="AE290" s="38"/>
      <c r="AF290" s="38"/>
      <c r="AG290" s="50" t="str">
        <f>_xlfn.IFNA(VLOOKUP(Tabla26[[#This Row],[CODIGO_OPERATIVO]],codigo_operativo[#All],2,FALSE),"")</f>
        <v/>
      </c>
    </row>
    <row r="291" spans="1:33" ht="50.1" customHeight="1" x14ac:dyDescent="0.25">
      <c r="A291" s="48" t="str">
        <f t="shared" si="6"/>
        <v/>
      </c>
      <c r="B291" s="48" t="str">
        <f>IF(ISBLANK(C291),"",_xlfn.CONCAT(A291,"_",TEXT(G291,"yymmdd"),TEXT(H291,"hhmm"),"-",VLOOKUP(Tabla26[[#This Row],[DEPARTAMENTO O PARTIDO]],id_deptos[#All],2,FALSE)))</f>
        <v/>
      </c>
      <c r="C291" s="36"/>
      <c r="D291" s="36"/>
      <c r="E291" s="36"/>
      <c r="F291" s="36"/>
      <c r="G291" s="45"/>
      <c r="H291" s="85"/>
      <c r="I291" s="38"/>
      <c r="J291" s="38"/>
      <c r="K291" s="38"/>
      <c r="L291" s="38"/>
      <c r="M291" s="39"/>
      <c r="N291" s="38"/>
      <c r="O291" s="40"/>
      <c r="P291" s="40"/>
      <c r="Q291" s="38"/>
      <c r="R291" s="38"/>
      <c r="S291" s="38"/>
      <c r="T291" s="38"/>
      <c r="U291" s="38"/>
      <c r="V291" s="38"/>
      <c r="W291" s="38"/>
      <c r="X291" s="38"/>
      <c r="Y291" s="38"/>
      <c r="Z291" s="38"/>
      <c r="AA291" s="38"/>
      <c r="AB291" s="38"/>
      <c r="AC291" s="38"/>
      <c r="AD291" s="38"/>
      <c r="AE291" s="38"/>
      <c r="AF291" s="38"/>
      <c r="AG291" s="50" t="str">
        <f>_xlfn.IFNA(VLOOKUP(Tabla26[[#This Row],[CODIGO_OPERATIVO]],codigo_operativo[#All],2,FALSE),"")</f>
        <v/>
      </c>
    </row>
    <row r="292" spans="1:33" ht="50.1" customHeight="1" x14ac:dyDescent="0.25">
      <c r="A292" s="48" t="str">
        <f t="shared" si="6"/>
        <v/>
      </c>
      <c r="B292" s="48" t="str">
        <f>IF(ISBLANK(C292),"",_xlfn.CONCAT(A292,"_",TEXT(G292,"yymmdd"),TEXT(H292,"hhmm"),"-",VLOOKUP(Tabla26[[#This Row],[DEPARTAMENTO O PARTIDO]],id_deptos[#All],2,FALSE)))</f>
        <v/>
      </c>
      <c r="C292" s="36"/>
      <c r="D292" s="36"/>
      <c r="E292" s="36"/>
      <c r="F292" s="36"/>
      <c r="G292" s="45"/>
      <c r="H292" s="85"/>
      <c r="I292" s="38"/>
      <c r="J292" s="38"/>
      <c r="K292" s="38"/>
      <c r="L292" s="38"/>
      <c r="M292" s="39"/>
      <c r="N292" s="38"/>
      <c r="O292" s="40"/>
      <c r="P292" s="40"/>
      <c r="Q292" s="38"/>
      <c r="R292" s="38"/>
      <c r="S292" s="38"/>
      <c r="T292" s="38"/>
      <c r="U292" s="38"/>
      <c r="V292" s="38"/>
      <c r="W292" s="38"/>
      <c r="X292" s="38"/>
      <c r="Y292" s="38"/>
      <c r="Z292" s="38"/>
      <c r="AA292" s="38"/>
      <c r="AB292" s="38"/>
      <c r="AC292" s="38"/>
      <c r="AD292" s="38"/>
      <c r="AE292" s="38"/>
      <c r="AF292" s="38"/>
      <c r="AG292" s="50" t="str">
        <f>_xlfn.IFNA(VLOOKUP(Tabla26[[#This Row],[CODIGO_OPERATIVO]],codigo_operativo[#All],2,FALSE),"")</f>
        <v/>
      </c>
    </row>
    <row r="293" spans="1:33" ht="50.1" customHeight="1" x14ac:dyDescent="0.25">
      <c r="A293" s="48" t="str">
        <f t="shared" si="6"/>
        <v/>
      </c>
      <c r="B293" s="48" t="str">
        <f>IF(ISBLANK(C293),"",_xlfn.CONCAT(A293,"_",TEXT(G293,"yymmdd"),TEXT(H293,"hhmm"),"-",VLOOKUP(Tabla26[[#This Row],[DEPARTAMENTO O PARTIDO]],id_deptos[#All],2,FALSE)))</f>
        <v/>
      </c>
      <c r="C293" s="36"/>
      <c r="D293" s="36"/>
      <c r="E293" s="36"/>
      <c r="F293" s="36"/>
      <c r="G293" s="45"/>
      <c r="H293" s="85"/>
      <c r="I293" s="38"/>
      <c r="J293" s="38"/>
      <c r="K293" s="38"/>
      <c r="L293" s="38"/>
      <c r="M293" s="39"/>
      <c r="N293" s="38"/>
      <c r="O293" s="40"/>
      <c r="P293" s="40"/>
      <c r="Q293" s="38"/>
      <c r="R293" s="38"/>
      <c r="S293" s="38"/>
      <c r="T293" s="38"/>
      <c r="U293" s="38"/>
      <c r="V293" s="38"/>
      <c r="W293" s="38"/>
      <c r="X293" s="38"/>
      <c r="Y293" s="38"/>
      <c r="Z293" s="38"/>
      <c r="AA293" s="38"/>
      <c r="AB293" s="38"/>
      <c r="AC293" s="38"/>
      <c r="AD293" s="38"/>
      <c r="AE293" s="38"/>
      <c r="AF293" s="38"/>
      <c r="AG293" s="50" t="str">
        <f>_xlfn.IFNA(VLOOKUP(Tabla26[[#This Row],[CODIGO_OPERATIVO]],codigo_operativo[#All],2,FALSE),"")</f>
        <v/>
      </c>
    </row>
    <row r="294" spans="1:33" ht="50.1" customHeight="1" x14ac:dyDescent="0.25">
      <c r="A294" s="48" t="str">
        <f t="shared" si="6"/>
        <v/>
      </c>
      <c r="B294" s="48" t="str">
        <f>IF(ISBLANK(C294),"",_xlfn.CONCAT(A294,"_",TEXT(G294,"yymmdd"),TEXT(H294,"hhmm"),"-",VLOOKUP(Tabla26[[#This Row],[DEPARTAMENTO O PARTIDO]],id_deptos[#All],2,FALSE)))</f>
        <v/>
      </c>
      <c r="C294" s="36"/>
      <c r="D294" s="36"/>
      <c r="E294" s="36"/>
      <c r="F294" s="36"/>
      <c r="G294" s="45"/>
      <c r="H294" s="85"/>
      <c r="I294" s="38"/>
      <c r="J294" s="38"/>
      <c r="K294" s="38"/>
      <c r="L294" s="38"/>
      <c r="M294" s="39"/>
      <c r="N294" s="38"/>
      <c r="O294" s="40"/>
      <c r="P294" s="40"/>
      <c r="Q294" s="38"/>
      <c r="R294" s="38"/>
      <c r="S294" s="38"/>
      <c r="T294" s="38"/>
      <c r="U294" s="38"/>
      <c r="V294" s="38"/>
      <c r="W294" s="38"/>
      <c r="X294" s="38"/>
      <c r="Y294" s="38"/>
      <c r="Z294" s="38"/>
      <c r="AA294" s="38"/>
      <c r="AB294" s="38"/>
      <c r="AC294" s="38"/>
      <c r="AD294" s="38"/>
      <c r="AE294" s="38"/>
      <c r="AF294" s="38"/>
      <c r="AG294" s="50" t="str">
        <f>_xlfn.IFNA(VLOOKUP(Tabla26[[#This Row],[CODIGO_OPERATIVO]],codigo_operativo[#All],2,FALSE),"")</f>
        <v/>
      </c>
    </row>
    <row r="295" spans="1:33" ht="50.1" customHeight="1" x14ac:dyDescent="0.25">
      <c r="A295" s="48" t="str">
        <f t="shared" si="6"/>
        <v/>
      </c>
      <c r="B295" s="48" t="str">
        <f>IF(ISBLANK(C295),"",_xlfn.CONCAT(A295,"_",TEXT(G295,"yymmdd"),TEXT(H295,"hhmm"),"-",VLOOKUP(Tabla26[[#This Row],[DEPARTAMENTO O PARTIDO]],id_deptos[#All],2,FALSE)))</f>
        <v/>
      </c>
      <c r="C295" s="36"/>
      <c r="D295" s="36"/>
      <c r="E295" s="36"/>
      <c r="F295" s="36"/>
      <c r="G295" s="45"/>
      <c r="H295" s="85"/>
      <c r="I295" s="38"/>
      <c r="J295" s="38"/>
      <c r="K295" s="38"/>
      <c r="L295" s="38"/>
      <c r="M295" s="39"/>
      <c r="N295" s="38"/>
      <c r="O295" s="40"/>
      <c r="P295" s="40"/>
      <c r="Q295" s="38"/>
      <c r="R295" s="38"/>
      <c r="S295" s="38"/>
      <c r="T295" s="38"/>
      <c r="U295" s="38"/>
      <c r="V295" s="38"/>
      <c r="W295" s="38"/>
      <c r="X295" s="38"/>
      <c r="Y295" s="38"/>
      <c r="Z295" s="38"/>
      <c r="AA295" s="38"/>
      <c r="AB295" s="38"/>
      <c r="AC295" s="38"/>
      <c r="AD295" s="38"/>
      <c r="AE295" s="38"/>
      <c r="AF295" s="38"/>
      <c r="AG295" s="50" t="str">
        <f>_xlfn.IFNA(VLOOKUP(Tabla26[[#This Row],[CODIGO_OPERATIVO]],codigo_operativo[#All],2,FALSE),"")</f>
        <v/>
      </c>
    </row>
    <row r="296" spans="1:33" ht="50.1" customHeight="1" x14ac:dyDescent="0.25">
      <c r="A296" s="48" t="str">
        <f t="shared" si="6"/>
        <v/>
      </c>
      <c r="B296" s="48" t="str">
        <f>IF(ISBLANK(C296),"",_xlfn.CONCAT(A296,"_",TEXT(G296,"yymmdd"),TEXT(H296,"hhmm"),"-",VLOOKUP(Tabla26[[#This Row],[DEPARTAMENTO O PARTIDO]],id_deptos[#All],2,FALSE)))</f>
        <v/>
      </c>
      <c r="C296" s="36"/>
      <c r="D296" s="36"/>
      <c r="E296" s="36"/>
      <c r="F296" s="36"/>
      <c r="G296" s="45"/>
      <c r="H296" s="85"/>
      <c r="I296" s="38"/>
      <c r="J296" s="38"/>
      <c r="K296" s="38"/>
      <c r="L296" s="38"/>
      <c r="M296" s="39"/>
      <c r="N296" s="38"/>
      <c r="O296" s="40"/>
      <c r="P296" s="40"/>
      <c r="Q296" s="38"/>
      <c r="R296" s="38"/>
      <c r="S296" s="38"/>
      <c r="T296" s="38"/>
      <c r="U296" s="38"/>
      <c r="V296" s="38"/>
      <c r="W296" s="38"/>
      <c r="X296" s="38"/>
      <c r="Y296" s="38"/>
      <c r="Z296" s="38"/>
      <c r="AA296" s="38"/>
      <c r="AB296" s="38"/>
      <c r="AC296" s="38"/>
      <c r="AD296" s="38"/>
      <c r="AE296" s="38"/>
      <c r="AF296" s="38"/>
      <c r="AG296" s="50" t="str">
        <f>_xlfn.IFNA(VLOOKUP(Tabla26[[#This Row],[CODIGO_OPERATIVO]],codigo_operativo[#All],2,FALSE),"")</f>
        <v/>
      </c>
    </row>
    <row r="297" spans="1:33" ht="50.1" customHeight="1" x14ac:dyDescent="0.25">
      <c r="A297" s="48" t="str">
        <f t="shared" si="6"/>
        <v/>
      </c>
      <c r="B297" s="48" t="str">
        <f>IF(ISBLANK(C297),"",_xlfn.CONCAT(A297,"_",TEXT(G297,"yymmdd"),TEXT(H297,"hhmm"),"-",VLOOKUP(Tabla26[[#This Row],[DEPARTAMENTO O PARTIDO]],id_deptos[#All],2,FALSE)))</f>
        <v/>
      </c>
      <c r="C297" s="36"/>
      <c r="D297" s="36"/>
      <c r="E297" s="36"/>
      <c r="F297" s="36"/>
      <c r="G297" s="45"/>
      <c r="H297" s="85"/>
      <c r="I297" s="38"/>
      <c r="J297" s="38"/>
      <c r="K297" s="38"/>
      <c r="L297" s="38"/>
      <c r="M297" s="39"/>
      <c r="N297" s="38"/>
      <c r="O297" s="40"/>
      <c r="P297" s="40"/>
      <c r="Q297" s="38"/>
      <c r="R297" s="38"/>
      <c r="S297" s="38"/>
      <c r="T297" s="38"/>
      <c r="U297" s="38"/>
      <c r="V297" s="38"/>
      <c r="W297" s="38"/>
      <c r="X297" s="38"/>
      <c r="Y297" s="38"/>
      <c r="Z297" s="38"/>
      <c r="AA297" s="38"/>
      <c r="AB297" s="38"/>
      <c r="AC297" s="38"/>
      <c r="AD297" s="38"/>
      <c r="AE297" s="38"/>
      <c r="AF297" s="38"/>
      <c r="AG297" s="50" t="str">
        <f>_xlfn.IFNA(VLOOKUP(Tabla26[[#This Row],[CODIGO_OPERATIVO]],codigo_operativo[#All],2,FALSE),"")</f>
        <v/>
      </c>
    </row>
    <row r="298" spans="1:33" ht="50.1" customHeight="1" x14ac:dyDescent="0.25">
      <c r="A298" s="48" t="str">
        <f t="shared" si="6"/>
        <v/>
      </c>
      <c r="B298" s="48" t="str">
        <f>IF(ISBLANK(C298),"",_xlfn.CONCAT(A298,"_",TEXT(G298,"yymmdd"),TEXT(H298,"hhmm"),"-",VLOOKUP(Tabla26[[#This Row],[DEPARTAMENTO O PARTIDO]],id_deptos[#All],2,FALSE)))</f>
        <v/>
      </c>
      <c r="C298" s="36"/>
      <c r="D298" s="36"/>
      <c r="E298" s="36"/>
      <c r="F298" s="36"/>
      <c r="G298" s="45"/>
      <c r="H298" s="85"/>
      <c r="I298" s="38"/>
      <c r="J298" s="38"/>
      <c r="K298" s="38"/>
      <c r="L298" s="38"/>
      <c r="M298" s="39"/>
      <c r="N298" s="38"/>
      <c r="O298" s="40"/>
      <c r="P298" s="40"/>
      <c r="Q298" s="38"/>
      <c r="R298" s="38"/>
      <c r="S298" s="38"/>
      <c r="T298" s="38"/>
      <c r="U298" s="38"/>
      <c r="V298" s="38"/>
      <c r="W298" s="38"/>
      <c r="X298" s="38"/>
      <c r="Y298" s="38"/>
      <c r="Z298" s="38"/>
      <c r="AA298" s="38"/>
      <c r="AB298" s="38"/>
      <c r="AC298" s="38"/>
      <c r="AD298" s="38"/>
      <c r="AE298" s="38"/>
      <c r="AF298" s="38"/>
      <c r="AG298" s="50" t="str">
        <f>_xlfn.IFNA(VLOOKUP(Tabla26[[#This Row],[CODIGO_OPERATIVO]],codigo_operativo[#All],2,FALSE),"")</f>
        <v/>
      </c>
    </row>
    <row r="299" spans="1:33" ht="50.1" customHeight="1" x14ac:dyDescent="0.25">
      <c r="A299" s="48" t="str">
        <f t="shared" si="6"/>
        <v/>
      </c>
      <c r="B299" s="48" t="str">
        <f>IF(ISBLANK(C299),"",_xlfn.CONCAT(A299,"_",TEXT(G299,"yymmdd"),TEXT(H299,"hhmm"),"-",VLOOKUP(Tabla26[[#This Row],[DEPARTAMENTO O PARTIDO]],id_deptos[#All],2,FALSE)))</f>
        <v/>
      </c>
      <c r="C299" s="36"/>
      <c r="D299" s="36"/>
      <c r="E299" s="36"/>
      <c r="F299" s="36"/>
      <c r="G299" s="45"/>
      <c r="H299" s="85"/>
      <c r="I299" s="38"/>
      <c r="J299" s="38"/>
      <c r="K299" s="38"/>
      <c r="L299" s="38"/>
      <c r="M299" s="39"/>
      <c r="N299" s="38"/>
      <c r="O299" s="40"/>
      <c r="P299" s="40"/>
      <c r="Q299" s="38"/>
      <c r="R299" s="38"/>
      <c r="S299" s="38"/>
      <c r="T299" s="38"/>
      <c r="U299" s="38"/>
      <c r="V299" s="38"/>
      <c r="W299" s="38"/>
      <c r="X299" s="38"/>
      <c r="Y299" s="38"/>
      <c r="Z299" s="38"/>
      <c r="AA299" s="38"/>
      <c r="AB299" s="38"/>
      <c r="AC299" s="38"/>
      <c r="AD299" s="38"/>
      <c r="AE299" s="38"/>
      <c r="AF299" s="38"/>
      <c r="AG299" s="50" t="str">
        <f>_xlfn.IFNA(VLOOKUP(Tabla26[[#This Row],[CODIGO_OPERATIVO]],codigo_operativo[#All],2,FALSE),"")</f>
        <v/>
      </c>
    </row>
    <row r="300" spans="1:33" ht="50.1" customHeight="1" x14ac:dyDescent="0.25">
      <c r="A300" s="48" t="str">
        <f t="shared" si="6"/>
        <v/>
      </c>
      <c r="B300" s="48" t="str">
        <f>IF(ISBLANK(C300),"",_xlfn.CONCAT(A300,"_",TEXT(G300,"yymmdd"),TEXT(H300,"hhmm"),"-",VLOOKUP(Tabla26[[#This Row],[DEPARTAMENTO O PARTIDO]],id_deptos[#All],2,FALSE)))</f>
        <v/>
      </c>
      <c r="C300" s="36"/>
      <c r="D300" s="36"/>
      <c r="E300" s="36"/>
      <c r="F300" s="36"/>
      <c r="G300" s="45"/>
      <c r="H300" s="85"/>
      <c r="I300" s="38"/>
      <c r="J300" s="38"/>
      <c r="K300" s="38"/>
      <c r="L300" s="38"/>
      <c r="M300" s="39"/>
      <c r="N300" s="38"/>
      <c r="O300" s="40"/>
      <c r="P300" s="40"/>
      <c r="Q300" s="38"/>
      <c r="R300" s="38"/>
      <c r="S300" s="38"/>
      <c r="T300" s="38"/>
      <c r="U300" s="38"/>
      <c r="V300" s="38"/>
      <c r="W300" s="38"/>
      <c r="X300" s="38"/>
      <c r="Y300" s="38"/>
      <c r="Z300" s="38"/>
      <c r="AA300" s="38"/>
      <c r="AB300" s="38"/>
      <c r="AC300" s="38"/>
      <c r="AD300" s="38"/>
      <c r="AE300" s="38"/>
      <c r="AF300" s="38"/>
      <c r="AG300" s="50" t="str">
        <f>_xlfn.IFNA(VLOOKUP(Tabla26[[#This Row],[CODIGO_OPERATIVO]],codigo_operativo[#All],2,FALSE),"")</f>
        <v/>
      </c>
    </row>
    <row r="301" spans="1:33" ht="50.1" customHeight="1" x14ac:dyDescent="0.25">
      <c r="A301" s="48" t="str">
        <f t="shared" si="6"/>
        <v/>
      </c>
      <c r="B301" s="48" t="str">
        <f>IF(ISBLANK(C301),"",_xlfn.CONCAT(A301,"_",TEXT(G301,"yymmdd"),TEXT(H301,"hhmm"),"-",VLOOKUP(Tabla26[[#This Row],[DEPARTAMENTO O PARTIDO]],id_deptos[#All],2,FALSE)))</f>
        <v/>
      </c>
      <c r="C301" s="36"/>
      <c r="D301" s="36"/>
      <c r="E301" s="36"/>
      <c r="F301" s="36"/>
      <c r="G301" s="45"/>
      <c r="H301" s="85"/>
      <c r="I301" s="38"/>
      <c r="J301" s="38"/>
      <c r="K301" s="38"/>
      <c r="L301" s="38"/>
      <c r="M301" s="39"/>
      <c r="N301" s="38"/>
      <c r="O301" s="40"/>
      <c r="P301" s="40"/>
      <c r="Q301" s="38"/>
      <c r="R301" s="38"/>
      <c r="S301" s="38"/>
      <c r="T301" s="38"/>
      <c r="U301" s="38"/>
      <c r="V301" s="38"/>
      <c r="W301" s="38"/>
      <c r="X301" s="38"/>
      <c r="Y301" s="38"/>
      <c r="Z301" s="38"/>
      <c r="AA301" s="38"/>
      <c r="AB301" s="38"/>
      <c r="AC301" s="38"/>
      <c r="AD301" s="38"/>
      <c r="AE301" s="38"/>
      <c r="AF301" s="38"/>
      <c r="AG301" s="50" t="str">
        <f>_xlfn.IFNA(VLOOKUP(Tabla26[[#This Row],[CODIGO_OPERATIVO]],codigo_operativo[#All],2,FALSE),"")</f>
        <v/>
      </c>
    </row>
    <row r="302" spans="1:33" ht="50.1" customHeight="1" x14ac:dyDescent="0.25">
      <c r="A302" s="48" t="str">
        <f t="shared" si="6"/>
        <v/>
      </c>
      <c r="B302" s="48" t="str">
        <f>IF(ISBLANK(C302),"",_xlfn.CONCAT(A302,"_",TEXT(G302,"yymmdd"),TEXT(H302,"hhmm"),"-",VLOOKUP(Tabla26[[#This Row],[DEPARTAMENTO O PARTIDO]],id_deptos[#All],2,FALSE)))</f>
        <v/>
      </c>
      <c r="C302" s="36"/>
      <c r="D302" s="36"/>
      <c r="E302" s="36"/>
      <c r="F302" s="36"/>
      <c r="G302" s="45"/>
      <c r="H302" s="85"/>
      <c r="I302" s="38"/>
      <c r="J302" s="38"/>
      <c r="K302" s="38"/>
      <c r="L302" s="38"/>
      <c r="M302" s="39"/>
      <c r="N302" s="38"/>
      <c r="O302" s="40"/>
      <c r="P302" s="40"/>
      <c r="Q302" s="38"/>
      <c r="R302" s="38"/>
      <c r="S302" s="38"/>
      <c r="T302" s="38"/>
      <c r="U302" s="38"/>
      <c r="V302" s="38"/>
      <c r="W302" s="38"/>
      <c r="X302" s="38"/>
      <c r="Y302" s="38"/>
      <c r="Z302" s="38"/>
      <c r="AA302" s="38"/>
      <c r="AB302" s="38"/>
      <c r="AC302" s="38"/>
      <c r="AD302" s="38"/>
      <c r="AE302" s="38"/>
      <c r="AF302" s="38"/>
      <c r="AG302" s="50" t="str">
        <f>_xlfn.IFNA(VLOOKUP(Tabla26[[#This Row],[CODIGO_OPERATIVO]],codigo_operativo[#All],2,FALSE),"")</f>
        <v/>
      </c>
    </row>
    <row r="303" spans="1:33" ht="50.1" customHeight="1" x14ac:dyDescent="0.25">
      <c r="A303" s="48" t="str">
        <f t="shared" si="6"/>
        <v/>
      </c>
      <c r="B303" s="48" t="str">
        <f>IF(ISBLANK(C303),"",_xlfn.CONCAT(A303,"_",TEXT(G303,"yymmdd"),TEXT(H303,"hhmm"),"-",VLOOKUP(Tabla26[[#This Row],[DEPARTAMENTO O PARTIDO]],id_deptos[#All],2,FALSE)))</f>
        <v/>
      </c>
      <c r="C303" s="36"/>
      <c r="D303" s="36"/>
      <c r="E303" s="36"/>
      <c r="F303" s="36"/>
      <c r="G303" s="45"/>
      <c r="H303" s="85"/>
      <c r="I303" s="38"/>
      <c r="J303" s="38"/>
      <c r="K303" s="38"/>
      <c r="L303" s="38"/>
      <c r="M303" s="39"/>
      <c r="N303" s="38"/>
      <c r="O303" s="40"/>
      <c r="P303" s="40"/>
      <c r="Q303" s="38"/>
      <c r="R303" s="38"/>
      <c r="S303" s="38"/>
      <c r="T303" s="38"/>
      <c r="U303" s="38"/>
      <c r="V303" s="38"/>
      <c r="W303" s="38"/>
      <c r="X303" s="38"/>
      <c r="Y303" s="38"/>
      <c r="Z303" s="38"/>
      <c r="AA303" s="38"/>
      <c r="AB303" s="38"/>
      <c r="AC303" s="38"/>
      <c r="AD303" s="38"/>
      <c r="AE303" s="38"/>
      <c r="AF303" s="38"/>
      <c r="AG303" s="50" t="str">
        <f>_xlfn.IFNA(VLOOKUP(Tabla26[[#This Row],[CODIGO_OPERATIVO]],codigo_operativo[#All],2,FALSE),"")</f>
        <v/>
      </c>
    </row>
    <row r="304" spans="1:33" ht="50.1" customHeight="1" x14ac:dyDescent="0.25">
      <c r="A304" s="48" t="str">
        <f t="shared" si="6"/>
        <v/>
      </c>
      <c r="B304" s="48" t="str">
        <f>IF(ISBLANK(C304),"",_xlfn.CONCAT(A304,"_",TEXT(G304,"yymmdd"),TEXT(H304,"hhmm"),"-",VLOOKUP(Tabla26[[#This Row],[DEPARTAMENTO O PARTIDO]],id_deptos[#All],2,FALSE)))</f>
        <v/>
      </c>
      <c r="C304" s="36"/>
      <c r="D304" s="36"/>
      <c r="E304" s="36"/>
      <c r="F304" s="36"/>
      <c r="G304" s="45"/>
      <c r="H304" s="85"/>
      <c r="I304" s="38"/>
      <c r="J304" s="38"/>
      <c r="K304" s="38"/>
      <c r="L304" s="38"/>
      <c r="M304" s="39"/>
      <c r="N304" s="38"/>
      <c r="O304" s="40"/>
      <c r="P304" s="40"/>
      <c r="Q304" s="38"/>
      <c r="R304" s="38"/>
      <c r="S304" s="38"/>
      <c r="T304" s="38"/>
      <c r="U304" s="38"/>
      <c r="V304" s="38"/>
      <c r="W304" s="38"/>
      <c r="X304" s="38"/>
      <c r="Y304" s="38"/>
      <c r="Z304" s="38"/>
      <c r="AA304" s="38"/>
      <c r="AB304" s="38"/>
      <c r="AC304" s="38"/>
      <c r="AD304" s="38"/>
      <c r="AE304" s="38"/>
      <c r="AF304" s="38"/>
      <c r="AG304" s="50" t="str">
        <f>_xlfn.IFNA(VLOOKUP(Tabla26[[#This Row],[CODIGO_OPERATIVO]],codigo_operativo[#All],2,FALSE),"")</f>
        <v/>
      </c>
    </row>
    <row r="305" spans="1:33" ht="50.1" customHeight="1" x14ac:dyDescent="0.25">
      <c r="A305" s="48" t="str">
        <f t="shared" si="6"/>
        <v/>
      </c>
      <c r="B305" s="48" t="str">
        <f>IF(ISBLANK(C305),"",_xlfn.CONCAT(A305,"_",TEXT(G305,"yymmdd"),TEXT(H305,"hhmm"),"-",VLOOKUP(Tabla26[[#This Row],[DEPARTAMENTO O PARTIDO]],id_deptos[#All],2,FALSE)))</f>
        <v/>
      </c>
      <c r="C305" s="36"/>
      <c r="D305" s="36"/>
      <c r="E305" s="36"/>
      <c r="F305" s="36"/>
      <c r="G305" s="45"/>
      <c r="H305" s="85"/>
      <c r="I305" s="38"/>
      <c r="J305" s="38"/>
      <c r="K305" s="38"/>
      <c r="L305" s="38"/>
      <c r="M305" s="39"/>
      <c r="N305" s="38"/>
      <c r="O305" s="40"/>
      <c r="P305" s="40"/>
      <c r="Q305" s="38"/>
      <c r="R305" s="38"/>
      <c r="S305" s="38"/>
      <c r="T305" s="38"/>
      <c r="U305" s="38"/>
      <c r="V305" s="38"/>
      <c r="W305" s="38"/>
      <c r="X305" s="38"/>
      <c r="Y305" s="38"/>
      <c r="Z305" s="38"/>
      <c r="AA305" s="38"/>
      <c r="AB305" s="38"/>
      <c r="AC305" s="38"/>
      <c r="AD305" s="38"/>
      <c r="AE305" s="38"/>
      <c r="AF305" s="38"/>
      <c r="AG305" s="50" t="str">
        <f>_xlfn.IFNA(VLOOKUP(Tabla26[[#This Row],[CODIGO_OPERATIVO]],codigo_operativo[#All],2,FALSE),"")</f>
        <v/>
      </c>
    </row>
    <row r="306" spans="1:33" ht="50.1" customHeight="1" x14ac:dyDescent="0.25">
      <c r="A306" s="48" t="str">
        <f t="shared" si="6"/>
        <v/>
      </c>
      <c r="B306" s="48" t="str">
        <f>IF(ISBLANK(C306),"",_xlfn.CONCAT(A306,"_",TEXT(G306,"yymmdd"),TEXT(H306,"hhmm"),"-",VLOOKUP(Tabla26[[#This Row],[DEPARTAMENTO O PARTIDO]],id_deptos[#All],2,FALSE)))</f>
        <v/>
      </c>
      <c r="C306" s="36"/>
      <c r="D306" s="36"/>
      <c r="E306" s="36"/>
      <c r="F306" s="36"/>
      <c r="G306" s="45"/>
      <c r="H306" s="85"/>
      <c r="I306" s="38"/>
      <c r="J306" s="38"/>
      <c r="K306" s="38"/>
      <c r="L306" s="38"/>
      <c r="M306" s="39"/>
      <c r="N306" s="38"/>
      <c r="O306" s="40"/>
      <c r="P306" s="40"/>
      <c r="Q306" s="38"/>
      <c r="R306" s="38"/>
      <c r="S306" s="38"/>
      <c r="T306" s="38"/>
      <c r="U306" s="38"/>
      <c r="V306" s="38"/>
      <c r="W306" s="38"/>
      <c r="X306" s="38"/>
      <c r="Y306" s="38"/>
      <c r="Z306" s="38"/>
      <c r="AA306" s="38"/>
      <c r="AB306" s="38"/>
      <c r="AC306" s="38"/>
      <c r="AD306" s="38"/>
      <c r="AE306" s="38"/>
      <c r="AF306" s="38"/>
      <c r="AG306" s="50" t="str">
        <f>_xlfn.IFNA(VLOOKUP(Tabla26[[#This Row],[CODIGO_OPERATIVO]],codigo_operativo[#All],2,FALSE),"")</f>
        <v/>
      </c>
    </row>
    <row r="307" spans="1:33" ht="50.1" customHeight="1" x14ac:dyDescent="0.25">
      <c r="A307" s="48" t="str">
        <f t="shared" si="6"/>
        <v/>
      </c>
      <c r="B307" s="48" t="str">
        <f>IF(ISBLANK(C307),"",_xlfn.CONCAT(A307,"_",TEXT(G307,"yymmdd"),TEXT(H307,"hhmm"),"-",VLOOKUP(Tabla26[[#This Row],[DEPARTAMENTO O PARTIDO]],id_deptos[#All],2,FALSE)))</f>
        <v/>
      </c>
      <c r="C307" s="36"/>
      <c r="D307" s="36"/>
      <c r="E307" s="36"/>
      <c r="F307" s="36"/>
      <c r="G307" s="45"/>
      <c r="H307" s="85"/>
      <c r="I307" s="38"/>
      <c r="J307" s="38"/>
      <c r="K307" s="38"/>
      <c r="L307" s="38"/>
      <c r="M307" s="39"/>
      <c r="N307" s="38"/>
      <c r="O307" s="40"/>
      <c r="P307" s="40"/>
      <c r="Q307" s="38"/>
      <c r="R307" s="38"/>
      <c r="S307" s="38"/>
      <c r="T307" s="38"/>
      <c r="U307" s="38"/>
      <c r="V307" s="38"/>
      <c r="W307" s="38"/>
      <c r="X307" s="38"/>
      <c r="Y307" s="38"/>
      <c r="Z307" s="38"/>
      <c r="AA307" s="38"/>
      <c r="AB307" s="38"/>
      <c r="AC307" s="38"/>
      <c r="AD307" s="38"/>
      <c r="AE307" s="38"/>
      <c r="AF307" s="38"/>
      <c r="AG307" s="50" t="str">
        <f>_xlfn.IFNA(VLOOKUP(Tabla26[[#This Row],[CODIGO_OPERATIVO]],codigo_operativo[#All],2,FALSE),"")</f>
        <v/>
      </c>
    </row>
    <row r="308" spans="1:33" ht="50.1" customHeight="1" x14ac:dyDescent="0.25">
      <c r="A308" s="48" t="str">
        <f t="shared" si="6"/>
        <v/>
      </c>
      <c r="B308" s="48" t="str">
        <f>IF(ISBLANK(C308),"",_xlfn.CONCAT(A308,"_",TEXT(G308,"yymmdd"),TEXT(H308,"hhmm"),"-",VLOOKUP(Tabla26[[#This Row],[DEPARTAMENTO O PARTIDO]],id_deptos[#All],2,FALSE)))</f>
        <v/>
      </c>
      <c r="C308" s="36"/>
      <c r="D308" s="36"/>
      <c r="E308" s="36"/>
      <c r="F308" s="36"/>
      <c r="G308" s="45"/>
      <c r="H308" s="85"/>
      <c r="I308" s="38"/>
      <c r="J308" s="38"/>
      <c r="K308" s="38"/>
      <c r="L308" s="38"/>
      <c r="M308" s="39"/>
      <c r="N308" s="38"/>
      <c r="O308" s="40"/>
      <c r="P308" s="40"/>
      <c r="Q308" s="38"/>
      <c r="R308" s="38"/>
      <c r="S308" s="38"/>
      <c r="T308" s="38"/>
      <c r="U308" s="38"/>
      <c r="V308" s="38"/>
      <c r="W308" s="38"/>
      <c r="X308" s="38"/>
      <c r="Y308" s="38"/>
      <c r="Z308" s="38"/>
      <c r="AA308" s="38"/>
      <c r="AB308" s="38"/>
      <c r="AC308" s="38"/>
      <c r="AD308" s="38"/>
      <c r="AE308" s="38"/>
      <c r="AF308" s="38"/>
      <c r="AG308" s="50" t="str">
        <f>_xlfn.IFNA(VLOOKUP(Tabla26[[#This Row],[CODIGO_OPERATIVO]],codigo_operativo[#All],2,FALSE),"")</f>
        <v/>
      </c>
    </row>
    <row r="309" spans="1:33" ht="50.1" customHeight="1" x14ac:dyDescent="0.25">
      <c r="A309" s="48" t="str">
        <f t="shared" si="6"/>
        <v/>
      </c>
      <c r="B309" s="48" t="str">
        <f>IF(ISBLANK(C309),"",_xlfn.CONCAT(A309,"_",TEXT(G309,"yymmdd"),TEXT(H309,"hhmm"),"-",VLOOKUP(Tabla26[[#This Row],[DEPARTAMENTO O PARTIDO]],id_deptos[#All],2,FALSE)))</f>
        <v/>
      </c>
      <c r="C309" s="36"/>
      <c r="D309" s="36"/>
      <c r="E309" s="36"/>
      <c r="F309" s="36"/>
      <c r="G309" s="45"/>
      <c r="H309" s="85"/>
      <c r="I309" s="38"/>
      <c r="J309" s="38"/>
      <c r="K309" s="38"/>
      <c r="L309" s="38"/>
      <c r="M309" s="39"/>
      <c r="N309" s="38"/>
      <c r="O309" s="40"/>
      <c r="P309" s="40"/>
      <c r="Q309" s="38"/>
      <c r="R309" s="38"/>
      <c r="S309" s="38"/>
      <c r="T309" s="38"/>
      <c r="U309" s="38"/>
      <c r="V309" s="38"/>
      <c r="W309" s="38"/>
      <c r="X309" s="38"/>
      <c r="Y309" s="38"/>
      <c r="Z309" s="38"/>
      <c r="AA309" s="38"/>
      <c r="AB309" s="38"/>
      <c r="AC309" s="38"/>
      <c r="AD309" s="38"/>
      <c r="AE309" s="38"/>
      <c r="AF309" s="38"/>
      <c r="AG309" s="50" t="str">
        <f>_xlfn.IFNA(VLOOKUP(Tabla26[[#This Row],[CODIGO_OPERATIVO]],codigo_operativo[#All],2,FALSE),"")</f>
        <v/>
      </c>
    </row>
    <row r="310" spans="1:33" ht="50.1" customHeight="1" x14ac:dyDescent="0.25">
      <c r="A310" s="48" t="str">
        <f t="shared" si="6"/>
        <v/>
      </c>
      <c r="B310" s="48" t="str">
        <f>IF(ISBLANK(C310),"",_xlfn.CONCAT(A310,"_",TEXT(G310,"yymmdd"),TEXT(H310,"hhmm"),"-",VLOOKUP(Tabla26[[#This Row],[DEPARTAMENTO O PARTIDO]],id_deptos[#All],2,FALSE)))</f>
        <v/>
      </c>
      <c r="C310" s="36"/>
      <c r="D310" s="36"/>
      <c r="E310" s="36"/>
      <c r="F310" s="36"/>
      <c r="G310" s="45"/>
      <c r="H310" s="85"/>
      <c r="I310" s="38"/>
      <c r="J310" s="38"/>
      <c r="K310" s="38"/>
      <c r="L310" s="38"/>
      <c r="M310" s="39"/>
      <c r="N310" s="38"/>
      <c r="O310" s="40"/>
      <c r="P310" s="40"/>
      <c r="Q310" s="38"/>
      <c r="R310" s="38"/>
      <c r="S310" s="38"/>
      <c r="T310" s="38"/>
      <c r="U310" s="38"/>
      <c r="V310" s="38"/>
      <c r="W310" s="38"/>
      <c r="X310" s="38"/>
      <c r="Y310" s="38"/>
      <c r="Z310" s="38"/>
      <c r="AA310" s="38"/>
      <c r="AB310" s="38"/>
      <c r="AC310" s="38"/>
      <c r="AD310" s="38"/>
      <c r="AE310" s="38"/>
      <c r="AF310" s="38"/>
      <c r="AG310" s="50" t="str">
        <f>_xlfn.IFNA(VLOOKUP(Tabla26[[#This Row],[CODIGO_OPERATIVO]],codigo_operativo[#All],2,FALSE),"")</f>
        <v/>
      </c>
    </row>
    <row r="311" spans="1:33" ht="50.1" customHeight="1" x14ac:dyDescent="0.25">
      <c r="A311" s="48" t="str">
        <f t="shared" si="6"/>
        <v/>
      </c>
      <c r="B311" s="48" t="str">
        <f>IF(ISBLANK(C311),"",_xlfn.CONCAT(A311,"_",TEXT(G311,"yymmdd"),TEXT(H311,"hhmm"),"-",VLOOKUP(Tabla26[[#This Row],[DEPARTAMENTO O PARTIDO]],id_deptos[#All],2,FALSE)))</f>
        <v/>
      </c>
      <c r="C311" s="36"/>
      <c r="D311" s="36"/>
      <c r="E311" s="36"/>
      <c r="F311" s="36"/>
      <c r="G311" s="45"/>
      <c r="H311" s="85"/>
      <c r="I311" s="38"/>
      <c r="J311" s="38"/>
      <c r="K311" s="38"/>
      <c r="L311" s="38"/>
      <c r="M311" s="39"/>
      <c r="N311" s="38"/>
      <c r="O311" s="40"/>
      <c r="P311" s="40"/>
      <c r="Q311" s="38"/>
      <c r="R311" s="38"/>
      <c r="S311" s="38"/>
      <c r="T311" s="38"/>
      <c r="U311" s="38"/>
      <c r="V311" s="38"/>
      <c r="W311" s="38"/>
      <c r="X311" s="38"/>
      <c r="Y311" s="38"/>
      <c r="Z311" s="38"/>
      <c r="AA311" s="38"/>
      <c r="AB311" s="38"/>
      <c r="AC311" s="38"/>
      <c r="AD311" s="38"/>
      <c r="AE311" s="38"/>
      <c r="AF311" s="38"/>
      <c r="AG311" s="50" t="str">
        <f>_xlfn.IFNA(VLOOKUP(Tabla26[[#This Row],[CODIGO_OPERATIVO]],codigo_operativo[#All],2,FALSE),"")</f>
        <v/>
      </c>
    </row>
    <row r="312" spans="1:33" ht="50.1" customHeight="1" x14ac:dyDescent="0.25">
      <c r="A312" s="48" t="str">
        <f t="shared" si="6"/>
        <v/>
      </c>
      <c r="B312" s="48" t="str">
        <f>IF(ISBLANK(C312),"",_xlfn.CONCAT(A312,"_",TEXT(G312,"yymmdd"),TEXT(H312,"hhmm"),"-",VLOOKUP(Tabla26[[#This Row],[DEPARTAMENTO O PARTIDO]],id_deptos[#All],2,FALSE)))</f>
        <v/>
      </c>
      <c r="C312" s="36"/>
      <c r="D312" s="36"/>
      <c r="E312" s="36"/>
      <c r="F312" s="36"/>
      <c r="G312" s="45"/>
      <c r="H312" s="85"/>
      <c r="I312" s="38"/>
      <c r="J312" s="38"/>
      <c r="K312" s="38"/>
      <c r="L312" s="38"/>
      <c r="M312" s="39"/>
      <c r="N312" s="38"/>
      <c r="O312" s="40"/>
      <c r="P312" s="40"/>
      <c r="Q312" s="38"/>
      <c r="R312" s="38"/>
      <c r="S312" s="38"/>
      <c r="T312" s="38"/>
      <c r="U312" s="38"/>
      <c r="V312" s="38"/>
      <c r="W312" s="38"/>
      <c r="X312" s="38"/>
      <c r="Y312" s="38"/>
      <c r="Z312" s="38"/>
      <c r="AA312" s="38"/>
      <c r="AB312" s="38"/>
      <c r="AC312" s="38"/>
      <c r="AD312" s="38"/>
      <c r="AE312" s="38"/>
      <c r="AF312" s="38"/>
      <c r="AG312" s="50" t="str">
        <f>_xlfn.IFNA(VLOOKUP(Tabla26[[#This Row],[CODIGO_OPERATIVO]],codigo_operativo[#All],2,FALSE),"")</f>
        <v/>
      </c>
    </row>
    <row r="313" spans="1:33" ht="50.1" customHeight="1" x14ac:dyDescent="0.25">
      <c r="A313" s="48" t="str">
        <f t="shared" si="6"/>
        <v/>
      </c>
      <c r="B313" s="48" t="str">
        <f>IF(ISBLANK(C313),"",_xlfn.CONCAT(A313,"_",TEXT(G313,"yymmdd"),TEXT(H313,"hhmm"),"-",VLOOKUP(Tabla26[[#This Row],[DEPARTAMENTO O PARTIDO]],id_deptos[#All],2,FALSE)))</f>
        <v/>
      </c>
      <c r="C313" s="36"/>
      <c r="D313" s="36"/>
      <c r="E313" s="36"/>
      <c r="F313" s="36"/>
      <c r="G313" s="45"/>
      <c r="H313" s="85"/>
      <c r="I313" s="38"/>
      <c r="J313" s="38"/>
      <c r="K313" s="38"/>
      <c r="L313" s="38"/>
      <c r="M313" s="39"/>
      <c r="N313" s="38"/>
      <c r="O313" s="40"/>
      <c r="P313" s="40"/>
      <c r="Q313" s="38"/>
      <c r="R313" s="38"/>
      <c r="S313" s="38"/>
      <c r="T313" s="38"/>
      <c r="U313" s="38"/>
      <c r="V313" s="38"/>
      <c r="W313" s="38"/>
      <c r="X313" s="38"/>
      <c r="Y313" s="38"/>
      <c r="Z313" s="38"/>
      <c r="AA313" s="38"/>
      <c r="AB313" s="38"/>
      <c r="AC313" s="38"/>
      <c r="AD313" s="38"/>
      <c r="AE313" s="38"/>
      <c r="AF313" s="38"/>
      <c r="AG313" s="50" t="str">
        <f>_xlfn.IFNA(VLOOKUP(Tabla26[[#This Row],[CODIGO_OPERATIVO]],codigo_operativo[#All],2,FALSE),"")</f>
        <v/>
      </c>
    </row>
    <row r="314" spans="1:33" ht="50.1" customHeight="1" x14ac:dyDescent="0.25">
      <c r="A314" s="48" t="str">
        <f t="shared" si="6"/>
        <v/>
      </c>
      <c r="B314" s="48" t="str">
        <f>IF(ISBLANK(C314),"",_xlfn.CONCAT(A314,"_",TEXT(G314,"yymmdd"),TEXT(H314,"hhmm"),"-",VLOOKUP(Tabla26[[#This Row],[DEPARTAMENTO O PARTIDO]],id_deptos[#All],2,FALSE)))</f>
        <v/>
      </c>
      <c r="C314" s="36"/>
      <c r="D314" s="36"/>
      <c r="E314" s="36"/>
      <c r="F314" s="36"/>
      <c r="G314" s="45"/>
      <c r="H314" s="85"/>
      <c r="I314" s="38"/>
      <c r="J314" s="38"/>
      <c r="K314" s="38"/>
      <c r="L314" s="38"/>
      <c r="M314" s="39"/>
      <c r="N314" s="38"/>
      <c r="O314" s="40"/>
      <c r="P314" s="40"/>
      <c r="Q314" s="38"/>
      <c r="R314" s="38"/>
      <c r="S314" s="38"/>
      <c r="T314" s="38"/>
      <c r="U314" s="38"/>
      <c r="V314" s="38"/>
      <c r="W314" s="38"/>
      <c r="X314" s="38"/>
      <c r="Y314" s="38"/>
      <c r="Z314" s="38"/>
      <c r="AA314" s="38"/>
      <c r="AB314" s="38"/>
      <c r="AC314" s="38"/>
      <c r="AD314" s="38"/>
      <c r="AE314" s="38"/>
      <c r="AF314" s="38"/>
      <c r="AG314" s="50" t="str">
        <f>_xlfn.IFNA(VLOOKUP(Tabla26[[#This Row],[CODIGO_OPERATIVO]],codigo_operativo[#All],2,FALSE),"")</f>
        <v/>
      </c>
    </row>
    <row r="315" spans="1:33" ht="50.1" customHeight="1" x14ac:dyDescent="0.25">
      <c r="A315" s="48" t="str">
        <f t="shared" si="6"/>
        <v/>
      </c>
      <c r="B315" s="48" t="str">
        <f>IF(ISBLANK(C315),"",_xlfn.CONCAT(A315,"_",TEXT(G315,"yymmdd"),TEXT(H315,"hhmm"),"-",VLOOKUP(Tabla26[[#This Row],[DEPARTAMENTO O PARTIDO]],id_deptos[#All],2,FALSE)))</f>
        <v/>
      </c>
      <c r="C315" s="36"/>
      <c r="D315" s="36"/>
      <c r="E315" s="36"/>
      <c r="F315" s="36"/>
      <c r="G315" s="45"/>
      <c r="H315" s="85"/>
      <c r="I315" s="38"/>
      <c r="J315" s="38"/>
      <c r="K315" s="38"/>
      <c r="L315" s="38"/>
      <c r="M315" s="39"/>
      <c r="N315" s="38"/>
      <c r="O315" s="40"/>
      <c r="P315" s="40"/>
      <c r="Q315" s="38"/>
      <c r="R315" s="38"/>
      <c r="S315" s="38"/>
      <c r="T315" s="38"/>
      <c r="U315" s="38"/>
      <c r="V315" s="38"/>
      <c r="W315" s="38"/>
      <c r="X315" s="38"/>
      <c r="Y315" s="38"/>
      <c r="Z315" s="38"/>
      <c r="AA315" s="38"/>
      <c r="AB315" s="38"/>
      <c r="AC315" s="38"/>
      <c r="AD315" s="38"/>
      <c r="AE315" s="38"/>
      <c r="AF315" s="38"/>
      <c r="AG315" s="50" t="str">
        <f>_xlfn.IFNA(VLOOKUP(Tabla26[[#This Row],[CODIGO_OPERATIVO]],codigo_operativo[#All],2,FALSE),"")</f>
        <v/>
      </c>
    </row>
    <row r="316" spans="1:33" ht="50.1" customHeight="1" x14ac:dyDescent="0.25">
      <c r="A316" s="48" t="str">
        <f t="shared" si="6"/>
        <v/>
      </c>
      <c r="B316" s="48" t="str">
        <f>IF(ISBLANK(C316),"",_xlfn.CONCAT(A316,"_",TEXT(G316,"yymmdd"),TEXT(H316,"hhmm"),"-",VLOOKUP(Tabla26[[#This Row],[DEPARTAMENTO O PARTIDO]],id_deptos[#All],2,FALSE)))</f>
        <v/>
      </c>
      <c r="C316" s="36"/>
      <c r="D316" s="36"/>
      <c r="E316" s="36"/>
      <c r="F316" s="36"/>
      <c r="G316" s="45"/>
      <c r="H316" s="85"/>
      <c r="I316" s="38"/>
      <c r="J316" s="38"/>
      <c r="K316" s="38"/>
      <c r="L316" s="38"/>
      <c r="M316" s="39"/>
      <c r="N316" s="38"/>
      <c r="O316" s="40"/>
      <c r="P316" s="40"/>
      <c r="Q316" s="38"/>
      <c r="R316" s="38"/>
      <c r="S316" s="38"/>
      <c r="T316" s="38"/>
      <c r="U316" s="38"/>
      <c r="V316" s="38"/>
      <c r="W316" s="38"/>
      <c r="X316" s="38"/>
      <c r="Y316" s="38"/>
      <c r="Z316" s="38"/>
      <c r="AA316" s="38"/>
      <c r="AB316" s="38"/>
      <c r="AC316" s="38"/>
      <c r="AD316" s="38"/>
      <c r="AE316" s="38"/>
      <c r="AF316" s="38"/>
      <c r="AG316" s="50" t="str">
        <f>_xlfn.IFNA(VLOOKUP(Tabla26[[#This Row],[CODIGO_OPERATIVO]],codigo_operativo[#All],2,FALSE),"")</f>
        <v/>
      </c>
    </row>
    <row r="317" spans="1:33" ht="50.1" customHeight="1" x14ac:dyDescent="0.25">
      <c r="A317" s="48" t="str">
        <f t="shared" si="6"/>
        <v/>
      </c>
      <c r="B317" s="48" t="str">
        <f>IF(ISBLANK(C317),"",_xlfn.CONCAT(A317,"_",TEXT(G317,"yymmdd"),TEXT(H317,"hhmm"),"-",VLOOKUP(Tabla26[[#This Row],[DEPARTAMENTO O PARTIDO]],id_deptos[#All],2,FALSE)))</f>
        <v/>
      </c>
      <c r="C317" s="36"/>
      <c r="D317" s="36"/>
      <c r="E317" s="36"/>
      <c r="F317" s="36"/>
      <c r="G317" s="45"/>
      <c r="H317" s="85"/>
      <c r="I317" s="38"/>
      <c r="J317" s="38"/>
      <c r="K317" s="38"/>
      <c r="L317" s="38"/>
      <c r="M317" s="39"/>
      <c r="N317" s="38"/>
      <c r="O317" s="40"/>
      <c r="P317" s="40"/>
      <c r="Q317" s="38"/>
      <c r="R317" s="38"/>
      <c r="S317" s="38"/>
      <c r="T317" s="38"/>
      <c r="U317" s="38"/>
      <c r="V317" s="38"/>
      <c r="W317" s="38"/>
      <c r="X317" s="38"/>
      <c r="Y317" s="38"/>
      <c r="Z317" s="38"/>
      <c r="AA317" s="38"/>
      <c r="AB317" s="38"/>
      <c r="AC317" s="38"/>
      <c r="AD317" s="38"/>
      <c r="AE317" s="38"/>
      <c r="AF317" s="38"/>
      <c r="AG317" s="50" t="str">
        <f>_xlfn.IFNA(VLOOKUP(Tabla26[[#This Row],[CODIGO_OPERATIVO]],codigo_operativo[#All],2,FALSE),"")</f>
        <v/>
      </c>
    </row>
    <row r="318" spans="1:33" ht="50.1" customHeight="1" x14ac:dyDescent="0.25">
      <c r="A318" s="48" t="str">
        <f t="shared" si="6"/>
        <v/>
      </c>
      <c r="B318" s="48" t="str">
        <f>IF(ISBLANK(C318),"",_xlfn.CONCAT(A318,"_",TEXT(G318,"yymmdd"),TEXT(H318,"hhmm"),"-",VLOOKUP(Tabla26[[#This Row],[DEPARTAMENTO O PARTIDO]],id_deptos[#All],2,FALSE)))</f>
        <v/>
      </c>
      <c r="C318" s="36"/>
      <c r="D318" s="36"/>
      <c r="E318" s="36"/>
      <c r="F318" s="36"/>
      <c r="G318" s="45"/>
      <c r="H318" s="85"/>
      <c r="I318" s="38"/>
      <c r="J318" s="38"/>
      <c r="K318" s="38"/>
      <c r="L318" s="38"/>
      <c r="M318" s="39"/>
      <c r="N318" s="38"/>
      <c r="O318" s="40"/>
      <c r="P318" s="40"/>
      <c r="Q318" s="38"/>
      <c r="R318" s="38"/>
      <c r="S318" s="38"/>
      <c r="T318" s="38"/>
      <c r="U318" s="38"/>
      <c r="V318" s="38"/>
      <c r="W318" s="38"/>
      <c r="X318" s="38"/>
      <c r="Y318" s="38"/>
      <c r="Z318" s="38"/>
      <c r="AA318" s="38"/>
      <c r="AB318" s="38"/>
      <c r="AC318" s="38"/>
      <c r="AD318" s="38"/>
      <c r="AE318" s="38"/>
      <c r="AF318" s="38"/>
      <c r="AG318" s="50" t="str">
        <f>_xlfn.IFNA(VLOOKUP(Tabla26[[#This Row],[CODIGO_OPERATIVO]],codigo_operativo[#All],2,FALSE),"")</f>
        <v/>
      </c>
    </row>
    <row r="319" spans="1:33" ht="50.1" customHeight="1" x14ac:dyDescent="0.25">
      <c r="A319" s="48" t="str">
        <f t="shared" ref="A319:A382" si="7">IF(ISBLANK(C319),"",_xlfn.CONCAT(C319,"-",D319,"-",E319,"/",F319))</f>
        <v/>
      </c>
      <c r="B319" s="48" t="str">
        <f>IF(ISBLANK(C319),"",_xlfn.CONCAT(A319,"_",TEXT(G319,"yymmdd"),TEXT(H319,"hhmm"),"-",VLOOKUP(Tabla26[[#This Row],[DEPARTAMENTO O PARTIDO]],id_deptos[#All],2,FALSE)))</f>
        <v/>
      </c>
      <c r="C319" s="36"/>
      <c r="D319" s="36"/>
      <c r="E319" s="36"/>
      <c r="F319" s="36"/>
      <c r="G319" s="45"/>
      <c r="H319" s="85"/>
      <c r="I319" s="38"/>
      <c r="J319" s="38"/>
      <c r="K319" s="38"/>
      <c r="L319" s="38"/>
      <c r="M319" s="39"/>
      <c r="N319" s="38"/>
      <c r="O319" s="40"/>
      <c r="P319" s="40"/>
      <c r="Q319" s="38"/>
      <c r="R319" s="38"/>
      <c r="S319" s="38"/>
      <c r="T319" s="38"/>
      <c r="U319" s="38"/>
      <c r="V319" s="38"/>
      <c r="W319" s="38"/>
      <c r="X319" s="38"/>
      <c r="Y319" s="38"/>
      <c r="Z319" s="38"/>
      <c r="AA319" s="38"/>
      <c r="AB319" s="38"/>
      <c r="AC319" s="38"/>
      <c r="AD319" s="38"/>
      <c r="AE319" s="38"/>
      <c r="AF319" s="38"/>
      <c r="AG319" s="50" t="str">
        <f>_xlfn.IFNA(VLOOKUP(Tabla26[[#This Row],[CODIGO_OPERATIVO]],codigo_operativo[#All],2,FALSE),"")</f>
        <v/>
      </c>
    </row>
    <row r="320" spans="1:33" ht="50.1" customHeight="1" x14ac:dyDescent="0.25">
      <c r="A320" s="48" t="str">
        <f t="shared" si="7"/>
        <v/>
      </c>
      <c r="B320" s="48" t="str">
        <f>IF(ISBLANK(C320),"",_xlfn.CONCAT(A320,"_",TEXT(G320,"yymmdd"),TEXT(H320,"hhmm"),"-",VLOOKUP(Tabla26[[#This Row],[DEPARTAMENTO O PARTIDO]],id_deptos[#All],2,FALSE)))</f>
        <v/>
      </c>
      <c r="C320" s="36"/>
      <c r="D320" s="36"/>
      <c r="E320" s="36"/>
      <c r="F320" s="36"/>
      <c r="G320" s="45"/>
      <c r="H320" s="85"/>
      <c r="I320" s="38"/>
      <c r="J320" s="38"/>
      <c r="K320" s="38"/>
      <c r="L320" s="38"/>
      <c r="M320" s="39"/>
      <c r="N320" s="38"/>
      <c r="O320" s="40"/>
      <c r="P320" s="40"/>
      <c r="Q320" s="38"/>
      <c r="R320" s="38"/>
      <c r="S320" s="38"/>
      <c r="T320" s="38"/>
      <c r="U320" s="38"/>
      <c r="V320" s="38"/>
      <c r="W320" s="38"/>
      <c r="X320" s="38"/>
      <c r="Y320" s="38"/>
      <c r="Z320" s="38"/>
      <c r="AA320" s="38"/>
      <c r="AB320" s="38"/>
      <c r="AC320" s="38"/>
      <c r="AD320" s="38"/>
      <c r="AE320" s="38"/>
      <c r="AF320" s="38"/>
      <c r="AG320" s="50" t="str">
        <f>_xlfn.IFNA(VLOOKUP(Tabla26[[#This Row],[CODIGO_OPERATIVO]],codigo_operativo[#All],2,FALSE),"")</f>
        <v/>
      </c>
    </row>
    <row r="321" spans="1:33" ht="50.1" customHeight="1" x14ac:dyDescent="0.25">
      <c r="A321" s="48" t="str">
        <f t="shared" si="7"/>
        <v/>
      </c>
      <c r="B321" s="48" t="str">
        <f>IF(ISBLANK(C321),"",_xlfn.CONCAT(A321,"_",TEXT(G321,"yymmdd"),TEXT(H321,"hhmm"),"-",VLOOKUP(Tabla26[[#This Row],[DEPARTAMENTO O PARTIDO]],id_deptos[#All],2,FALSE)))</f>
        <v/>
      </c>
      <c r="C321" s="36"/>
      <c r="D321" s="36"/>
      <c r="E321" s="36"/>
      <c r="F321" s="36"/>
      <c r="G321" s="45"/>
      <c r="H321" s="85"/>
      <c r="I321" s="38"/>
      <c r="J321" s="38"/>
      <c r="K321" s="38"/>
      <c r="L321" s="38"/>
      <c r="M321" s="39"/>
      <c r="N321" s="38"/>
      <c r="O321" s="40"/>
      <c r="P321" s="40"/>
      <c r="Q321" s="38"/>
      <c r="R321" s="38"/>
      <c r="S321" s="38"/>
      <c r="T321" s="38"/>
      <c r="U321" s="38"/>
      <c r="V321" s="38"/>
      <c r="W321" s="38"/>
      <c r="X321" s="38"/>
      <c r="Y321" s="38"/>
      <c r="Z321" s="38"/>
      <c r="AA321" s="38"/>
      <c r="AB321" s="38"/>
      <c r="AC321" s="38"/>
      <c r="AD321" s="38"/>
      <c r="AE321" s="38"/>
      <c r="AF321" s="38"/>
      <c r="AG321" s="50" t="str">
        <f>_xlfn.IFNA(VLOOKUP(Tabla26[[#This Row],[CODIGO_OPERATIVO]],codigo_operativo[#All],2,FALSE),"")</f>
        <v/>
      </c>
    </row>
    <row r="322" spans="1:33" ht="50.1" customHeight="1" x14ac:dyDescent="0.25">
      <c r="A322" s="48" t="str">
        <f t="shared" si="7"/>
        <v/>
      </c>
      <c r="B322" s="48" t="str">
        <f>IF(ISBLANK(C322),"",_xlfn.CONCAT(A322,"_",TEXT(G322,"yymmdd"),TEXT(H322,"hhmm"),"-",VLOOKUP(Tabla26[[#This Row],[DEPARTAMENTO O PARTIDO]],id_deptos[#All],2,FALSE)))</f>
        <v/>
      </c>
      <c r="C322" s="36"/>
      <c r="D322" s="36"/>
      <c r="E322" s="36"/>
      <c r="F322" s="36"/>
      <c r="G322" s="45"/>
      <c r="H322" s="85"/>
      <c r="I322" s="38"/>
      <c r="J322" s="38"/>
      <c r="K322" s="38"/>
      <c r="L322" s="38"/>
      <c r="M322" s="39"/>
      <c r="N322" s="38"/>
      <c r="O322" s="40"/>
      <c r="P322" s="40"/>
      <c r="Q322" s="38"/>
      <c r="R322" s="38"/>
      <c r="S322" s="38"/>
      <c r="T322" s="38"/>
      <c r="U322" s="38"/>
      <c r="V322" s="38"/>
      <c r="W322" s="38"/>
      <c r="X322" s="38"/>
      <c r="Y322" s="38"/>
      <c r="Z322" s="38"/>
      <c r="AA322" s="38"/>
      <c r="AB322" s="38"/>
      <c r="AC322" s="38"/>
      <c r="AD322" s="38"/>
      <c r="AE322" s="38"/>
      <c r="AF322" s="38"/>
      <c r="AG322" s="50" t="str">
        <f>_xlfn.IFNA(VLOOKUP(Tabla26[[#This Row],[CODIGO_OPERATIVO]],codigo_operativo[#All],2,FALSE),"")</f>
        <v/>
      </c>
    </row>
    <row r="323" spans="1:33" ht="50.1" customHeight="1" x14ac:dyDescent="0.25">
      <c r="A323" s="48" t="str">
        <f t="shared" si="7"/>
        <v/>
      </c>
      <c r="B323" s="48" t="str">
        <f>IF(ISBLANK(C323),"",_xlfn.CONCAT(A323,"_",TEXT(G323,"yymmdd"),TEXT(H323,"hhmm"),"-",VLOOKUP(Tabla26[[#This Row],[DEPARTAMENTO O PARTIDO]],id_deptos[#All],2,FALSE)))</f>
        <v/>
      </c>
      <c r="C323" s="36"/>
      <c r="D323" s="36"/>
      <c r="E323" s="36"/>
      <c r="F323" s="36"/>
      <c r="G323" s="45"/>
      <c r="H323" s="85"/>
      <c r="I323" s="38"/>
      <c r="J323" s="38"/>
      <c r="K323" s="38"/>
      <c r="L323" s="38"/>
      <c r="M323" s="39"/>
      <c r="N323" s="38"/>
      <c r="O323" s="40"/>
      <c r="P323" s="40"/>
      <c r="Q323" s="38"/>
      <c r="R323" s="38"/>
      <c r="S323" s="38"/>
      <c r="T323" s="38"/>
      <c r="U323" s="38"/>
      <c r="V323" s="38"/>
      <c r="W323" s="38"/>
      <c r="X323" s="38"/>
      <c r="Y323" s="38"/>
      <c r="Z323" s="38"/>
      <c r="AA323" s="38"/>
      <c r="AB323" s="38"/>
      <c r="AC323" s="38"/>
      <c r="AD323" s="38"/>
      <c r="AE323" s="38"/>
      <c r="AF323" s="38"/>
      <c r="AG323" s="50" t="str">
        <f>_xlfn.IFNA(VLOOKUP(Tabla26[[#This Row],[CODIGO_OPERATIVO]],codigo_operativo[#All],2,FALSE),"")</f>
        <v/>
      </c>
    </row>
    <row r="324" spans="1:33" ht="50.1" customHeight="1" x14ac:dyDescent="0.25">
      <c r="A324" s="48" t="str">
        <f t="shared" si="7"/>
        <v/>
      </c>
      <c r="B324" s="48" t="str">
        <f>IF(ISBLANK(C324),"",_xlfn.CONCAT(A324,"_",TEXT(G324,"yymmdd"),TEXT(H324,"hhmm"),"-",VLOOKUP(Tabla26[[#This Row],[DEPARTAMENTO O PARTIDO]],id_deptos[#All],2,FALSE)))</f>
        <v/>
      </c>
      <c r="C324" s="36"/>
      <c r="D324" s="36"/>
      <c r="E324" s="36"/>
      <c r="F324" s="36"/>
      <c r="G324" s="45"/>
      <c r="H324" s="85"/>
      <c r="I324" s="38"/>
      <c r="J324" s="38"/>
      <c r="K324" s="38"/>
      <c r="L324" s="38"/>
      <c r="M324" s="39"/>
      <c r="N324" s="38"/>
      <c r="O324" s="40"/>
      <c r="P324" s="40"/>
      <c r="Q324" s="38"/>
      <c r="R324" s="38"/>
      <c r="S324" s="38"/>
      <c r="T324" s="38"/>
      <c r="U324" s="38"/>
      <c r="V324" s="38"/>
      <c r="W324" s="38"/>
      <c r="X324" s="38"/>
      <c r="Y324" s="38"/>
      <c r="Z324" s="38"/>
      <c r="AA324" s="38"/>
      <c r="AB324" s="38"/>
      <c r="AC324" s="38"/>
      <c r="AD324" s="38"/>
      <c r="AE324" s="38"/>
      <c r="AF324" s="38"/>
      <c r="AG324" s="50" t="str">
        <f>_xlfn.IFNA(VLOOKUP(Tabla26[[#This Row],[CODIGO_OPERATIVO]],codigo_operativo[#All],2,FALSE),"")</f>
        <v/>
      </c>
    </row>
    <row r="325" spans="1:33" ht="50.1" customHeight="1" x14ac:dyDescent="0.25">
      <c r="A325" s="48" t="str">
        <f t="shared" si="7"/>
        <v/>
      </c>
      <c r="B325" s="48" t="str">
        <f>IF(ISBLANK(C325),"",_xlfn.CONCAT(A325,"_",TEXT(G325,"yymmdd"),TEXT(H325,"hhmm"),"-",VLOOKUP(Tabla26[[#This Row],[DEPARTAMENTO O PARTIDO]],id_deptos[#All],2,FALSE)))</f>
        <v/>
      </c>
      <c r="C325" s="36"/>
      <c r="D325" s="36"/>
      <c r="E325" s="36"/>
      <c r="F325" s="36"/>
      <c r="G325" s="45"/>
      <c r="H325" s="85"/>
      <c r="I325" s="38"/>
      <c r="J325" s="38"/>
      <c r="K325" s="38"/>
      <c r="L325" s="38"/>
      <c r="M325" s="39"/>
      <c r="N325" s="38"/>
      <c r="O325" s="40"/>
      <c r="P325" s="40"/>
      <c r="Q325" s="38"/>
      <c r="R325" s="38"/>
      <c r="S325" s="38"/>
      <c r="T325" s="38"/>
      <c r="U325" s="38"/>
      <c r="V325" s="38"/>
      <c r="W325" s="38"/>
      <c r="X325" s="38"/>
      <c r="Y325" s="38"/>
      <c r="Z325" s="38"/>
      <c r="AA325" s="38"/>
      <c r="AB325" s="38"/>
      <c r="AC325" s="38"/>
      <c r="AD325" s="38"/>
      <c r="AE325" s="38"/>
      <c r="AF325" s="38"/>
      <c r="AG325" s="50" t="str">
        <f>_xlfn.IFNA(VLOOKUP(Tabla26[[#This Row],[CODIGO_OPERATIVO]],codigo_operativo[#All],2,FALSE),"")</f>
        <v/>
      </c>
    </row>
    <row r="326" spans="1:33" ht="50.1" customHeight="1" x14ac:dyDescent="0.25">
      <c r="A326" s="48" t="str">
        <f t="shared" si="7"/>
        <v/>
      </c>
      <c r="B326" s="48" t="str">
        <f>IF(ISBLANK(C326),"",_xlfn.CONCAT(A326,"_",TEXT(G326,"yymmdd"),TEXT(H326,"hhmm"),"-",VLOOKUP(Tabla26[[#This Row],[DEPARTAMENTO O PARTIDO]],id_deptos[#All],2,FALSE)))</f>
        <v/>
      </c>
      <c r="C326" s="36"/>
      <c r="D326" s="36"/>
      <c r="E326" s="36"/>
      <c r="F326" s="36"/>
      <c r="G326" s="45"/>
      <c r="H326" s="85"/>
      <c r="I326" s="38"/>
      <c r="J326" s="38"/>
      <c r="K326" s="38"/>
      <c r="L326" s="38"/>
      <c r="M326" s="39"/>
      <c r="N326" s="38"/>
      <c r="O326" s="40"/>
      <c r="P326" s="40"/>
      <c r="Q326" s="38"/>
      <c r="R326" s="38"/>
      <c r="S326" s="38"/>
      <c r="T326" s="38"/>
      <c r="U326" s="38"/>
      <c r="V326" s="38"/>
      <c r="W326" s="38"/>
      <c r="X326" s="38"/>
      <c r="Y326" s="38"/>
      <c r="Z326" s="38"/>
      <c r="AA326" s="38"/>
      <c r="AB326" s="38"/>
      <c r="AC326" s="38"/>
      <c r="AD326" s="38"/>
      <c r="AE326" s="38"/>
      <c r="AF326" s="38"/>
      <c r="AG326" s="50" t="str">
        <f>_xlfn.IFNA(VLOOKUP(Tabla26[[#This Row],[CODIGO_OPERATIVO]],codigo_operativo[#All],2,FALSE),"")</f>
        <v/>
      </c>
    </row>
    <row r="327" spans="1:33" ht="50.1" customHeight="1" x14ac:dyDescent="0.25">
      <c r="A327" s="48" t="str">
        <f t="shared" si="7"/>
        <v/>
      </c>
      <c r="B327" s="48" t="str">
        <f>IF(ISBLANK(C327),"",_xlfn.CONCAT(A327,"_",TEXT(G327,"yymmdd"),TEXT(H327,"hhmm"),"-",VLOOKUP(Tabla26[[#This Row],[DEPARTAMENTO O PARTIDO]],id_deptos[#All],2,FALSE)))</f>
        <v/>
      </c>
      <c r="C327" s="36"/>
      <c r="D327" s="36"/>
      <c r="E327" s="36"/>
      <c r="F327" s="36"/>
      <c r="G327" s="45"/>
      <c r="H327" s="85"/>
      <c r="I327" s="38"/>
      <c r="J327" s="38"/>
      <c r="K327" s="38"/>
      <c r="L327" s="38"/>
      <c r="M327" s="39"/>
      <c r="N327" s="38"/>
      <c r="O327" s="40"/>
      <c r="P327" s="40"/>
      <c r="Q327" s="38"/>
      <c r="R327" s="38"/>
      <c r="S327" s="38"/>
      <c r="T327" s="38"/>
      <c r="U327" s="38"/>
      <c r="V327" s="38"/>
      <c r="W327" s="38"/>
      <c r="X327" s="38"/>
      <c r="Y327" s="38"/>
      <c r="Z327" s="38"/>
      <c r="AA327" s="38"/>
      <c r="AB327" s="38"/>
      <c r="AC327" s="38"/>
      <c r="AD327" s="38"/>
      <c r="AE327" s="38"/>
      <c r="AF327" s="38"/>
      <c r="AG327" s="50" t="str">
        <f>_xlfn.IFNA(VLOOKUP(Tabla26[[#This Row],[CODIGO_OPERATIVO]],codigo_operativo[#All],2,FALSE),"")</f>
        <v/>
      </c>
    </row>
    <row r="328" spans="1:33" ht="50.1" customHeight="1" x14ac:dyDescent="0.25">
      <c r="A328" s="48" t="str">
        <f t="shared" si="7"/>
        <v/>
      </c>
      <c r="B328" s="48" t="str">
        <f>IF(ISBLANK(C328),"",_xlfn.CONCAT(A328,"_",TEXT(G328,"yymmdd"),TEXT(H328,"hhmm"),"-",VLOOKUP(Tabla26[[#This Row],[DEPARTAMENTO O PARTIDO]],id_deptos[#All],2,FALSE)))</f>
        <v/>
      </c>
      <c r="C328" s="36"/>
      <c r="D328" s="36"/>
      <c r="E328" s="36"/>
      <c r="F328" s="36"/>
      <c r="G328" s="45"/>
      <c r="H328" s="85"/>
      <c r="I328" s="38"/>
      <c r="J328" s="38"/>
      <c r="K328" s="38"/>
      <c r="L328" s="38"/>
      <c r="M328" s="39"/>
      <c r="N328" s="38"/>
      <c r="O328" s="40"/>
      <c r="P328" s="40"/>
      <c r="Q328" s="38"/>
      <c r="R328" s="38"/>
      <c r="S328" s="38"/>
      <c r="T328" s="38"/>
      <c r="U328" s="38"/>
      <c r="V328" s="38"/>
      <c r="W328" s="38"/>
      <c r="X328" s="38"/>
      <c r="Y328" s="38"/>
      <c r="Z328" s="38"/>
      <c r="AA328" s="38"/>
      <c r="AB328" s="38"/>
      <c r="AC328" s="38"/>
      <c r="AD328" s="38"/>
      <c r="AE328" s="38"/>
      <c r="AF328" s="38"/>
      <c r="AG328" s="50" t="str">
        <f>_xlfn.IFNA(VLOOKUP(Tabla26[[#This Row],[CODIGO_OPERATIVO]],codigo_operativo[#All],2,FALSE),"")</f>
        <v/>
      </c>
    </row>
    <row r="329" spans="1:33" ht="50.1" customHeight="1" x14ac:dyDescent="0.25">
      <c r="A329" s="48" t="str">
        <f t="shared" si="7"/>
        <v/>
      </c>
      <c r="B329" s="48" t="str">
        <f>IF(ISBLANK(C329),"",_xlfn.CONCAT(A329,"_",TEXT(G329,"yymmdd"),TEXT(H329,"hhmm"),"-",VLOOKUP(Tabla26[[#This Row],[DEPARTAMENTO O PARTIDO]],id_deptos[#All],2,FALSE)))</f>
        <v/>
      </c>
      <c r="C329" s="36"/>
      <c r="D329" s="36"/>
      <c r="E329" s="36"/>
      <c r="F329" s="36"/>
      <c r="G329" s="45"/>
      <c r="H329" s="85"/>
      <c r="I329" s="38"/>
      <c r="J329" s="38"/>
      <c r="K329" s="38"/>
      <c r="L329" s="38"/>
      <c r="M329" s="39"/>
      <c r="N329" s="38"/>
      <c r="O329" s="40"/>
      <c r="P329" s="40"/>
      <c r="Q329" s="38"/>
      <c r="R329" s="38"/>
      <c r="S329" s="38"/>
      <c r="T329" s="38"/>
      <c r="U329" s="38"/>
      <c r="V329" s="38"/>
      <c r="W329" s="38"/>
      <c r="X329" s="38"/>
      <c r="Y329" s="38"/>
      <c r="Z329" s="38"/>
      <c r="AA329" s="38"/>
      <c r="AB329" s="38"/>
      <c r="AC329" s="38"/>
      <c r="AD329" s="38"/>
      <c r="AE329" s="38"/>
      <c r="AF329" s="38"/>
      <c r="AG329" s="50" t="str">
        <f>_xlfn.IFNA(VLOOKUP(Tabla26[[#This Row],[CODIGO_OPERATIVO]],codigo_operativo[#All],2,FALSE),"")</f>
        <v/>
      </c>
    </row>
    <row r="330" spans="1:33" ht="50.1" customHeight="1" x14ac:dyDescent="0.25">
      <c r="A330" s="48" t="str">
        <f t="shared" si="7"/>
        <v/>
      </c>
      <c r="B330" s="48" t="str">
        <f>IF(ISBLANK(C330),"",_xlfn.CONCAT(A330,"_",TEXT(G330,"yymmdd"),TEXT(H330,"hhmm"),"-",VLOOKUP(Tabla26[[#This Row],[DEPARTAMENTO O PARTIDO]],id_deptos[#All],2,FALSE)))</f>
        <v/>
      </c>
      <c r="C330" s="36"/>
      <c r="D330" s="36"/>
      <c r="E330" s="36"/>
      <c r="F330" s="36"/>
      <c r="G330" s="45"/>
      <c r="H330" s="85"/>
      <c r="I330" s="38"/>
      <c r="J330" s="38"/>
      <c r="K330" s="38"/>
      <c r="L330" s="38"/>
      <c r="M330" s="39"/>
      <c r="N330" s="38"/>
      <c r="O330" s="40"/>
      <c r="P330" s="40"/>
      <c r="Q330" s="38"/>
      <c r="R330" s="38"/>
      <c r="S330" s="38"/>
      <c r="T330" s="38"/>
      <c r="U330" s="38"/>
      <c r="V330" s="38"/>
      <c r="W330" s="38"/>
      <c r="X330" s="38"/>
      <c r="Y330" s="38"/>
      <c r="Z330" s="38"/>
      <c r="AA330" s="38"/>
      <c r="AB330" s="38"/>
      <c r="AC330" s="38"/>
      <c r="AD330" s="38"/>
      <c r="AE330" s="38"/>
      <c r="AF330" s="38"/>
      <c r="AG330" s="50" t="str">
        <f>_xlfn.IFNA(VLOOKUP(Tabla26[[#This Row],[CODIGO_OPERATIVO]],codigo_operativo[#All],2,FALSE),"")</f>
        <v/>
      </c>
    </row>
    <row r="331" spans="1:33" ht="50.1" customHeight="1" x14ac:dyDescent="0.25">
      <c r="A331" s="48" t="str">
        <f t="shared" si="7"/>
        <v/>
      </c>
      <c r="B331" s="48" t="str">
        <f>IF(ISBLANK(C331),"",_xlfn.CONCAT(A331,"_",TEXT(G331,"yymmdd"),TEXT(H331,"hhmm"),"-",VLOOKUP(Tabla26[[#This Row],[DEPARTAMENTO O PARTIDO]],id_deptos[#All],2,FALSE)))</f>
        <v/>
      </c>
      <c r="C331" s="36"/>
      <c r="D331" s="36"/>
      <c r="E331" s="36"/>
      <c r="F331" s="36"/>
      <c r="G331" s="45"/>
      <c r="H331" s="85"/>
      <c r="I331" s="38"/>
      <c r="J331" s="38"/>
      <c r="K331" s="38"/>
      <c r="L331" s="38"/>
      <c r="M331" s="39"/>
      <c r="N331" s="38"/>
      <c r="O331" s="40"/>
      <c r="P331" s="40"/>
      <c r="Q331" s="38"/>
      <c r="R331" s="38"/>
      <c r="S331" s="38"/>
      <c r="T331" s="38"/>
      <c r="U331" s="38"/>
      <c r="V331" s="38"/>
      <c r="W331" s="38"/>
      <c r="X331" s="38"/>
      <c r="Y331" s="38"/>
      <c r="Z331" s="38"/>
      <c r="AA331" s="38"/>
      <c r="AB331" s="38"/>
      <c r="AC331" s="38"/>
      <c r="AD331" s="38"/>
      <c r="AE331" s="38"/>
      <c r="AF331" s="38"/>
      <c r="AG331" s="50" t="str">
        <f>_xlfn.IFNA(VLOOKUP(Tabla26[[#This Row],[CODIGO_OPERATIVO]],codigo_operativo[#All],2,FALSE),"")</f>
        <v/>
      </c>
    </row>
    <row r="332" spans="1:33" ht="50.1" customHeight="1" x14ac:dyDescent="0.25">
      <c r="A332" s="48" t="str">
        <f t="shared" si="7"/>
        <v/>
      </c>
      <c r="B332" s="48" t="str">
        <f>IF(ISBLANK(C332),"",_xlfn.CONCAT(A332,"_",TEXT(G332,"yymmdd"),TEXT(H332,"hhmm"),"-",VLOOKUP(Tabla26[[#This Row],[DEPARTAMENTO O PARTIDO]],id_deptos[#All],2,FALSE)))</f>
        <v/>
      </c>
      <c r="C332" s="36"/>
      <c r="D332" s="36"/>
      <c r="E332" s="36"/>
      <c r="F332" s="36"/>
      <c r="G332" s="45"/>
      <c r="H332" s="85"/>
      <c r="I332" s="38"/>
      <c r="J332" s="38"/>
      <c r="K332" s="38"/>
      <c r="L332" s="38"/>
      <c r="M332" s="39"/>
      <c r="N332" s="38"/>
      <c r="O332" s="40"/>
      <c r="P332" s="40"/>
      <c r="Q332" s="38"/>
      <c r="R332" s="38"/>
      <c r="S332" s="38"/>
      <c r="T332" s="38"/>
      <c r="U332" s="38"/>
      <c r="V332" s="38"/>
      <c r="W332" s="38"/>
      <c r="X332" s="38"/>
      <c r="Y332" s="38"/>
      <c r="Z332" s="38"/>
      <c r="AA332" s="38"/>
      <c r="AB332" s="38"/>
      <c r="AC332" s="38"/>
      <c r="AD332" s="38"/>
      <c r="AE332" s="38"/>
      <c r="AF332" s="38"/>
      <c r="AG332" s="50" t="str">
        <f>_xlfn.IFNA(VLOOKUP(Tabla26[[#This Row],[CODIGO_OPERATIVO]],codigo_operativo[#All],2,FALSE),"")</f>
        <v/>
      </c>
    </row>
    <row r="333" spans="1:33" ht="50.1" customHeight="1" x14ac:dyDescent="0.25">
      <c r="A333" s="48" t="str">
        <f t="shared" si="7"/>
        <v/>
      </c>
      <c r="B333" s="48" t="str">
        <f>IF(ISBLANK(C333),"",_xlfn.CONCAT(A333,"_",TEXT(G333,"yymmdd"),TEXT(H333,"hhmm"),"-",VLOOKUP(Tabla26[[#This Row],[DEPARTAMENTO O PARTIDO]],id_deptos[#All],2,FALSE)))</f>
        <v/>
      </c>
      <c r="C333" s="36"/>
      <c r="D333" s="36"/>
      <c r="E333" s="36"/>
      <c r="F333" s="36"/>
      <c r="G333" s="45"/>
      <c r="H333" s="85"/>
      <c r="I333" s="38"/>
      <c r="J333" s="38"/>
      <c r="K333" s="38"/>
      <c r="L333" s="38"/>
      <c r="M333" s="39"/>
      <c r="N333" s="38"/>
      <c r="O333" s="40"/>
      <c r="P333" s="40"/>
      <c r="Q333" s="38"/>
      <c r="R333" s="38"/>
      <c r="S333" s="38"/>
      <c r="T333" s="38"/>
      <c r="U333" s="38"/>
      <c r="V333" s="38"/>
      <c r="W333" s="38"/>
      <c r="X333" s="38"/>
      <c r="Y333" s="38"/>
      <c r="Z333" s="38"/>
      <c r="AA333" s="38"/>
      <c r="AB333" s="38"/>
      <c r="AC333" s="38"/>
      <c r="AD333" s="38"/>
      <c r="AE333" s="38"/>
      <c r="AF333" s="38"/>
      <c r="AG333" s="50" t="str">
        <f>_xlfn.IFNA(VLOOKUP(Tabla26[[#This Row],[CODIGO_OPERATIVO]],codigo_operativo[#All],2,FALSE),"")</f>
        <v/>
      </c>
    </row>
    <row r="334" spans="1:33" ht="50.1" customHeight="1" x14ac:dyDescent="0.25">
      <c r="A334" s="48" t="str">
        <f t="shared" si="7"/>
        <v/>
      </c>
      <c r="B334" s="48" t="str">
        <f>IF(ISBLANK(C334),"",_xlfn.CONCAT(A334,"_",TEXT(G334,"yymmdd"),TEXT(H334,"hhmm"),"-",VLOOKUP(Tabla26[[#This Row],[DEPARTAMENTO O PARTIDO]],id_deptos[#All],2,FALSE)))</f>
        <v/>
      </c>
      <c r="C334" s="36"/>
      <c r="D334" s="36"/>
      <c r="E334" s="36"/>
      <c r="F334" s="36"/>
      <c r="G334" s="45"/>
      <c r="H334" s="85"/>
      <c r="I334" s="38"/>
      <c r="J334" s="38"/>
      <c r="K334" s="38"/>
      <c r="L334" s="38"/>
      <c r="M334" s="39"/>
      <c r="N334" s="38"/>
      <c r="O334" s="40"/>
      <c r="P334" s="40"/>
      <c r="Q334" s="38"/>
      <c r="R334" s="38"/>
      <c r="S334" s="38"/>
      <c r="T334" s="38"/>
      <c r="U334" s="38"/>
      <c r="V334" s="38"/>
      <c r="W334" s="38"/>
      <c r="X334" s="38"/>
      <c r="Y334" s="38"/>
      <c r="Z334" s="38"/>
      <c r="AA334" s="38"/>
      <c r="AB334" s="38"/>
      <c r="AC334" s="38"/>
      <c r="AD334" s="38"/>
      <c r="AE334" s="38"/>
      <c r="AF334" s="38"/>
      <c r="AG334" s="50" t="str">
        <f>_xlfn.IFNA(VLOOKUP(Tabla26[[#This Row],[CODIGO_OPERATIVO]],codigo_operativo[#All],2,FALSE),"")</f>
        <v/>
      </c>
    </row>
    <row r="335" spans="1:33" ht="50.1" customHeight="1" x14ac:dyDescent="0.25">
      <c r="A335" s="48" t="str">
        <f t="shared" si="7"/>
        <v/>
      </c>
      <c r="B335" s="48" t="str">
        <f>IF(ISBLANK(C335),"",_xlfn.CONCAT(A335,"_",TEXT(G335,"yymmdd"),TEXT(H335,"hhmm"),"-",VLOOKUP(Tabla26[[#This Row],[DEPARTAMENTO O PARTIDO]],id_deptos[#All],2,FALSE)))</f>
        <v/>
      </c>
      <c r="C335" s="36"/>
      <c r="D335" s="36"/>
      <c r="E335" s="36"/>
      <c r="F335" s="36"/>
      <c r="G335" s="45"/>
      <c r="H335" s="85"/>
      <c r="I335" s="38"/>
      <c r="J335" s="38"/>
      <c r="K335" s="38"/>
      <c r="L335" s="38"/>
      <c r="M335" s="39"/>
      <c r="N335" s="38"/>
      <c r="O335" s="40"/>
      <c r="P335" s="40"/>
      <c r="Q335" s="38"/>
      <c r="R335" s="38"/>
      <c r="S335" s="38"/>
      <c r="T335" s="38"/>
      <c r="U335" s="38"/>
      <c r="V335" s="38"/>
      <c r="W335" s="38"/>
      <c r="X335" s="38"/>
      <c r="Y335" s="38"/>
      <c r="Z335" s="38"/>
      <c r="AA335" s="38"/>
      <c r="AB335" s="38"/>
      <c r="AC335" s="38"/>
      <c r="AD335" s="38"/>
      <c r="AE335" s="38"/>
      <c r="AF335" s="38"/>
      <c r="AG335" s="50" t="str">
        <f>_xlfn.IFNA(VLOOKUP(Tabla26[[#This Row],[CODIGO_OPERATIVO]],codigo_operativo[#All],2,FALSE),"")</f>
        <v/>
      </c>
    </row>
    <row r="336" spans="1:33" ht="50.1" customHeight="1" x14ac:dyDescent="0.25">
      <c r="A336" s="48" t="str">
        <f t="shared" si="7"/>
        <v/>
      </c>
      <c r="B336" s="48" t="str">
        <f>IF(ISBLANK(C336),"",_xlfn.CONCAT(A336,"_",TEXT(G336,"yymmdd"),TEXT(H336,"hhmm"),"-",VLOOKUP(Tabla26[[#This Row],[DEPARTAMENTO O PARTIDO]],id_deptos[#All],2,FALSE)))</f>
        <v/>
      </c>
      <c r="C336" s="36"/>
      <c r="D336" s="36"/>
      <c r="E336" s="36"/>
      <c r="F336" s="36"/>
      <c r="G336" s="45"/>
      <c r="H336" s="85"/>
      <c r="I336" s="38"/>
      <c r="J336" s="38"/>
      <c r="K336" s="38"/>
      <c r="L336" s="38"/>
      <c r="M336" s="39"/>
      <c r="N336" s="38"/>
      <c r="O336" s="40"/>
      <c r="P336" s="40"/>
      <c r="Q336" s="38"/>
      <c r="R336" s="38"/>
      <c r="S336" s="38"/>
      <c r="T336" s="38"/>
      <c r="U336" s="38"/>
      <c r="V336" s="38"/>
      <c r="W336" s="38"/>
      <c r="X336" s="38"/>
      <c r="Y336" s="38"/>
      <c r="Z336" s="38"/>
      <c r="AA336" s="38"/>
      <c r="AB336" s="38"/>
      <c r="AC336" s="38"/>
      <c r="AD336" s="38"/>
      <c r="AE336" s="38"/>
      <c r="AF336" s="38"/>
      <c r="AG336" s="50" t="str">
        <f>_xlfn.IFNA(VLOOKUP(Tabla26[[#This Row],[CODIGO_OPERATIVO]],codigo_operativo[#All],2,FALSE),"")</f>
        <v/>
      </c>
    </row>
    <row r="337" spans="1:33" ht="50.1" customHeight="1" x14ac:dyDescent="0.25">
      <c r="A337" s="48" t="str">
        <f t="shared" si="7"/>
        <v/>
      </c>
      <c r="B337" s="48" t="str">
        <f>IF(ISBLANK(C337),"",_xlfn.CONCAT(A337,"_",TEXT(G337,"yymmdd"),TEXT(H337,"hhmm"),"-",VLOOKUP(Tabla26[[#This Row],[DEPARTAMENTO O PARTIDO]],id_deptos[#All],2,FALSE)))</f>
        <v/>
      </c>
      <c r="C337" s="36"/>
      <c r="D337" s="36"/>
      <c r="E337" s="36"/>
      <c r="F337" s="36"/>
      <c r="G337" s="45"/>
      <c r="H337" s="85"/>
      <c r="I337" s="38"/>
      <c r="J337" s="38"/>
      <c r="K337" s="38"/>
      <c r="L337" s="38"/>
      <c r="M337" s="39"/>
      <c r="N337" s="38"/>
      <c r="O337" s="40"/>
      <c r="P337" s="40"/>
      <c r="Q337" s="38"/>
      <c r="R337" s="38"/>
      <c r="S337" s="38"/>
      <c r="T337" s="38"/>
      <c r="U337" s="38"/>
      <c r="V337" s="38"/>
      <c r="W337" s="38"/>
      <c r="X337" s="38"/>
      <c r="Y337" s="38"/>
      <c r="Z337" s="38"/>
      <c r="AA337" s="38"/>
      <c r="AB337" s="38"/>
      <c r="AC337" s="38"/>
      <c r="AD337" s="38"/>
      <c r="AE337" s="38"/>
      <c r="AF337" s="38"/>
      <c r="AG337" s="50" t="str">
        <f>_xlfn.IFNA(VLOOKUP(Tabla26[[#This Row],[CODIGO_OPERATIVO]],codigo_operativo[#All],2,FALSE),"")</f>
        <v/>
      </c>
    </row>
    <row r="338" spans="1:33" ht="50.1" customHeight="1" x14ac:dyDescent="0.25">
      <c r="A338" s="48" t="str">
        <f t="shared" si="7"/>
        <v/>
      </c>
      <c r="B338" s="48" t="str">
        <f>IF(ISBLANK(C338),"",_xlfn.CONCAT(A338,"_",TEXT(G338,"yymmdd"),TEXT(H338,"hhmm"),"-",VLOOKUP(Tabla26[[#This Row],[DEPARTAMENTO O PARTIDO]],id_deptos[#All],2,FALSE)))</f>
        <v/>
      </c>
      <c r="C338" s="36"/>
      <c r="D338" s="36"/>
      <c r="E338" s="36"/>
      <c r="F338" s="36"/>
      <c r="G338" s="45"/>
      <c r="H338" s="85"/>
      <c r="I338" s="38"/>
      <c r="J338" s="38"/>
      <c r="K338" s="38"/>
      <c r="L338" s="38"/>
      <c r="M338" s="39"/>
      <c r="N338" s="38"/>
      <c r="O338" s="40"/>
      <c r="P338" s="40"/>
      <c r="Q338" s="38"/>
      <c r="R338" s="38"/>
      <c r="S338" s="38"/>
      <c r="T338" s="38"/>
      <c r="U338" s="38"/>
      <c r="V338" s="38"/>
      <c r="W338" s="38"/>
      <c r="X338" s="38"/>
      <c r="Y338" s="38"/>
      <c r="Z338" s="38"/>
      <c r="AA338" s="38"/>
      <c r="AB338" s="38"/>
      <c r="AC338" s="38"/>
      <c r="AD338" s="38"/>
      <c r="AE338" s="38"/>
      <c r="AF338" s="38"/>
      <c r="AG338" s="50" t="str">
        <f>_xlfn.IFNA(VLOOKUP(Tabla26[[#This Row],[CODIGO_OPERATIVO]],codigo_operativo[#All],2,FALSE),"")</f>
        <v/>
      </c>
    </row>
    <row r="339" spans="1:33" ht="50.1" customHeight="1" x14ac:dyDescent="0.25">
      <c r="A339" s="48" t="str">
        <f t="shared" si="7"/>
        <v/>
      </c>
      <c r="B339" s="48" t="str">
        <f>IF(ISBLANK(C339),"",_xlfn.CONCAT(A339,"_",TEXT(G339,"yymmdd"),TEXT(H339,"hhmm"),"-",VLOOKUP(Tabla26[[#This Row],[DEPARTAMENTO O PARTIDO]],id_deptos[#All],2,FALSE)))</f>
        <v/>
      </c>
      <c r="C339" s="36"/>
      <c r="D339" s="36"/>
      <c r="E339" s="36"/>
      <c r="F339" s="36"/>
      <c r="G339" s="45"/>
      <c r="H339" s="85"/>
      <c r="I339" s="38"/>
      <c r="J339" s="38"/>
      <c r="K339" s="38"/>
      <c r="L339" s="38"/>
      <c r="M339" s="39"/>
      <c r="N339" s="38"/>
      <c r="O339" s="40"/>
      <c r="P339" s="40"/>
      <c r="Q339" s="38"/>
      <c r="R339" s="38"/>
      <c r="S339" s="38"/>
      <c r="T339" s="38"/>
      <c r="U339" s="38"/>
      <c r="V339" s="38"/>
      <c r="W339" s="38"/>
      <c r="X339" s="38"/>
      <c r="Y339" s="38"/>
      <c r="Z339" s="38"/>
      <c r="AA339" s="38"/>
      <c r="AB339" s="38"/>
      <c r="AC339" s="38"/>
      <c r="AD339" s="38"/>
      <c r="AE339" s="38"/>
      <c r="AF339" s="38"/>
      <c r="AG339" s="50" t="str">
        <f>_xlfn.IFNA(VLOOKUP(Tabla26[[#This Row],[CODIGO_OPERATIVO]],codigo_operativo[#All],2,FALSE),"")</f>
        <v/>
      </c>
    </row>
    <row r="340" spans="1:33" ht="50.1" customHeight="1" x14ac:dyDescent="0.25">
      <c r="A340" s="48" t="str">
        <f t="shared" si="7"/>
        <v/>
      </c>
      <c r="B340" s="48" t="str">
        <f>IF(ISBLANK(C340),"",_xlfn.CONCAT(A340,"_",TEXT(G340,"yymmdd"),TEXT(H340,"hhmm"),"-",VLOOKUP(Tabla26[[#This Row],[DEPARTAMENTO O PARTIDO]],id_deptos[#All],2,FALSE)))</f>
        <v/>
      </c>
      <c r="C340" s="36"/>
      <c r="D340" s="36"/>
      <c r="E340" s="36"/>
      <c r="F340" s="36"/>
      <c r="G340" s="45"/>
      <c r="H340" s="85"/>
      <c r="I340" s="38"/>
      <c r="J340" s="38"/>
      <c r="K340" s="38"/>
      <c r="L340" s="38"/>
      <c r="M340" s="39"/>
      <c r="N340" s="38"/>
      <c r="O340" s="40"/>
      <c r="P340" s="40"/>
      <c r="Q340" s="38"/>
      <c r="R340" s="38"/>
      <c r="S340" s="38"/>
      <c r="T340" s="38"/>
      <c r="U340" s="38"/>
      <c r="V340" s="38"/>
      <c r="W340" s="38"/>
      <c r="X340" s="38"/>
      <c r="Y340" s="38"/>
      <c r="Z340" s="38"/>
      <c r="AA340" s="38"/>
      <c r="AB340" s="38"/>
      <c r="AC340" s="38"/>
      <c r="AD340" s="38"/>
      <c r="AE340" s="38"/>
      <c r="AF340" s="38"/>
      <c r="AG340" s="50" t="str">
        <f>_xlfn.IFNA(VLOOKUP(Tabla26[[#This Row],[CODIGO_OPERATIVO]],codigo_operativo[#All],2,FALSE),"")</f>
        <v/>
      </c>
    </row>
    <row r="341" spans="1:33" ht="50.1" customHeight="1" x14ac:dyDescent="0.25">
      <c r="A341" s="48" t="str">
        <f t="shared" si="7"/>
        <v/>
      </c>
      <c r="B341" s="48" t="str">
        <f>IF(ISBLANK(C341),"",_xlfn.CONCAT(A341,"_",TEXT(G341,"yymmdd"),TEXT(H341,"hhmm"),"-",VLOOKUP(Tabla26[[#This Row],[DEPARTAMENTO O PARTIDO]],id_deptos[#All],2,FALSE)))</f>
        <v/>
      </c>
      <c r="C341" s="36"/>
      <c r="D341" s="36"/>
      <c r="E341" s="36"/>
      <c r="F341" s="36"/>
      <c r="G341" s="45"/>
      <c r="H341" s="85"/>
      <c r="I341" s="38"/>
      <c r="J341" s="38"/>
      <c r="K341" s="38"/>
      <c r="L341" s="38"/>
      <c r="M341" s="39"/>
      <c r="N341" s="38"/>
      <c r="O341" s="40"/>
      <c r="P341" s="40"/>
      <c r="Q341" s="38"/>
      <c r="R341" s="38"/>
      <c r="S341" s="38"/>
      <c r="T341" s="38"/>
      <c r="U341" s="38"/>
      <c r="V341" s="38"/>
      <c r="W341" s="38"/>
      <c r="X341" s="38"/>
      <c r="Y341" s="38"/>
      <c r="Z341" s="38"/>
      <c r="AA341" s="38"/>
      <c r="AB341" s="38"/>
      <c r="AC341" s="38"/>
      <c r="AD341" s="38"/>
      <c r="AE341" s="38"/>
      <c r="AF341" s="38"/>
      <c r="AG341" s="50" t="str">
        <f>_xlfn.IFNA(VLOOKUP(Tabla26[[#This Row],[CODIGO_OPERATIVO]],codigo_operativo[#All],2,FALSE),"")</f>
        <v/>
      </c>
    </row>
    <row r="342" spans="1:33" ht="50.1" customHeight="1" x14ac:dyDescent="0.25">
      <c r="A342" s="48" t="str">
        <f t="shared" si="7"/>
        <v/>
      </c>
      <c r="B342" s="48" t="str">
        <f>IF(ISBLANK(C342),"",_xlfn.CONCAT(A342,"_",TEXT(G342,"yymmdd"),TEXT(H342,"hhmm"),"-",VLOOKUP(Tabla26[[#This Row],[DEPARTAMENTO O PARTIDO]],id_deptos[#All],2,FALSE)))</f>
        <v/>
      </c>
      <c r="C342" s="36"/>
      <c r="D342" s="36"/>
      <c r="E342" s="36"/>
      <c r="F342" s="36"/>
      <c r="G342" s="45"/>
      <c r="H342" s="85"/>
      <c r="I342" s="38"/>
      <c r="J342" s="38"/>
      <c r="K342" s="38"/>
      <c r="L342" s="38"/>
      <c r="M342" s="39"/>
      <c r="N342" s="38"/>
      <c r="O342" s="40"/>
      <c r="P342" s="40"/>
      <c r="Q342" s="38"/>
      <c r="R342" s="38"/>
      <c r="S342" s="38"/>
      <c r="T342" s="38"/>
      <c r="U342" s="38"/>
      <c r="V342" s="38"/>
      <c r="W342" s="38"/>
      <c r="X342" s="38"/>
      <c r="Y342" s="38"/>
      <c r="Z342" s="38"/>
      <c r="AA342" s="38"/>
      <c r="AB342" s="38"/>
      <c r="AC342" s="38"/>
      <c r="AD342" s="38"/>
      <c r="AE342" s="38"/>
      <c r="AF342" s="38"/>
      <c r="AG342" s="50" t="str">
        <f>_xlfn.IFNA(VLOOKUP(Tabla26[[#This Row],[CODIGO_OPERATIVO]],codigo_operativo[#All],2,FALSE),"")</f>
        <v/>
      </c>
    </row>
    <row r="343" spans="1:33" ht="50.1" customHeight="1" x14ac:dyDescent="0.25">
      <c r="A343" s="48" t="str">
        <f t="shared" si="7"/>
        <v/>
      </c>
      <c r="B343" s="48" t="str">
        <f>IF(ISBLANK(C343),"",_xlfn.CONCAT(A343,"_",TEXT(G343,"yymmdd"),TEXT(H343,"hhmm"),"-",VLOOKUP(Tabla26[[#This Row],[DEPARTAMENTO O PARTIDO]],id_deptos[#All],2,FALSE)))</f>
        <v/>
      </c>
      <c r="C343" s="36"/>
      <c r="D343" s="36"/>
      <c r="E343" s="36"/>
      <c r="F343" s="36"/>
      <c r="G343" s="45"/>
      <c r="H343" s="85"/>
      <c r="I343" s="38"/>
      <c r="J343" s="38"/>
      <c r="K343" s="38"/>
      <c r="L343" s="38"/>
      <c r="M343" s="39"/>
      <c r="N343" s="38"/>
      <c r="O343" s="40"/>
      <c r="P343" s="40"/>
      <c r="Q343" s="38"/>
      <c r="R343" s="38"/>
      <c r="S343" s="38"/>
      <c r="T343" s="38"/>
      <c r="U343" s="38"/>
      <c r="V343" s="38"/>
      <c r="W343" s="38"/>
      <c r="X343" s="38"/>
      <c r="Y343" s="38"/>
      <c r="Z343" s="38"/>
      <c r="AA343" s="38"/>
      <c r="AB343" s="38"/>
      <c r="AC343" s="38"/>
      <c r="AD343" s="38"/>
      <c r="AE343" s="38"/>
      <c r="AF343" s="38"/>
      <c r="AG343" s="50" t="str">
        <f>_xlfn.IFNA(VLOOKUP(Tabla26[[#This Row],[CODIGO_OPERATIVO]],codigo_operativo[#All],2,FALSE),"")</f>
        <v/>
      </c>
    </row>
    <row r="344" spans="1:33" ht="50.1" customHeight="1" x14ac:dyDescent="0.25">
      <c r="A344" s="48" t="str">
        <f t="shared" si="7"/>
        <v/>
      </c>
      <c r="B344" s="48" t="str">
        <f>IF(ISBLANK(C344),"",_xlfn.CONCAT(A344,"_",TEXT(G344,"yymmdd"),TEXT(H344,"hhmm"),"-",VLOOKUP(Tabla26[[#This Row],[DEPARTAMENTO O PARTIDO]],id_deptos[#All],2,FALSE)))</f>
        <v/>
      </c>
      <c r="C344" s="36"/>
      <c r="D344" s="36"/>
      <c r="E344" s="36"/>
      <c r="F344" s="36"/>
      <c r="G344" s="45"/>
      <c r="H344" s="85"/>
      <c r="I344" s="38"/>
      <c r="J344" s="38"/>
      <c r="K344" s="38"/>
      <c r="L344" s="38"/>
      <c r="M344" s="39"/>
      <c r="N344" s="38"/>
      <c r="O344" s="40"/>
      <c r="P344" s="40"/>
      <c r="Q344" s="38"/>
      <c r="R344" s="38"/>
      <c r="S344" s="38"/>
      <c r="T344" s="38"/>
      <c r="U344" s="38"/>
      <c r="V344" s="38"/>
      <c r="W344" s="38"/>
      <c r="X344" s="38"/>
      <c r="Y344" s="38"/>
      <c r="Z344" s="38"/>
      <c r="AA344" s="38"/>
      <c r="AB344" s="38"/>
      <c r="AC344" s="38"/>
      <c r="AD344" s="38"/>
      <c r="AE344" s="38"/>
      <c r="AF344" s="38"/>
      <c r="AG344" s="50" t="str">
        <f>_xlfn.IFNA(VLOOKUP(Tabla26[[#This Row],[CODIGO_OPERATIVO]],codigo_operativo[#All],2,FALSE),"")</f>
        <v/>
      </c>
    </row>
    <row r="345" spans="1:33" ht="50.1" customHeight="1" x14ac:dyDescent="0.25">
      <c r="A345" s="48" t="str">
        <f t="shared" si="7"/>
        <v/>
      </c>
      <c r="B345" s="48" t="str">
        <f>IF(ISBLANK(C345),"",_xlfn.CONCAT(A345,"_",TEXT(G345,"yymmdd"),TEXT(H345,"hhmm"),"-",VLOOKUP(Tabla26[[#This Row],[DEPARTAMENTO O PARTIDO]],id_deptos[#All],2,FALSE)))</f>
        <v/>
      </c>
      <c r="C345" s="36"/>
      <c r="D345" s="36"/>
      <c r="E345" s="36"/>
      <c r="F345" s="36"/>
      <c r="G345" s="45"/>
      <c r="H345" s="85"/>
      <c r="I345" s="38"/>
      <c r="J345" s="38"/>
      <c r="K345" s="38"/>
      <c r="L345" s="38"/>
      <c r="M345" s="39"/>
      <c r="N345" s="38"/>
      <c r="O345" s="40"/>
      <c r="P345" s="40"/>
      <c r="Q345" s="38"/>
      <c r="R345" s="38"/>
      <c r="S345" s="38"/>
      <c r="T345" s="38"/>
      <c r="U345" s="38"/>
      <c r="V345" s="38"/>
      <c r="W345" s="38"/>
      <c r="X345" s="38"/>
      <c r="Y345" s="38"/>
      <c r="Z345" s="38"/>
      <c r="AA345" s="38"/>
      <c r="AB345" s="38"/>
      <c r="AC345" s="38"/>
      <c r="AD345" s="38"/>
      <c r="AE345" s="38"/>
      <c r="AF345" s="38"/>
      <c r="AG345" s="50" t="str">
        <f>_xlfn.IFNA(VLOOKUP(Tabla26[[#This Row],[CODIGO_OPERATIVO]],codigo_operativo[#All],2,FALSE),"")</f>
        <v/>
      </c>
    </row>
    <row r="346" spans="1:33" ht="50.1" customHeight="1" x14ac:dyDescent="0.25">
      <c r="A346" s="48" t="str">
        <f t="shared" si="7"/>
        <v/>
      </c>
      <c r="B346" s="48" t="str">
        <f>IF(ISBLANK(C346),"",_xlfn.CONCAT(A346,"_",TEXT(G346,"yymmdd"),TEXT(H346,"hhmm"),"-",VLOOKUP(Tabla26[[#This Row],[DEPARTAMENTO O PARTIDO]],id_deptos[#All],2,FALSE)))</f>
        <v/>
      </c>
      <c r="C346" s="36"/>
      <c r="D346" s="36"/>
      <c r="E346" s="36"/>
      <c r="F346" s="36"/>
      <c r="G346" s="45"/>
      <c r="H346" s="85"/>
      <c r="I346" s="38"/>
      <c r="J346" s="38"/>
      <c r="K346" s="38"/>
      <c r="L346" s="38"/>
      <c r="M346" s="39"/>
      <c r="N346" s="38"/>
      <c r="O346" s="40"/>
      <c r="P346" s="40"/>
      <c r="Q346" s="38"/>
      <c r="R346" s="38"/>
      <c r="S346" s="38"/>
      <c r="T346" s="38"/>
      <c r="U346" s="38"/>
      <c r="V346" s="38"/>
      <c r="W346" s="38"/>
      <c r="X346" s="38"/>
      <c r="Y346" s="38"/>
      <c r="Z346" s="38"/>
      <c r="AA346" s="38"/>
      <c r="AB346" s="38"/>
      <c r="AC346" s="38"/>
      <c r="AD346" s="38"/>
      <c r="AE346" s="38"/>
      <c r="AF346" s="38"/>
      <c r="AG346" s="50" t="str">
        <f>_xlfn.IFNA(VLOOKUP(Tabla26[[#This Row],[CODIGO_OPERATIVO]],codigo_operativo[#All],2,FALSE),"")</f>
        <v/>
      </c>
    </row>
    <row r="347" spans="1:33" ht="50.1" customHeight="1" x14ac:dyDescent="0.25">
      <c r="A347" s="48" t="str">
        <f t="shared" si="7"/>
        <v/>
      </c>
      <c r="B347" s="48" t="str">
        <f>IF(ISBLANK(C347),"",_xlfn.CONCAT(A347,"_",TEXT(G347,"yymmdd"),TEXT(H347,"hhmm"),"-",VLOOKUP(Tabla26[[#This Row],[DEPARTAMENTO O PARTIDO]],id_deptos[#All],2,FALSE)))</f>
        <v/>
      </c>
      <c r="C347" s="36"/>
      <c r="D347" s="36"/>
      <c r="E347" s="36"/>
      <c r="F347" s="36"/>
      <c r="G347" s="45"/>
      <c r="H347" s="85"/>
      <c r="I347" s="38"/>
      <c r="J347" s="38"/>
      <c r="K347" s="38"/>
      <c r="L347" s="38"/>
      <c r="M347" s="39"/>
      <c r="N347" s="38"/>
      <c r="O347" s="40"/>
      <c r="P347" s="40"/>
      <c r="Q347" s="38"/>
      <c r="R347" s="38"/>
      <c r="S347" s="38"/>
      <c r="T347" s="38"/>
      <c r="U347" s="38"/>
      <c r="V347" s="38"/>
      <c r="W347" s="38"/>
      <c r="X347" s="38"/>
      <c r="Y347" s="38"/>
      <c r="Z347" s="38"/>
      <c r="AA347" s="38"/>
      <c r="AB347" s="38"/>
      <c r="AC347" s="38"/>
      <c r="AD347" s="38"/>
      <c r="AE347" s="38"/>
      <c r="AF347" s="38"/>
      <c r="AG347" s="50" t="str">
        <f>_xlfn.IFNA(VLOOKUP(Tabla26[[#This Row],[CODIGO_OPERATIVO]],codigo_operativo[#All],2,FALSE),"")</f>
        <v/>
      </c>
    </row>
    <row r="348" spans="1:33" ht="50.1" customHeight="1" x14ac:dyDescent="0.25">
      <c r="A348" s="48" t="str">
        <f t="shared" si="7"/>
        <v/>
      </c>
      <c r="B348" s="48" t="str">
        <f>IF(ISBLANK(C348),"",_xlfn.CONCAT(A348,"_",TEXT(G348,"yymmdd"),TEXT(H348,"hhmm"),"-",VLOOKUP(Tabla26[[#This Row],[DEPARTAMENTO O PARTIDO]],id_deptos[#All],2,FALSE)))</f>
        <v/>
      </c>
      <c r="C348" s="36"/>
      <c r="D348" s="36"/>
      <c r="E348" s="36"/>
      <c r="F348" s="36"/>
      <c r="G348" s="45"/>
      <c r="H348" s="85"/>
      <c r="I348" s="38"/>
      <c r="J348" s="38"/>
      <c r="K348" s="38"/>
      <c r="L348" s="38"/>
      <c r="M348" s="39"/>
      <c r="N348" s="38"/>
      <c r="O348" s="40"/>
      <c r="P348" s="40"/>
      <c r="Q348" s="38"/>
      <c r="R348" s="38"/>
      <c r="S348" s="38"/>
      <c r="T348" s="38"/>
      <c r="U348" s="38"/>
      <c r="V348" s="38"/>
      <c r="W348" s="38"/>
      <c r="X348" s="38"/>
      <c r="Y348" s="38"/>
      <c r="Z348" s="38"/>
      <c r="AA348" s="38"/>
      <c r="AB348" s="38"/>
      <c r="AC348" s="38"/>
      <c r="AD348" s="38"/>
      <c r="AE348" s="38"/>
      <c r="AF348" s="38"/>
      <c r="AG348" s="50" t="str">
        <f>_xlfn.IFNA(VLOOKUP(Tabla26[[#This Row],[CODIGO_OPERATIVO]],codigo_operativo[#All],2,FALSE),"")</f>
        <v/>
      </c>
    </row>
    <row r="349" spans="1:33" ht="50.1" customHeight="1" x14ac:dyDescent="0.25">
      <c r="A349" s="48" t="str">
        <f t="shared" si="7"/>
        <v/>
      </c>
      <c r="B349" s="48" t="str">
        <f>IF(ISBLANK(C349),"",_xlfn.CONCAT(A349,"_",TEXT(G349,"yymmdd"),TEXT(H349,"hhmm"),"-",VLOOKUP(Tabla26[[#This Row],[DEPARTAMENTO O PARTIDO]],id_deptos[#All],2,FALSE)))</f>
        <v/>
      </c>
      <c r="C349" s="36"/>
      <c r="D349" s="36"/>
      <c r="E349" s="36"/>
      <c r="F349" s="36"/>
      <c r="G349" s="45"/>
      <c r="H349" s="85"/>
      <c r="I349" s="38"/>
      <c r="J349" s="38"/>
      <c r="K349" s="38"/>
      <c r="L349" s="38"/>
      <c r="M349" s="39"/>
      <c r="N349" s="38"/>
      <c r="O349" s="40"/>
      <c r="P349" s="40"/>
      <c r="Q349" s="38"/>
      <c r="R349" s="38"/>
      <c r="S349" s="38"/>
      <c r="T349" s="38"/>
      <c r="U349" s="38"/>
      <c r="V349" s="38"/>
      <c r="W349" s="38"/>
      <c r="X349" s="38"/>
      <c r="Y349" s="38"/>
      <c r="Z349" s="38"/>
      <c r="AA349" s="38"/>
      <c r="AB349" s="38"/>
      <c r="AC349" s="38"/>
      <c r="AD349" s="38"/>
      <c r="AE349" s="38"/>
      <c r="AF349" s="38"/>
      <c r="AG349" s="50" t="str">
        <f>_xlfn.IFNA(VLOOKUP(Tabla26[[#This Row],[CODIGO_OPERATIVO]],codigo_operativo[#All],2,FALSE),"")</f>
        <v/>
      </c>
    </row>
    <row r="350" spans="1:33" ht="50.1" customHeight="1" x14ac:dyDescent="0.25">
      <c r="A350" s="48" t="str">
        <f t="shared" si="7"/>
        <v/>
      </c>
      <c r="B350" s="48" t="str">
        <f>IF(ISBLANK(C350),"",_xlfn.CONCAT(A350,"_",TEXT(G350,"yymmdd"),TEXT(H350,"hhmm"),"-",VLOOKUP(Tabla26[[#This Row],[DEPARTAMENTO O PARTIDO]],id_deptos[#All],2,FALSE)))</f>
        <v/>
      </c>
      <c r="C350" s="36"/>
      <c r="D350" s="36"/>
      <c r="E350" s="36"/>
      <c r="F350" s="36"/>
      <c r="G350" s="45"/>
      <c r="H350" s="85"/>
      <c r="I350" s="38"/>
      <c r="J350" s="38"/>
      <c r="K350" s="38"/>
      <c r="L350" s="38"/>
      <c r="M350" s="39"/>
      <c r="N350" s="38"/>
      <c r="O350" s="40"/>
      <c r="P350" s="40"/>
      <c r="Q350" s="38"/>
      <c r="R350" s="38"/>
      <c r="S350" s="38"/>
      <c r="T350" s="38"/>
      <c r="U350" s="38"/>
      <c r="V350" s="38"/>
      <c r="W350" s="38"/>
      <c r="X350" s="38"/>
      <c r="Y350" s="38"/>
      <c r="Z350" s="38"/>
      <c r="AA350" s="38"/>
      <c r="AB350" s="38"/>
      <c r="AC350" s="38"/>
      <c r="AD350" s="38"/>
      <c r="AE350" s="38"/>
      <c r="AF350" s="38"/>
      <c r="AG350" s="50" t="str">
        <f>_xlfn.IFNA(VLOOKUP(Tabla26[[#This Row],[CODIGO_OPERATIVO]],codigo_operativo[#All],2,FALSE),"")</f>
        <v/>
      </c>
    </row>
    <row r="351" spans="1:33" ht="50.1" customHeight="1" x14ac:dyDescent="0.25">
      <c r="A351" s="48" t="str">
        <f t="shared" si="7"/>
        <v/>
      </c>
      <c r="B351" s="48" t="str">
        <f>IF(ISBLANK(C351),"",_xlfn.CONCAT(A351,"_",TEXT(G351,"yymmdd"),TEXT(H351,"hhmm"),"-",VLOOKUP(Tabla26[[#This Row],[DEPARTAMENTO O PARTIDO]],id_deptos[#All],2,FALSE)))</f>
        <v/>
      </c>
      <c r="C351" s="36"/>
      <c r="D351" s="36"/>
      <c r="E351" s="36"/>
      <c r="F351" s="36"/>
      <c r="G351" s="45"/>
      <c r="H351" s="85"/>
      <c r="I351" s="38"/>
      <c r="J351" s="38"/>
      <c r="K351" s="38"/>
      <c r="L351" s="38"/>
      <c r="M351" s="39"/>
      <c r="N351" s="38"/>
      <c r="O351" s="40"/>
      <c r="P351" s="40"/>
      <c r="Q351" s="38"/>
      <c r="R351" s="38"/>
      <c r="S351" s="38"/>
      <c r="T351" s="38"/>
      <c r="U351" s="38"/>
      <c r="V351" s="38"/>
      <c r="W351" s="38"/>
      <c r="X351" s="38"/>
      <c r="Y351" s="38"/>
      <c r="Z351" s="38"/>
      <c r="AA351" s="38"/>
      <c r="AB351" s="38"/>
      <c r="AC351" s="38"/>
      <c r="AD351" s="38"/>
      <c r="AE351" s="38"/>
      <c r="AF351" s="38"/>
      <c r="AG351" s="50" t="str">
        <f>_xlfn.IFNA(VLOOKUP(Tabla26[[#This Row],[CODIGO_OPERATIVO]],codigo_operativo[#All],2,FALSE),"")</f>
        <v/>
      </c>
    </row>
    <row r="352" spans="1:33" ht="50.1" customHeight="1" x14ac:dyDescent="0.25">
      <c r="A352" s="48" t="str">
        <f t="shared" si="7"/>
        <v/>
      </c>
      <c r="B352" s="48" t="str">
        <f>IF(ISBLANK(C352),"",_xlfn.CONCAT(A352,"_",TEXT(G352,"yymmdd"),TEXT(H352,"hhmm"),"-",VLOOKUP(Tabla26[[#This Row],[DEPARTAMENTO O PARTIDO]],id_deptos[#All],2,FALSE)))</f>
        <v/>
      </c>
      <c r="C352" s="36"/>
      <c r="D352" s="36"/>
      <c r="E352" s="36"/>
      <c r="F352" s="36"/>
      <c r="G352" s="45"/>
      <c r="H352" s="85"/>
      <c r="I352" s="38"/>
      <c r="J352" s="38"/>
      <c r="K352" s="38"/>
      <c r="L352" s="38"/>
      <c r="M352" s="39"/>
      <c r="N352" s="38"/>
      <c r="O352" s="40"/>
      <c r="P352" s="40"/>
      <c r="Q352" s="38"/>
      <c r="R352" s="38"/>
      <c r="S352" s="38"/>
      <c r="T352" s="38"/>
      <c r="U352" s="38"/>
      <c r="V352" s="38"/>
      <c r="W352" s="38"/>
      <c r="X352" s="38"/>
      <c r="Y352" s="38"/>
      <c r="Z352" s="38"/>
      <c r="AA352" s="38"/>
      <c r="AB352" s="38"/>
      <c r="AC352" s="38"/>
      <c r="AD352" s="38"/>
      <c r="AE352" s="38"/>
      <c r="AF352" s="38"/>
      <c r="AG352" s="50" t="str">
        <f>_xlfn.IFNA(VLOOKUP(Tabla26[[#This Row],[CODIGO_OPERATIVO]],codigo_operativo[#All],2,FALSE),"")</f>
        <v/>
      </c>
    </row>
    <row r="353" spans="1:33" ht="50.1" customHeight="1" x14ac:dyDescent="0.25">
      <c r="A353" s="48" t="str">
        <f t="shared" si="7"/>
        <v/>
      </c>
      <c r="B353" s="48" t="str">
        <f>IF(ISBLANK(C353),"",_xlfn.CONCAT(A353,"_",TEXT(G353,"yymmdd"),TEXT(H353,"hhmm"),"-",VLOOKUP(Tabla26[[#This Row],[DEPARTAMENTO O PARTIDO]],id_deptos[#All],2,FALSE)))</f>
        <v/>
      </c>
      <c r="C353" s="36"/>
      <c r="D353" s="36"/>
      <c r="E353" s="36"/>
      <c r="F353" s="36"/>
      <c r="G353" s="45"/>
      <c r="H353" s="85"/>
      <c r="I353" s="38"/>
      <c r="J353" s="38"/>
      <c r="K353" s="38"/>
      <c r="L353" s="38"/>
      <c r="M353" s="39"/>
      <c r="N353" s="38"/>
      <c r="O353" s="40"/>
      <c r="P353" s="40"/>
      <c r="Q353" s="38"/>
      <c r="R353" s="38"/>
      <c r="S353" s="38"/>
      <c r="T353" s="38"/>
      <c r="U353" s="38"/>
      <c r="V353" s="38"/>
      <c r="W353" s="38"/>
      <c r="X353" s="38"/>
      <c r="Y353" s="38"/>
      <c r="Z353" s="38"/>
      <c r="AA353" s="38"/>
      <c r="AB353" s="38"/>
      <c r="AC353" s="38"/>
      <c r="AD353" s="38"/>
      <c r="AE353" s="38"/>
      <c r="AF353" s="38"/>
      <c r="AG353" s="50" t="str">
        <f>_xlfn.IFNA(VLOOKUP(Tabla26[[#This Row],[CODIGO_OPERATIVO]],codigo_operativo[#All],2,FALSE),"")</f>
        <v/>
      </c>
    </row>
    <row r="354" spans="1:33" ht="50.1" customHeight="1" x14ac:dyDescent="0.25">
      <c r="A354" s="48" t="str">
        <f t="shared" si="7"/>
        <v/>
      </c>
      <c r="B354" s="48" t="str">
        <f>IF(ISBLANK(C354),"",_xlfn.CONCAT(A354,"_",TEXT(G354,"yymmdd"),TEXT(H354,"hhmm"),"-",VLOOKUP(Tabla26[[#This Row],[DEPARTAMENTO O PARTIDO]],id_deptos[#All],2,FALSE)))</f>
        <v/>
      </c>
      <c r="C354" s="36"/>
      <c r="D354" s="36"/>
      <c r="E354" s="36"/>
      <c r="F354" s="36"/>
      <c r="G354" s="45"/>
      <c r="H354" s="85"/>
      <c r="I354" s="38"/>
      <c r="J354" s="38"/>
      <c r="K354" s="38"/>
      <c r="L354" s="38"/>
      <c r="M354" s="39"/>
      <c r="N354" s="38"/>
      <c r="O354" s="40"/>
      <c r="P354" s="40"/>
      <c r="Q354" s="38"/>
      <c r="R354" s="38"/>
      <c r="S354" s="38"/>
      <c r="T354" s="38"/>
      <c r="U354" s="38"/>
      <c r="V354" s="38"/>
      <c r="W354" s="38"/>
      <c r="X354" s="38"/>
      <c r="Y354" s="38"/>
      <c r="Z354" s="38"/>
      <c r="AA354" s="38"/>
      <c r="AB354" s="38"/>
      <c r="AC354" s="38"/>
      <c r="AD354" s="38"/>
      <c r="AE354" s="38"/>
      <c r="AF354" s="38"/>
      <c r="AG354" s="50" t="str">
        <f>_xlfn.IFNA(VLOOKUP(Tabla26[[#This Row],[CODIGO_OPERATIVO]],codigo_operativo[#All],2,FALSE),"")</f>
        <v/>
      </c>
    </row>
    <row r="355" spans="1:33" ht="50.1" customHeight="1" x14ac:dyDescent="0.25">
      <c r="A355" s="48" t="str">
        <f t="shared" si="7"/>
        <v/>
      </c>
      <c r="B355" s="48" t="str">
        <f>IF(ISBLANK(C355),"",_xlfn.CONCAT(A355,"_",TEXT(G355,"yymmdd"),TEXT(H355,"hhmm"),"-",VLOOKUP(Tabla26[[#This Row],[DEPARTAMENTO O PARTIDO]],id_deptos[#All],2,FALSE)))</f>
        <v/>
      </c>
      <c r="C355" s="36"/>
      <c r="D355" s="36"/>
      <c r="E355" s="36"/>
      <c r="F355" s="36"/>
      <c r="G355" s="45"/>
      <c r="H355" s="85"/>
      <c r="I355" s="38"/>
      <c r="J355" s="38"/>
      <c r="K355" s="38"/>
      <c r="L355" s="38"/>
      <c r="M355" s="39"/>
      <c r="N355" s="38"/>
      <c r="O355" s="40"/>
      <c r="P355" s="40"/>
      <c r="Q355" s="38"/>
      <c r="R355" s="38"/>
      <c r="S355" s="38"/>
      <c r="T355" s="38"/>
      <c r="U355" s="38"/>
      <c r="V355" s="38"/>
      <c r="W355" s="38"/>
      <c r="X355" s="38"/>
      <c r="Y355" s="38"/>
      <c r="Z355" s="38"/>
      <c r="AA355" s="38"/>
      <c r="AB355" s="38"/>
      <c r="AC355" s="38"/>
      <c r="AD355" s="38"/>
      <c r="AE355" s="38"/>
      <c r="AF355" s="38"/>
      <c r="AG355" s="50" t="str">
        <f>_xlfn.IFNA(VLOOKUP(Tabla26[[#This Row],[CODIGO_OPERATIVO]],codigo_operativo[#All],2,FALSE),"")</f>
        <v/>
      </c>
    </row>
    <row r="356" spans="1:33" ht="50.1" customHeight="1" x14ac:dyDescent="0.25">
      <c r="A356" s="48" t="str">
        <f t="shared" si="7"/>
        <v/>
      </c>
      <c r="B356" s="48" t="str">
        <f>IF(ISBLANK(C356),"",_xlfn.CONCAT(A356,"_",TEXT(G356,"yymmdd"),TEXT(H356,"hhmm"),"-",VLOOKUP(Tabla26[[#This Row],[DEPARTAMENTO O PARTIDO]],id_deptos[#All],2,FALSE)))</f>
        <v/>
      </c>
      <c r="C356" s="36"/>
      <c r="D356" s="36"/>
      <c r="E356" s="36"/>
      <c r="F356" s="36"/>
      <c r="G356" s="45"/>
      <c r="H356" s="85"/>
      <c r="I356" s="38"/>
      <c r="J356" s="38"/>
      <c r="K356" s="38"/>
      <c r="L356" s="38"/>
      <c r="M356" s="39"/>
      <c r="N356" s="38"/>
      <c r="O356" s="40"/>
      <c r="P356" s="40"/>
      <c r="Q356" s="38"/>
      <c r="R356" s="38"/>
      <c r="S356" s="38"/>
      <c r="T356" s="38"/>
      <c r="U356" s="38"/>
      <c r="V356" s="38"/>
      <c r="W356" s="38"/>
      <c r="X356" s="38"/>
      <c r="Y356" s="38"/>
      <c r="Z356" s="38"/>
      <c r="AA356" s="38"/>
      <c r="AB356" s="38"/>
      <c r="AC356" s="38"/>
      <c r="AD356" s="38"/>
      <c r="AE356" s="38"/>
      <c r="AF356" s="38"/>
      <c r="AG356" s="50" t="str">
        <f>_xlfn.IFNA(VLOOKUP(Tabla26[[#This Row],[CODIGO_OPERATIVO]],codigo_operativo[#All],2,FALSE),"")</f>
        <v/>
      </c>
    </row>
    <row r="357" spans="1:33" ht="50.1" customHeight="1" x14ac:dyDescent="0.25">
      <c r="A357" s="48" t="str">
        <f t="shared" si="7"/>
        <v/>
      </c>
      <c r="B357" s="48" t="str">
        <f>IF(ISBLANK(C357),"",_xlfn.CONCAT(A357,"_",TEXT(G357,"yymmdd"),TEXT(H357,"hhmm"),"-",VLOOKUP(Tabla26[[#This Row],[DEPARTAMENTO O PARTIDO]],id_deptos[#All],2,FALSE)))</f>
        <v/>
      </c>
      <c r="C357" s="36"/>
      <c r="D357" s="36"/>
      <c r="E357" s="36"/>
      <c r="F357" s="36"/>
      <c r="G357" s="45"/>
      <c r="H357" s="85"/>
      <c r="I357" s="38"/>
      <c r="J357" s="38"/>
      <c r="K357" s="38"/>
      <c r="L357" s="38"/>
      <c r="M357" s="39"/>
      <c r="N357" s="38"/>
      <c r="O357" s="40"/>
      <c r="P357" s="40"/>
      <c r="Q357" s="38"/>
      <c r="R357" s="38"/>
      <c r="S357" s="38"/>
      <c r="T357" s="38"/>
      <c r="U357" s="38"/>
      <c r="V357" s="38"/>
      <c r="W357" s="38"/>
      <c r="X357" s="38"/>
      <c r="Y357" s="38"/>
      <c r="Z357" s="38"/>
      <c r="AA357" s="38"/>
      <c r="AB357" s="38"/>
      <c r="AC357" s="38"/>
      <c r="AD357" s="38"/>
      <c r="AE357" s="38"/>
      <c r="AF357" s="38"/>
      <c r="AG357" s="50" t="str">
        <f>_xlfn.IFNA(VLOOKUP(Tabla26[[#This Row],[CODIGO_OPERATIVO]],codigo_operativo[#All],2,FALSE),"")</f>
        <v/>
      </c>
    </row>
    <row r="358" spans="1:33" ht="50.1" customHeight="1" x14ac:dyDescent="0.25">
      <c r="A358" s="48" t="str">
        <f t="shared" si="7"/>
        <v/>
      </c>
      <c r="B358" s="48" t="str">
        <f>IF(ISBLANK(C358),"",_xlfn.CONCAT(A358,"_",TEXT(G358,"yymmdd"),TEXT(H358,"hhmm"),"-",VLOOKUP(Tabla26[[#This Row],[DEPARTAMENTO O PARTIDO]],id_deptos[#All],2,FALSE)))</f>
        <v/>
      </c>
      <c r="C358" s="36"/>
      <c r="D358" s="36"/>
      <c r="E358" s="36"/>
      <c r="F358" s="36"/>
      <c r="G358" s="45"/>
      <c r="H358" s="85"/>
      <c r="I358" s="38"/>
      <c r="J358" s="38"/>
      <c r="K358" s="38"/>
      <c r="L358" s="38"/>
      <c r="M358" s="39"/>
      <c r="N358" s="38"/>
      <c r="O358" s="40"/>
      <c r="P358" s="40"/>
      <c r="Q358" s="38"/>
      <c r="R358" s="38"/>
      <c r="S358" s="38"/>
      <c r="T358" s="38"/>
      <c r="U358" s="38"/>
      <c r="V358" s="38"/>
      <c r="W358" s="38"/>
      <c r="X358" s="38"/>
      <c r="Y358" s="38"/>
      <c r="Z358" s="38"/>
      <c r="AA358" s="38"/>
      <c r="AB358" s="38"/>
      <c r="AC358" s="38"/>
      <c r="AD358" s="38"/>
      <c r="AE358" s="38"/>
      <c r="AF358" s="38"/>
      <c r="AG358" s="50" t="str">
        <f>_xlfn.IFNA(VLOOKUP(Tabla26[[#This Row],[CODIGO_OPERATIVO]],codigo_operativo[#All],2,FALSE),"")</f>
        <v/>
      </c>
    </row>
    <row r="359" spans="1:33" ht="50.1" customHeight="1" x14ac:dyDescent="0.25">
      <c r="A359" s="48" t="str">
        <f t="shared" si="7"/>
        <v/>
      </c>
      <c r="B359" s="48" t="str">
        <f>IF(ISBLANK(C359),"",_xlfn.CONCAT(A359,"_",TEXT(G359,"yymmdd"),TEXT(H359,"hhmm"),"-",VLOOKUP(Tabla26[[#This Row],[DEPARTAMENTO O PARTIDO]],id_deptos[#All],2,FALSE)))</f>
        <v/>
      </c>
      <c r="C359" s="36"/>
      <c r="D359" s="36"/>
      <c r="E359" s="36"/>
      <c r="F359" s="36"/>
      <c r="G359" s="45"/>
      <c r="H359" s="85"/>
      <c r="I359" s="38"/>
      <c r="J359" s="38"/>
      <c r="K359" s="38"/>
      <c r="L359" s="38"/>
      <c r="M359" s="39"/>
      <c r="N359" s="38"/>
      <c r="O359" s="40"/>
      <c r="P359" s="40"/>
      <c r="Q359" s="38"/>
      <c r="R359" s="38"/>
      <c r="S359" s="38"/>
      <c r="T359" s="38"/>
      <c r="U359" s="38"/>
      <c r="V359" s="38"/>
      <c r="W359" s="38"/>
      <c r="X359" s="38"/>
      <c r="Y359" s="38"/>
      <c r="Z359" s="38"/>
      <c r="AA359" s="38"/>
      <c r="AB359" s="38"/>
      <c r="AC359" s="38"/>
      <c r="AD359" s="38"/>
      <c r="AE359" s="38"/>
      <c r="AF359" s="38"/>
      <c r="AG359" s="50" t="str">
        <f>_xlfn.IFNA(VLOOKUP(Tabla26[[#This Row],[CODIGO_OPERATIVO]],codigo_operativo[#All],2,FALSE),"")</f>
        <v/>
      </c>
    </row>
    <row r="360" spans="1:33" ht="50.1" customHeight="1" x14ac:dyDescent="0.25">
      <c r="A360" s="48" t="str">
        <f t="shared" si="7"/>
        <v/>
      </c>
      <c r="B360" s="48" t="str">
        <f>IF(ISBLANK(C360),"",_xlfn.CONCAT(A360,"_",TEXT(G360,"yymmdd"),TEXT(H360,"hhmm"),"-",VLOOKUP(Tabla26[[#This Row],[DEPARTAMENTO O PARTIDO]],id_deptos[#All],2,FALSE)))</f>
        <v/>
      </c>
      <c r="C360" s="36"/>
      <c r="D360" s="36"/>
      <c r="E360" s="36"/>
      <c r="F360" s="36"/>
      <c r="G360" s="45"/>
      <c r="H360" s="85"/>
      <c r="I360" s="38"/>
      <c r="J360" s="38"/>
      <c r="K360" s="38"/>
      <c r="L360" s="38"/>
      <c r="M360" s="39"/>
      <c r="N360" s="38"/>
      <c r="O360" s="40"/>
      <c r="P360" s="40"/>
      <c r="Q360" s="38"/>
      <c r="R360" s="38"/>
      <c r="S360" s="38"/>
      <c r="T360" s="38"/>
      <c r="U360" s="38"/>
      <c r="V360" s="38"/>
      <c r="W360" s="38"/>
      <c r="X360" s="38"/>
      <c r="Y360" s="38"/>
      <c r="Z360" s="38"/>
      <c r="AA360" s="38"/>
      <c r="AB360" s="38"/>
      <c r="AC360" s="38"/>
      <c r="AD360" s="38"/>
      <c r="AE360" s="38"/>
      <c r="AF360" s="38"/>
      <c r="AG360" s="50" t="str">
        <f>_xlfn.IFNA(VLOOKUP(Tabla26[[#This Row],[CODIGO_OPERATIVO]],codigo_operativo[#All],2,FALSE),"")</f>
        <v/>
      </c>
    </row>
    <row r="361" spans="1:33" ht="50.1" customHeight="1" x14ac:dyDescent="0.25">
      <c r="A361" s="48" t="str">
        <f t="shared" si="7"/>
        <v/>
      </c>
      <c r="B361" s="48" t="str">
        <f>IF(ISBLANK(C361),"",_xlfn.CONCAT(A361,"_",TEXT(G361,"yymmdd"),TEXT(H361,"hhmm"),"-",VLOOKUP(Tabla26[[#This Row],[DEPARTAMENTO O PARTIDO]],id_deptos[#All],2,FALSE)))</f>
        <v/>
      </c>
      <c r="C361" s="36"/>
      <c r="D361" s="36"/>
      <c r="E361" s="36"/>
      <c r="F361" s="36"/>
      <c r="G361" s="45"/>
      <c r="H361" s="85"/>
      <c r="I361" s="38"/>
      <c r="J361" s="38"/>
      <c r="K361" s="38"/>
      <c r="L361" s="38"/>
      <c r="M361" s="39"/>
      <c r="N361" s="38"/>
      <c r="O361" s="40"/>
      <c r="P361" s="40"/>
      <c r="Q361" s="38"/>
      <c r="R361" s="38"/>
      <c r="S361" s="38"/>
      <c r="T361" s="38"/>
      <c r="U361" s="38"/>
      <c r="V361" s="38"/>
      <c r="W361" s="38"/>
      <c r="X361" s="38"/>
      <c r="Y361" s="38"/>
      <c r="Z361" s="38"/>
      <c r="AA361" s="38"/>
      <c r="AB361" s="38"/>
      <c r="AC361" s="38"/>
      <c r="AD361" s="38"/>
      <c r="AE361" s="38"/>
      <c r="AF361" s="38"/>
      <c r="AG361" s="50" t="str">
        <f>_xlfn.IFNA(VLOOKUP(Tabla26[[#This Row],[CODIGO_OPERATIVO]],codigo_operativo[#All],2,FALSE),"")</f>
        <v/>
      </c>
    </row>
    <row r="362" spans="1:33" ht="50.1" customHeight="1" x14ac:dyDescent="0.25">
      <c r="A362" s="48" t="str">
        <f t="shared" si="7"/>
        <v/>
      </c>
      <c r="B362" s="48" t="str">
        <f>IF(ISBLANK(C362),"",_xlfn.CONCAT(A362,"_",TEXT(G362,"yymmdd"),TEXT(H362,"hhmm"),"-",VLOOKUP(Tabla26[[#This Row],[DEPARTAMENTO O PARTIDO]],id_deptos[#All],2,FALSE)))</f>
        <v/>
      </c>
      <c r="C362" s="36"/>
      <c r="D362" s="36"/>
      <c r="E362" s="36"/>
      <c r="F362" s="36"/>
      <c r="G362" s="45"/>
      <c r="H362" s="85"/>
      <c r="I362" s="38"/>
      <c r="J362" s="38"/>
      <c r="K362" s="38"/>
      <c r="L362" s="38"/>
      <c r="M362" s="39"/>
      <c r="N362" s="38"/>
      <c r="O362" s="40"/>
      <c r="P362" s="40"/>
      <c r="Q362" s="38"/>
      <c r="R362" s="38"/>
      <c r="S362" s="38"/>
      <c r="T362" s="38"/>
      <c r="U362" s="38"/>
      <c r="V362" s="38"/>
      <c r="W362" s="38"/>
      <c r="X362" s="38"/>
      <c r="Y362" s="38"/>
      <c r="Z362" s="38"/>
      <c r="AA362" s="38"/>
      <c r="AB362" s="38"/>
      <c r="AC362" s="38"/>
      <c r="AD362" s="38"/>
      <c r="AE362" s="38"/>
      <c r="AF362" s="38"/>
      <c r="AG362" s="50" t="str">
        <f>_xlfn.IFNA(VLOOKUP(Tabla26[[#This Row],[CODIGO_OPERATIVO]],codigo_operativo[#All],2,FALSE),"")</f>
        <v/>
      </c>
    </row>
    <row r="363" spans="1:33" ht="50.1" customHeight="1" x14ac:dyDescent="0.25">
      <c r="A363" s="48" t="str">
        <f t="shared" si="7"/>
        <v/>
      </c>
      <c r="B363" s="48" t="str">
        <f>IF(ISBLANK(C363),"",_xlfn.CONCAT(A363,"_",TEXT(G363,"yymmdd"),TEXT(H363,"hhmm"),"-",VLOOKUP(Tabla26[[#This Row],[DEPARTAMENTO O PARTIDO]],id_deptos[#All],2,FALSE)))</f>
        <v/>
      </c>
      <c r="C363" s="36"/>
      <c r="D363" s="36"/>
      <c r="E363" s="36"/>
      <c r="F363" s="36"/>
      <c r="G363" s="45"/>
      <c r="H363" s="85"/>
      <c r="I363" s="38"/>
      <c r="J363" s="38"/>
      <c r="K363" s="38"/>
      <c r="L363" s="38"/>
      <c r="M363" s="39"/>
      <c r="N363" s="38"/>
      <c r="O363" s="40"/>
      <c r="P363" s="40"/>
      <c r="Q363" s="38"/>
      <c r="R363" s="38"/>
      <c r="S363" s="38"/>
      <c r="T363" s="38"/>
      <c r="U363" s="38"/>
      <c r="V363" s="38"/>
      <c r="W363" s="38"/>
      <c r="X363" s="38"/>
      <c r="Y363" s="38"/>
      <c r="Z363" s="38"/>
      <c r="AA363" s="38"/>
      <c r="AB363" s="38"/>
      <c r="AC363" s="38"/>
      <c r="AD363" s="38"/>
      <c r="AE363" s="38"/>
      <c r="AF363" s="38"/>
      <c r="AG363" s="50" t="str">
        <f>_xlfn.IFNA(VLOOKUP(Tabla26[[#This Row],[CODIGO_OPERATIVO]],codigo_operativo[#All],2,FALSE),"")</f>
        <v/>
      </c>
    </row>
    <row r="364" spans="1:33" ht="50.1" customHeight="1" x14ac:dyDescent="0.25">
      <c r="A364" s="48" t="str">
        <f t="shared" si="7"/>
        <v/>
      </c>
      <c r="B364" s="48" t="str">
        <f>IF(ISBLANK(C364),"",_xlfn.CONCAT(A364,"_",TEXT(G364,"yymmdd"),TEXT(H364,"hhmm"),"-",VLOOKUP(Tabla26[[#This Row],[DEPARTAMENTO O PARTIDO]],id_deptos[#All],2,FALSE)))</f>
        <v/>
      </c>
      <c r="C364" s="36"/>
      <c r="D364" s="36"/>
      <c r="E364" s="36"/>
      <c r="F364" s="36"/>
      <c r="G364" s="45"/>
      <c r="H364" s="85"/>
      <c r="I364" s="38"/>
      <c r="J364" s="38"/>
      <c r="K364" s="38"/>
      <c r="L364" s="38"/>
      <c r="M364" s="39"/>
      <c r="N364" s="38"/>
      <c r="O364" s="40"/>
      <c r="P364" s="40"/>
      <c r="Q364" s="38"/>
      <c r="R364" s="38"/>
      <c r="S364" s="38"/>
      <c r="T364" s="38"/>
      <c r="U364" s="38"/>
      <c r="V364" s="38"/>
      <c r="W364" s="38"/>
      <c r="X364" s="38"/>
      <c r="Y364" s="38"/>
      <c r="Z364" s="38"/>
      <c r="AA364" s="38"/>
      <c r="AB364" s="38"/>
      <c r="AC364" s="38"/>
      <c r="AD364" s="38"/>
      <c r="AE364" s="38"/>
      <c r="AF364" s="38"/>
      <c r="AG364" s="50" t="str">
        <f>_xlfn.IFNA(VLOOKUP(Tabla26[[#This Row],[CODIGO_OPERATIVO]],codigo_operativo[#All],2,FALSE),"")</f>
        <v/>
      </c>
    </row>
    <row r="365" spans="1:33" ht="50.1" customHeight="1" x14ac:dyDescent="0.25">
      <c r="A365" s="48" t="str">
        <f t="shared" si="7"/>
        <v/>
      </c>
      <c r="B365" s="48" t="str">
        <f>IF(ISBLANK(C365),"",_xlfn.CONCAT(A365,"_",TEXT(G365,"yymmdd"),TEXT(H365,"hhmm"),"-",VLOOKUP(Tabla26[[#This Row],[DEPARTAMENTO O PARTIDO]],id_deptos[#All],2,FALSE)))</f>
        <v/>
      </c>
      <c r="C365" s="36"/>
      <c r="D365" s="36"/>
      <c r="E365" s="36"/>
      <c r="F365" s="36"/>
      <c r="G365" s="45"/>
      <c r="H365" s="85"/>
      <c r="I365" s="38"/>
      <c r="J365" s="38"/>
      <c r="K365" s="38"/>
      <c r="L365" s="38"/>
      <c r="M365" s="39"/>
      <c r="N365" s="38"/>
      <c r="O365" s="40"/>
      <c r="P365" s="40"/>
      <c r="Q365" s="38"/>
      <c r="R365" s="38"/>
      <c r="S365" s="38"/>
      <c r="T365" s="38"/>
      <c r="U365" s="38"/>
      <c r="V365" s="38"/>
      <c r="W365" s="38"/>
      <c r="X365" s="38"/>
      <c r="Y365" s="38"/>
      <c r="Z365" s="38"/>
      <c r="AA365" s="38"/>
      <c r="AB365" s="38"/>
      <c r="AC365" s="38"/>
      <c r="AD365" s="38"/>
      <c r="AE365" s="38"/>
      <c r="AF365" s="38"/>
      <c r="AG365" s="50" t="str">
        <f>_xlfn.IFNA(VLOOKUP(Tabla26[[#This Row],[CODIGO_OPERATIVO]],codigo_operativo[#All],2,FALSE),"")</f>
        <v/>
      </c>
    </row>
    <row r="366" spans="1:33" ht="50.1" customHeight="1" x14ac:dyDescent="0.25">
      <c r="A366" s="48" t="str">
        <f t="shared" si="7"/>
        <v/>
      </c>
      <c r="B366" s="48" t="str">
        <f>IF(ISBLANK(C366),"",_xlfn.CONCAT(A366,"_",TEXT(G366,"yymmdd"),TEXT(H366,"hhmm"),"-",VLOOKUP(Tabla26[[#This Row],[DEPARTAMENTO O PARTIDO]],id_deptos[#All],2,FALSE)))</f>
        <v/>
      </c>
      <c r="C366" s="36"/>
      <c r="D366" s="36"/>
      <c r="E366" s="36"/>
      <c r="F366" s="36"/>
      <c r="G366" s="45"/>
      <c r="H366" s="85"/>
      <c r="I366" s="38"/>
      <c r="J366" s="38"/>
      <c r="K366" s="38"/>
      <c r="L366" s="38"/>
      <c r="M366" s="39"/>
      <c r="N366" s="38"/>
      <c r="O366" s="40"/>
      <c r="P366" s="40"/>
      <c r="Q366" s="38"/>
      <c r="R366" s="38"/>
      <c r="S366" s="38"/>
      <c r="T366" s="38"/>
      <c r="U366" s="38"/>
      <c r="V366" s="38"/>
      <c r="W366" s="38"/>
      <c r="X366" s="38"/>
      <c r="Y366" s="38"/>
      <c r="Z366" s="38"/>
      <c r="AA366" s="38"/>
      <c r="AB366" s="38"/>
      <c r="AC366" s="38"/>
      <c r="AD366" s="38"/>
      <c r="AE366" s="38"/>
      <c r="AF366" s="38"/>
      <c r="AG366" s="50" t="str">
        <f>_xlfn.IFNA(VLOOKUP(Tabla26[[#This Row],[CODIGO_OPERATIVO]],codigo_operativo[#All],2,FALSE),"")</f>
        <v/>
      </c>
    </row>
    <row r="367" spans="1:33" ht="50.1" customHeight="1" x14ac:dyDescent="0.25">
      <c r="A367" s="48" t="str">
        <f t="shared" si="7"/>
        <v/>
      </c>
      <c r="B367" s="48" t="str">
        <f>IF(ISBLANK(C367),"",_xlfn.CONCAT(A367,"_",TEXT(G367,"yymmdd"),TEXT(H367,"hhmm"),"-",VLOOKUP(Tabla26[[#This Row],[DEPARTAMENTO O PARTIDO]],id_deptos[#All],2,FALSE)))</f>
        <v/>
      </c>
      <c r="C367" s="36"/>
      <c r="D367" s="36"/>
      <c r="E367" s="36"/>
      <c r="F367" s="36"/>
      <c r="G367" s="45"/>
      <c r="H367" s="85"/>
      <c r="I367" s="38"/>
      <c r="J367" s="38"/>
      <c r="K367" s="38"/>
      <c r="L367" s="38"/>
      <c r="M367" s="39"/>
      <c r="N367" s="38"/>
      <c r="O367" s="40"/>
      <c r="P367" s="40"/>
      <c r="Q367" s="38"/>
      <c r="R367" s="38"/>
      <c r="S367" s="38"/>
      <c r="T367" s="38"/>
      <c r="U367" s="38"/>
      <c r="V367" s="38"/>
      <c r="W367" s="38"/>
      <c r="X367" s="38"/>
      <c r="Y367" s="38"/>
      <c r="Z367" s="38"/>
      <c r="AA367" s="38"/>
      <c r="AB367" s="38"/>
      <c r="AC367" s="38"/>
      <c r="AD367" s="38"/>
      <c r="AE367" s="38"/>
      <c r="AF367" s="38"/>
      <c r="AG367" s="50" t="str">
        <f>_xlfn.IFNA(VLOOKUP(Tabla26[[#This Row],[CODIGO_OPERATIVO]],codigo_operativo[#All],2,FALSE),"")</f>
        <v/>
      </c>
    </row>
    <row r="368" spans="1:33" ht="50.1" customHeight="1" x14ac:dyDescent="0.25">
      <c r="A368" s="48" t="str">
        <f t="shared" si="7"/>
        <v/>
      </c>
      <c r="B368" s="48" t="str">
        <f>IF(ISBLANK(C368),"",_xlfn.CONCAT(A368,"_",TEXT(G368,"yymmdd"),TEXT(H368,"hhmm"),"-",VLOOKUP(Tabla26[[#This Row],[DEPARTAMENTO O PARTIDO]],id_deptos[#All],2,FALSE)))</f>
        <v/>
      </c>
      <c r="C368" s="36"/>
      <c r="D368" s="36"/>
      <c r="E368" s="36"/>
      <c r="F368" s="36"/>
      <c r="G368" s="45"/>
      <c r="H368" s="85"/>
      <c r="I368" s="38"/>
      <c r="J368" s="38"/>
      <c r="K368" s="38"/>
      <c r="L368" s="38"/>
      <c r="M368" s="39"/>
      <c r="N368" s="38"/>
      <c r="O368" s="40"/>
      <c r="P368" s="40"/>
      <c r="Q368" s="38"/>
      <c r="R368" s="38"/>
      <c r="S368" s="38"/>
      <c r="T368" s="38"/>
      <c r="U368" s="38"/>
      <c r="V368" s="38"/>
      <c r="W368" s="38"/>
      <c r="X368" s="38"/>
      <c r="Y368" s="38"/>
      <c r="Z368" s="38"/>
      <c r="AA368" s="38"/>
      <c r="AB368" s="38"/>
      <c r="AC368" s="38"/>
      <c r="AD368" s="38"/>
      <c r="AE368" s="38"/>
      <c r="AF368" s="38"/>
      <c r="AG368" s="50" t="str">
        <f>_xlfn.IFNA(VLOOKUP(Tabla26[[#This Row],[CODIGO_OPERATIVO]],codigo_operativo[#All],2,FALSE),"")</f>
        <v/>
      </c>
    </row>
    <row r="369" spans="1:33" ht="50.1" customHeight="1" x14ac:dyDescent="0.25">
      <c r="A369" s="48" t="str">
        <f t="shared" si="7"/>
        <v/>
      </c>
      <c r="B369" s="48" t="str">
        <f>IF(ISBLANK(C369),"",_xlfn.CONCAT(A369,"_",TEXT(G369,"yymmdd"),TEXT(H369,"hhmm"),"-",VLOOKUP(Tabla26[[#This Row],[DEPARTAMENTO O PARTIDO]],id_deptos[#All],2,FALSE)))</f>
        <v/>
      </c>
      <c r="C369" s="36"/>
      <c r="D369" s="36"/>
      <c r="E369" s="36"/>
      <c r="F369" s="36"/>
      <c r="G369" s="45"/>
      <c r="H369" s="85"/>
      <c r="I369" s="38"/>
      <c r="J369" s="38"/>
      <c r="K369" s="38"/>
      <c r="L369" s="38"/>
      <c r="M369" s="39"/>
      <c r="N369" s="38"/>
      <c r="O369" s="40"/>
      <c r="P369" s="40"/>
      <c r="Q369" s="38"/>
      <c r="R369" s="38"/>
      <c r="S369" s="38"/>
      <c r="T369" s="38"/>
      <c r="U369" s="38"/>
      <c r="V369" s="38"/>
      <c r="W369" s="38"/>
      <c r="X369" s="38"/>
      <c r="Y369" s="38"/>
      <c r="Z369" s="38"/>
      <c r="AA369" s="38"/>
      <c r="AB369" s="38"/>
      <c r="AC369" s="38"/>
      <c r="AD369" s="38"/>
      <c r="AE369" s="38"/>
      <c r="AF369" s="38"/>
      <c r="AG369" s="50" t="str">
        <f>_xlfn.IFNA(VLOOKUP(Tabla26[[#This Row],[CODIGO_OPERATIVO]],codigo_operativo[#All],2,FALSE),"")</f>
        <v/>
      </c>
    </row>
    <row r="370" spans="1:33" ht="50.1" customHeight="1" x14ac:dyDescent="0.25">
      <c r="A370" s="48" t="str">
        <f t="shared" si="7"/>
        <v/>
      </c>
      <c r="B370" s="48" t="str">
        <f>IF(ISBLANK(C370),"",_xlfn.CONCAT(A370,"_",TEXT(G370,"yymmdd"),TEXT(H370,"hhmm"),"-",VLOOKUP(Tabla26[[#This Row],[DEPARTAMENTO O PARTIDO]],id_deptos[#All],2,FALSE)))</f>
        <v/>
      </c>
      <c r="C370" s="36"/>
      <c r="D370" s="36"/>
      <c r="E370" s="36"/>
      <c r="F370" s="36"/>
      <c r="G370" s="45"/>
      <c r="H370" s="85"/>
      <c r="I370" s="38"/>
      <c r="J370" s="38"/>
      <c r="K370" s="38"/>
      <c r="L370" s="38"/>
      <c r="M370" s="39"/>
      <c r="N370" s="38"/>
      <c r="O370" s="40"/>
      <c r="P370" s="40"/>
      <c r="Q370" s="38"/>
      <c r="R370" s="38"/>
      <c r="S370" s="38"/>
      <c r="T370" s="38"/>
      <c r="U370" s="38"/>
      <c r="V370" s="38"/>
      <c r="W370" s="38"/>
      <c r="X370" s="38"/>
      <c r="Y370" s="38"/>
      <c r="Z370" s="38"/>
      <c r="AA370" s="38"/>
      <c r="AB370" s="38"/>
      <c r="AC370" s="38"/>
      <c r="AD370" s="38"/>
      <c r="AE370" s="38"/>
      <c r="AF370" s="38"/>
      <c r="AG370" s="50" t="str">
        <f>_xlfn.IFNA(VLOOKUP(Tabla26[[#This Row],[CODIGO_OPERATIVO]],codigo_operativo[#All],2,FALSE),"")</f>
        <v/>
      </c>
    </row>
    <row r="371" spans="1:33" ht="50.1" customHeight="1" x14ac:dyDescent="0.25">
      <c r="A371" s="48" t="str">
        <f t="shared" si="7"/>
        <v/>
      </c>
      <c r="B371" s="48" t="str">
        <f>IF(ISBLANK(C371),"",_xlfn.CONCAT(A371,"_",TEXT(G371,"yymmdd"),TEXT(H371,"hhmm"),"-",VLOOKUP(Tabla26[[#This Row],[DEPARTAMENTO O PARTIDO]],id_deptos[#All],2,FALSE)))</f>
        <v/>
      </c>
      <c r="C371" s="36"/>
      <c r="D371" s="36"/>
      <c r="E371" s="36"/>
      <c r="F371" s="36"/>
      <c r="G371" s="45"/>
      <c r="H371" s="85"/>
      <c r="I371" s="38"/>
      <c r="J371" s="38"/>
      <c r="K371" s="38"/>
      <c r="L371" s="38"/>
      <c r="M371" s="39"/>
      <c r="N371" s="38"/>
      <c r="O371" s="40"/>
      <c r="P371" s="40"/>
      <c r="Q371" s="38"/>
      <c r="R371" s="38"/>
      <c r="S371" s="38"/>
      <c r="T371" s="38"/>
      <c r="U371" s="38"/>
      <c r="V371" s="38"/>
      <c r="W371" s="38"/>
      <c r="X371" s="38"/>
      <c r="Y371" s="38"/>
      <c r="Z371" s="38"/>
      <c r="AA371" s="38"/>
      <c r="AB371" s="38"/>
      <c r="AC371" s="38"/>
      <c r="AD371" s="38"/>
      <c r="AE371" s="38"/>
      <c r="AF371" s="38"/>
      <c r="AG371" s="50" t="str">
        <f>_xlfn.IFNA(VLOOKUP(Tabla26[[#This Row],[CODIGO_OPERATIVO]],codigo_operativo[#All],2,FALSE),"")</f>
        <v/>
      </c>
    </row>
    <row r="372" spans="1:33" ht="50.1" customHeight="1" x14ac:dyDescent="0.25">
      <c r="A372" s="48" t="str">
        <f t="shared" si="7"/>
        <v/>
      </c>
      <c r="B372" s="48" t="str">
        <f>IF(ISBLANK(C372),"",_xlfn.CONCAT(A372,"_",TEXT(G372,"yymmdd"),TEXT(H372,"hhmm"),"-",VLOOKUP(Tabla26[[#This Row],[DEPARTAMENTO O PARTIDO]],id_deptos[#All],2,FALSE)))</f>
        <v/>
      </c>
      <c r="C372" s="36"/>
      <c r="D372" s="36"/>
      <c r="E372" s="36"/>
      <c r="F372" s="36"/>
      <c r="G372" s="45"/>
      <c r="H372" s="85"/>
      <c r="I372" s="38"/>
      <c r="J372" s="38"/>
      <c r="K372" s="38"/>
      <c r="L372" s="38"/>
      <c r="M372" s="39"/>
      <c r="N372" s="38"/>
      <c r="O372" s="40"/>
      <c r="P372" s="40"/>
      <c r="Q372" s="38"/>
      <c r="R372" s="38"/>
      <c r="S372" s="38"/>
      <c r="T372" s="38"/>
      <c r="U372" s="38"/>
      <c r="V372" s="38"/>
      <c r="W372" s="38"/>
      <c r="X372" s="38"/>
      <c r="Y372" s="38"/>
      <c r="Z372" s="38"/>
      <c r="AA372" s="38"/>
      <c r="AB372" s="38"/>
      <c r="AC372" s="38"/>
      <c r="AD372" s="38"/>
      <c r="AE372" s="38"/>
      <c r="AF372" s="38"/>
      <c r="AG372" s="50" t="str">
        <f>_xlfn.IFNA(VLOOKUP(Tabla26[[#This Row],[CODIGO_OPERATIVO]],codigo_operativo[#All],2,FALSE),"")</f>
        <v/>
      </c>
    </row>
    <row r="373" spans="1:33" ht="50.1" customHeight="1" x14ac:dyDescent="0.25">
      <c r="A373" s="48" t="str">
        <f t="shared" si="7"/>
        <v/>
      </c>
      <c r="B373" s="48" t="str">
        <f>IF(ISBLANK(C373),"",_xlfn.CONCAT(A373,"_",TEXT(G373,"yymmdd"),TEXT(H373,"hhmm"),"-",VLOOKUP(Tabla26[[#This Row],[DEPARTAMENTO O PARTIDO]],id_deptos[#All],2,FALSE)))</f>
        <v/>
      </c>
      <c r="C373" s="36"/>
      <c r="D373" s="36"/>
      <c r="E373" s="36"/>
      <c r="F373" s="36"/>
      <c r="G373" s="45"/>
      <c r="H373" s="85"/>
      <c r="I373" s="38"/>
      <c r="J373" s="38"/>
      <c r="K373" s="38"/>
      <c r="L373" s="38"/>
      <c r="M373" s="39"/>
      <c r="N373" s="38"/>
      <c r="O373" s="40"/>
      <c r="P373" s="40"/>
      <c r="Q373" s="38"/>
      <c r="R373" s="38"/>
      <c r="S373" s="38"/>
      <c r="T373" s="38"/>
      <c r="U373" s="38"/>
      <c r="V373" s="38"/>
      <c r="W373" s="38"/>
      <c r="X373" s="38"/>
      <c r="Y373" s="38"/>
      <c r="Z373" s="38"/>
      <c r="AA373" s="38"/>
      <c r="AB373" s="38"/>
      <c r="AC373" s="38"/>
      <c r="AD373" s="38"/>
      <c r="AE373" s="38"/>
      <c r="AF373" s="38"/>
      <c r="AG373" s="50" t="str">
        <f>_xlfn.IFNA(VLOOKUP(Tabla26[[#This Row],[CODIGO_OPERATIVO]],codigo_operativo[#All],2,FALSE),"")</f>
        <v/>
      </c>
    </row>
    <row r="374" spans="1:33" ht="50.1" customHeight="1" x14ac:dyDescent="0.25">
      <c r="A374" s="48" t="str">
        <f t="shared" si="7"/>
        <v/>
      </c>
      <c r="B374" s="48" t="str">
        <f>IF(ISBLANK(C374),"",_xlfn.CONCAT(A374,"_",TEXT(G374,"yymmdd"),TEXT(H374,"hhmm"),"-",VLOOKUP(Tabla26[[#This Row],[DEPARTAMENTO O PARTIDO]],id_deptos[#All],2,FALSE)))</f>
        <v/>
      </c>
      <c r="C374" s="36"/>
      <c r="D374" s="36"/>
      <c r="E374" s="36"/>
      <c r="F374" s="36"/>
      <c r="G374" s="45"/>
      <c r="H374" s="85"/>
      <c r="I374" s="38"/>
      <c r="J374" s="38"/>
      <c r="K374" s="38"/>
      <c r="L374" s="38"/>
      <c r="M374" s="39"/>
      <c r="N374" s="38"/>
      <c r="O374" s="40"/>
      <c r="P374" s="40"/>
      <c r="Q374" s="38"/>
      <c r="R374" s="38"/>
      <c r="S374" s="38"/>
      <c r="T374" s="38"/>
      <c r="U374" s="38"/>
      <c r="V374" s="38"/>
      <c r="W374" s="38"/>
      <c r="X374" s="38"/>
      <c r="Y374" s="38"/>
      <c r="Z374" s="38"/>
      <c r="AA374" s="38"/>
      <c r="AB374" s="38"/>
      <c r="AC374" s="38"/>
      <c r="AD374" s="38"/>
      <c r="AE374" s="38"/>
      <c r="AF374" s="38"/>
      <c r="AG374" s="50" t="str">
        <f>_xlfn.IFNA(VLOOKUP(Tabla26[[#This Row],[CODIGO_OPERATIVO]],codigo_operativo[#All],2,FALSE),"")</f>
        <v/>
      </c>
    </row>
    <row r="375" spans="1:33" ht="50.1" customHeight="1" x14ac:dyDescent="0.25">
      <c r="A375" s="48" t="str">
        <f t="shared" si="7"/>
        <v/>
      </c>
      <c r="B375" s="48" t="str">
        <f>IF(ISBLANK(C375),"",_xlfn.CONCAT(A375,"_",TEXT(G375,"yymmdd"),TEXT(H375,"hhmm"),"-",VLOOKUP(Tabla26[[#This Row],[DEPARTAMENTO O PARTIDO]],id_deptos[#All],2,FALSE)))</f>
        <v/>
      </c>
      <c r="C375" s="36"/>
      <c r="D375" s="36"/>
      <c r="E375" s="36"/>
      <c r="F375" s="36"/>
      <c r="G375" s="45"/>
      <c r="H375" s="85"/>
      <c r="I375" s="38"/>
      <c r="J375" s="38"/>
      <c r="K375" s="38"/>
      <c r="L375" s="38"/>
      <c r="M375" s="39"/>
      <c r="N375" s="38"/>
      <c r="O375" s="40"/>
      <c r="P375" s="40"/>
      <c r="Q375" s="38"/>
      <c r="R375" s="38"/>
      <c r="S375" s="38"/>
      <c r="T375" s="38"/>
      <c r="U375" s="38"/>
      <c r="V375" s="38"/>
      <c r="W375" s="38"/>
      <c r="X375" s="38"/>
      <c r="Y375" s="38"/>
      <c r="Z375" s="38"/>
      <c r="AA375" s="38"/>
      <c r="AB375" s="38"/>
      <c r="AC375" s="38"/>
      <c r="AD375" s="38"/>
      <c r="AE375" s="38"/>
      <c r="AF375" s="38"/>
      <c r="AG375" s="50" t="str">
        <f>_xlfn.IFNA(VLOOKUP(Tabla26[[#This Row],[CODIGO_OPERATIVO]],codigo_operativo[#All],2,FALSE),"")</f>
        <v/>
      </c>
    </row>
    <row r="376" spans="1:33" ht="50.1" customHeight="1" x14ac:dyDescent="0.25">
      <c r="A376" s="48" t="str">
        <f t="shared" si="7"/>
        <v/>
      </c>
      <c r="B376" s="48" t="str">
        <f>IF(ISBLANK(C376),"",_xlfn.CONCAT(A376,"_",TEXT(G376,"yymmdd"),TEXT(H376,"hhmm"),"-",VLOOKUP(Tabla26[[#This Row],[DEPARTAMENTO O PARTIDO]],id_deptos[#All],2,FALSE)))</f>
        <v/>
      </c>
      <c r="C376" s="36"/>
      <c r="D376" s="36"/>
      <c r="E376" s="36"/>
      <c r="F376" s="36"/>
      <c r="G376" s="45"/>
      <c r="H376" s="85"/>
      <c r="I376" s="38"/>
      <c r="J376" s="38"/>
      <c r="K376" s="38"/>
      <c r="L376" s="38"/>
      <c r="M376" s="39"/>
      <c r="N376" s="38"/>
      <c r="O376" s="40"/>
      <c r="P376" s="40"/>
      <c r="Q376" s="38"/>
      <c r="R376" s="38"/>
      <c r="S376" s="38"/>
      <c r="T376" s="38"/>
      <c r="U376" s="38"/>
      <c r="V376" s="38"/>
      <c r="W376" s="38"/>
      <c r="X376" s="38"/>
      <c r="Y376" s="38"/>
      <c r="Z376" s="38"/>
      <c r="AA376" s="38"/>
      <c r="AB376" s="38"/>
      <c r="AC376" s="38"/>
      <c r="AD376" s="38"/>
      <c r="AE376" s="38"/>
      <c r="AF376" s="38"/>
      <c r="AG376" s="50" t="str">
        <f>_xlfn.IFNA(VLOOKUP(Tabla26[[#This Row],[CODIGO_OPERATIVO]],codigo_operativo[#All],2,FALSE),"")</f>
        <v/>
      </c>
    </row>
    <row r="377" spans="1:33" ht="50.1" customHeight="1" x14ac:dyDescent="0.25">
      <c r="A377" s="48" t="str">
        <f t="shared" si="7"/>
        <v/>
      </c>
      <c r="B377" s="48" t="str">
        <f>IF(ISBLANK(C377),"",_xlfn.CONCAT(A377,"_",TEXT(G377,"yymmdd"),TEXT(H377,"hhmm"),"-",VLOOKUP(Tabla26[[#This Row],[DEPARTAMENTO O PARTIDO]],id_deptos[#All],2,FALSE)))</f>
        <v/>
      </c>
      <c r="C377" s="36"/>
      <c r="D377" s="36"/>
      <c r="E377" s="36"/>
      <c r="F377" s="36"/>
      <c r="G377" s="45"/>
      <c r="H377" s="85"/>
      <c r="I377" s="38"/>
      <c r="J377" s="38"/>
      <c r="K377" s="38"/>
      <c r="L377" s="38"/>
      <c r="M377" s="39"/>
      <c r="N377" s="38"/>
      <c r="O377" s="40"/>
      <c r="P377" s="40"/>
      <c r="Q377" s="38"/>
      <c r="R377" s="38"/>
      <c r="S377" s="38"/>
      <c r="T377" s="38"/>
      <c r="U377" s="38"/>
      <c r="V377" s="38"/>
      <c r="W377" s="38"/>
      <c r="X377" s="38"/>
      <c r="Y377" s="38"/>
      <c r="Z377" s="38"/>
      <c r="AA377" s="38"/>
      <c r="AB377" s="38"/>
      <c r="AC377" s="38"/>
      <c r="AD377" s="38"/>
      <c r="AE377" s="38"/>
      <c r="AF377" s="38"/>
      <c r="AG377" s="50" t="str">
        <f>_xlfn.IFNA(VLOOKUP(Tabla26[[#This Row],[CODIGO_OPERATIVO]],codigo_operativo[#All],2,FALSE),"")</f>
        <v/>
      </c>
    </row>
    <row r="378" spans="1:33" ht="50.1" customHeight="1" x14ac:dyDescent="0.25">
      <c r="A378" s="48" t="str">
        <f t="shared" si="7"/>
        <v/>
      </c>
      <c r="B378" s="48" t="str">
        <f>IF(ISBLANK(C378),"",_xlfn.CONCAT(A378,"_",TEXT(G378,"yymmdd"),TEXT(H378,"hhmm"),"-",VLOOKUP(Tabla26[[#This Row],[DEPARTAMENTO O PARTIDO]],id_deptos[#All],2,FALSE)))</f>
        <v/>
      </c>
      <c r="C378" s="36"/>
      <c r="D378" s="36"/>
      <c r="E378" s="36"/>
      <c r="F378" s="36"/>
      <c r="G378" s="45"/>
      <c r="H378" s="85"/>
      <c r="I378" s="38"/>
      <c r="J378" s="38"/>
      <c r="K378" s="38"/>
      <c r="L378" s="38"/>
      <c r="M378" s="39"/>
      <c r="N378" s="38"/>
      <c r="O378" s="40"/>
      <c r="P378" s="40"/>
      <c r="Q378" s="38"/>
      <c r="R378" s="38"/>
      <c r="S378" s="38"/>
      <c r="T378" s="38"/>
      <c r="U378" s="38"/>
      <c r="V378" s="38"/>
      <c r="W378" s="38"/>
      <c r="X378" s="38"/>
      <c r="Y378" s="38"/>
      <c r="Z378" s="38"/>
      <c r="AA378" s="38"/>
      <c r="AB378" s="38"/>
      <c r="AC378" s="38"/>
      <c r="AD378" s="38"/>
      <c r="AE378" s="38"/>
      <c r="AF378" s="38"/>
      <c r="AG378" s="50" t="str">
        <f>_xlfn.IFNA(VLOOKUP(Tabla26[[#This Row],[CODIGO_OPERATIVO]],codigo_operativo[#All],2,FALSE),"")</f>
        <v/>
      </c>
    </row>
    <row r="379" spans="1:33" ht="50.1" customHeight="1" x14ac:dyDescent="0.25">
      <c r="A379" s="48" t="str">
        <f t="shared" si="7"/>
        <v/>
      </c>
      <c r="B379" s="48" t="str">
        <f>IF(ISBLANK(C379),"",_xlfn.CONCAT(A379,"_",TEXT(G379,"yymmdd"),TEXT(H379,"hhmm"),"-",VLOOKUP(Tabla26[[#This Row],[DEPARTAMENTO O PARTIDO]],id_deptos[#All],2,FALSE)))</f>
        <v/>
      </c>
      <c r="C379" s="36"/>
      <c r="D379" s="36"/>
      <c r="E379" s="36"/>
      <c r="F379" s="36"/>
      <c r="G379" s="45"/>
      <c r="H379" s="85"/>
      <c r="I379" s="38"/>
      <c r="J379" s="38"/>
      <c r="K379" s="38"/>
      <c r="L379" s="38"/>
      <c r="M379" s="39"/>
      <c r="N379" s="38"/>
      <c r="O379" s="40"/>
      <c r="P379" s="40"/>
      <c r="Q379" s="38"/>
      <c r="R379" s="38"/>
      <c r="S379" s="38"/>
      <c r="T379" s="38"/>
      <c r="U379" s="38"/>
      <c r="V379" s="38"/>
      <c r="W379" s="38"/>
      <c r="X379" s="38"/>
      <c r="Y379" s="38"/>
      <c r="Z379" s="38"/>
      <c r="AA379" s="38"/>
      <c r="AB379" s="38"/>
      <c r="AC379" s="38"/>
      <c r="AD379" s="38"/>
      <c r="AE379" s="38"/>
      <c r="AF379" s="38"/>
      <c r="AG379" s="50" t="str">
        <f>_xlfn.IFNA(VLOOKUP(Tabla26[[#This Row],[CODIGO_OPERATIVO]],codigo_operativo[#All],2,FALSE),"")</f>
        <v/>
      </c>
    </row>
    <row r="380" spans="1:33" ht="50.1" customHeight="1" x14ac:dyDescent="0.25">
      <c r="A380" s="48" t="str">
        <f t="shared" si="7"/>
        <v/>
      </c>
      <c r="B380" s="48" t="str">
        <f>IF(ISBLANK(C380),"",_xlfn.CONCAT(A380,"_",TEXT(G380,"yymmdd"),TEXT(H380,"hhmm"),"-",VLOOKUP(Tabla26[[#This Row],[DEPARTAMENTO O PARTIDO]],id_deptos[#All],2,FALSE)))</f>
        <v/>
      </c>
      <c r="C380" s="36"/>
      <c r="D380" s="36"/>
      <c r="E380" s="36"/>
      <c r="F380" s="36"/>
      <c r="G380" s="45"/>
      <c r="H380" s="85"/>
      <c r="I380" s="38"/>
      <c r="J380" s="38"/>
      <c r="K380" s="38"/>
      <c r="L380" s="38"/>
      <c r="M380" s="39"/>
      <c r="N380" s="38"/>
      <c r="O380" s="40"/>
      <c r="P380" s="40"/>
      <c r="Q380" s="38"/>
      <c r="R380" s="38"/>
      <c r="S380" s="38"/>
      <c r="T380" s="38"/>
      <c r="U380" s="38"/>
      <c r="V380" s="38"/>
      <c r="W380" s="38"/>
      <c r="X380" s="38"/>
      <c r="Y380" s="38"/>
      <c r="Z380" s="38"/>
      <c r="AA380" s="38"/>
      <c r="AB380" s="38"/>
      <c r="AC380" s="38"/>
      <c r="AD380" s="38"/>
      <c r="AE380" s="38"/>
      <c r="AF380" s="38"/>
      <c r="AG380" s="50" t="str">
        <f>_xlfn.IFNA(VLOOKUP(Tabla26[[#This Row],[CODIGO_OPERATIVO]],codigo_operativo[#All],2,FALSE),"")</f>
        <v/>
      </c>
    </row>
    <row r="381" spans="1:33" ht="50.1" customHeight="1" x14ac:dyDescent="0.25">
      <c r="A381" s="48" t="str">
        <f t="shared" si="7"/>
        <v/>
      </c>
      <c r="B381" s="48" t="str">
        <f>IF(ISBLANK(C381),"",_xlfn.CONCAT(A381,"_",TEXT(G381,"yymmdd"),TEXT(H381,"hhmm"),"-",VLOOKUP(Tabla26[[#This Row],[DEPARTAMENTO O PARTIDO]],id_deptos[#All],2,FALSE)))</f>
        <v/>
      </c>
      <c r="C381" s="36"/>
      <c r="D381" s="36"/>
      <c r="E381" s="36"/>
      <c r="F381" s="36"/>
      <c r="G381" s="45"/>
      <c r="H381" s="85"/>
      <c r="I381" s="38"/>
      <c r="J381" s="38"/>
      <c r="K381" s="38"/>
      <c r="L381" s="38"/>
      <c r="M381" s="39"/>
      <c r="N381" s="38"/>
      <c r="O381" s="40"/>
      <c r="P381" s="40"/>
      <c r="Q381" s="38"/>
      <c r="R381" s="38"/>
      <c r="S381" s="38"/>
      <c r="T381" s="38"/>
      <c r="U381" s="38"/>
      <c r="V381" s="38"/>
      <c r="W381" s="38"/>
      <c r="X381" s="38"/>
      <c r="Y381" s="38"/>
      <c r="Z381" s="38"/>
      <c r="AA381" s="38"/>
      <c r="AB381" s="38"/>
      <c r="AC381" s="38"/>
      <c r="AD381" s="38"/>
      <c r="AE381" s="38"/>
      <c r="AF381" s="38"/>
      <c r="AG381" s="50" t="str">
        <f>_xlfn.IFNA(VLOOKUP(Tabla26[[#This Row],[CODIGO_OPERATIVO]],codigo_operativo[#All],2,FALSE),"")</f>
        <v/>
      </c>
    </row>
    <row r="382" spans="1:33" ht="50.1" customHeight="1" x14ac:dyDescent="0.25">
      <c r="A382" s="48" t="str">
        <f t="shared" si="7"/>
        <v/>
      </c>
      <c r="B382" s="48" t="str">
        <f>IF(ISBLANK(C382),"",_xlfn.CONCAT(A382,"_",TEXT(G382,"yymmdd"),TEXT(H382,"hhmm"),"-",VLOOKUP(Tabla26[[#This Row],[DEPARTAMENTO O PARTIDO]],id_deptos[#All],2,FALSE)))</f>
        <v/>
      </c>
      <c r="C382" s="36"/>
      <c r="D382" s="36"/>
      <c r="E382" s="36"/>
      <c r="F382" s="36"/>
      <c r="G382" s="45"/>
      <c r="H382" s="85"/>
      <c r="I382" s="38"/>
      <c r="J382" s="38"/>
      <c r="K382" s="38"/>
      <c r="L382" s="38"/>
      <c r="M382" s="39"/>
      <c r="N382" s="38"/>
      <c r="O382" s="40"/>
      <c r="P382" s="40"/>
      <c r="Q382" s="38"/>
      <c r="R382" s="38"/>
      <c r="S382" s="38"/>
      <c r="T382" s="38"/>
      <c r="U382" s="38"/>
      <c r="V382" s="38"/>
      <c r="W382" s="38"/>
      <c r="X382" s="38"/>
      <c r="Y382" s="38"/>
      <c r="Z382" s="38"/>
      <c r="AA382" s="38"/>
      <c r="AB382" s="38"/>
      <c r="AC382" s="38"/>
      <c r="AD382" s="38"/>
      <c r="AE382" s="38"/>
      <c r="AF382" s="38"/>
      <c r="AG382" s="50" t="str">
        <f>_xlfn.IFNA(VLOOKUP(Tabla26[[#This Row],[CODIGO_OPERATIVO]],codigo_operativo[#All],2,FALSE),"")</f>
        <v/>
      </c>
    </row>
    <row r="383" spans="1:33" ht="50.1" customHeight="1" x14ac:dyDescent="0.25">
      <c r="A383" s="48" t="str">
        <f t="shared" ref="A383:A446" si="8">IF(ISBLANK(C383),"",_xlfn.CONCAT(C383,"-",D383,"-",E383,"/",F383))</f>
        <v/>
      </c>
      <c r="B383" s="48" t="str">
        <f>IF(ISBLANK(C383),"",_xlfn.CONCAT(A383,"_",TEXT(G383,"yymmdd"),TEXT(H383,"hhmm"),"-",VLOOKUP(Tabla26[[#This Row],[DEPARTAMENTO O PARTIDO]],id_deptos[#All],2,FALSE)))</f>
        <v/>
      </c>
      <c r="C383" s="36"/>
      <c r="D383" s="36"/>
      <c r="E383" s="36"/>
      <c r="F383" s="36"/>
      <c r="G383" s="45"/>
      <c r="H383" s="85"/>
      <c r="I383" s="38"/>
      <c r="J383" s="38"/>
      <c r="K383" s="38"/>
      <c r="L383" s="38"/>
      <c r="M383" s="39"/>
      <c r="N383" s="38"/>
      <c r="O383" s="40"/>
      <c r="P383" s="40"/>
      <c r="Q383" s="38"/>
      <c r="R383" s="38"/>
      <c r="S383" s="38"/>
      <c r="T383" s="38"/>
      <c r="U383" s="38"/>
      <c r="V383" s="38"/>
      <c r="W383" s="38"/>
      <c r="X383" s="38"/>
      <c r="Y383" s="38"/>
      <c r="Z383" s="38"/>
      <c r="AA383" s="38"/>
      <c r="AB383" s="38"/>
      <c r="AC383" s="38"/>
      <c r="AD383" s="38"/>
      <c r="AE383" s="38"/>
      <c r="AF383" s="38"/>
      <c r="AG383" s="50" t="str">
        <f>_xlfn.IFNA(VLOOKUP(Tabla26[[#This Row],[CODIGO_OPERATIVO]],codigo_operativo[#All],2,FALSE),"")</f>
        <v/>
      </c>
    </row>
    <row r="384" spans="1:33" ht="50.1" customHeight="1" x14ac:dyDescent="0.25">
      <c r="A384" s="48" t="str">
        <f t="shared" si="8"/>
        <v/>
      </c>
      <c r="B384" s="48" t="str">
        <f>IF(ISBLANK(C384),"",_xlfn.CONCAT(A384,"_",TEXT(G384,"yymmdd"),TEXT(H384,"hhmm"),"-",VLOOKUP(Tabla26[[#This Row],[DEPARTAMENTO O PARTIDO]],id_deptos[#All],2,FALSE)))</f>
        <v/>
      </c>
      <c r="C384" s="36"/>
      <c r="D384" s="36"/>
      <c r="E384" s="36"/>
      <c r="F384" s="36"/>
      <c r="G384" s="45"/>
      <c r="H384" s="85"/>
      <c r="I384" s="38"/>
      <c r="J384" s="38"/>
      <c r="K384" s="38"/>
      <c r="L384" s="38"/>
      <c r="M384" s="39"/>
      <c r="N384" s="38"/>
      <c r="O384" s="40"/>
      <c r="P384" s="40"/>
      <c r="Q384" s="38"/>
      <c r="R384" s="38"/>
      <c r="S384" s="38"/>
      <c r="T384" s="38"/>
      <c r="U384" s="38"/>
      <c r="V384" s="38"/>
      <c r="W384" s="38"/>
      <c r="X384" s="38"/>
      <c r="Y384" s="38"/>
      <c r="Z384" s="38"/>
      <c r="AA384" s="38"/>
      <c r="AB384" s="38"/>
      <c r="AC384" s="38"/>
      <c r="AD384" s="38"/>
      <c r="AE384" s="38"/>
      <c r="AF384" s="38"/>
      <c r="AG384" s="50" t="str">
        <f>_xlfn.IFNA(VLOOKUP(Tabla26[[#This Row],[CODIGO_OPERATIVO]],codigo_operativo[#All],2,FALSE),"")</f>
        <v/>
      </c>
    </row>
    <row r="385" spans="1:33" ht="50.1" customHeight="1" x14ac:dyDescent="0.25">
      <c r="A385" s="48" t="str">
        <f t="shared" si="8"/>
        <v/>
      </c>
      <c r="B385" s="48" t="str">
        <f>IF(ISBLANK(C385),"",_xlfn.CONCAT(A385,"_",TEXT(G385,"yymmdd"),TEXT(H385,"hhmm"),"-",VLOOKUP(Tabla26[[#This Row],[DEPARTAMENTO O PARTIDO]],id_deptos[#All],2,FALSE)))</f>
        <v/>
      </c>
      <c r="C385" s="36"/>
      <c r="D385" s="36"/>
      <c r="E385" s="36"/>
      <c r="F385" s="36"/>
      <c r="G385" s="45"/>
      <c r="H385" s="85"/>
      <c r="I385" s="38"/>
      <c r="J385" s="38"/>
      <c r="K385" s="38"/>
      <c r="L385" s="38"/>
      <c r="M385" s="39"/>
      <c r="N385" s="38"/>
      <c r="O385" s="40"/>
      <c r="P385" s="40"/>
      <c r="Q385" s="38"/>
      <c r="R385" s="38"/>
      <c r="S385" s="38"/>
      <c r="T385" s="38"/>
      <c r="U385" s="38"/>
      <c r="V385" s="38"/>
      <c r="W385" s="38"/>
      <c r="X385" s="38"/>
      <c r="Y385" s="38"/>
      <c r="Z385" s="38"/>
      <c r="AA385" s="38"/>
      <c r="AB385" s="38"/>
      <c r="AC385" s="38"/>
      <c r="AD385" s="38"/>
      <c r="AE385" s="38"/>
      <c r="AF385" s="38"/>
      <c r="AG385" s="50" t="str">
        <f>_xlfn.IFNA(VLOOKUP(Tabla26[[#This Row],[CODIGO_OPERATIVO]],codigo_operativo[#All],2,FALSE),"")</f>
        <v/>
      </c>
    </row>
    <row r="386" spans="1:33" ht="50.1" customHeight="1" x14ac:dyDescent="0.25">
      <c r="A386" s="48" t="str">
        <f t="shared" si="8"/>
        <v/>
      </c>
      <c r="B386" s="48" t="str">
        <f>IF(ISBLANK(C386),"",_xlfn.CONCAT(A386,"_",TEXT(G386,"yymmdd"),TEXT(H386,"hhmm"),"-",VLOOKUP(Tabla26[[#This Row],[DEPARTAMENTO O PARTIDO]],id_deptos[#All],2,FALSE)))</f>
        <v/>
      </c>
      <c r="C386" s="36"/>
      <c r="D386" s="36"/>
      <c r="E386" s="36"/>
      <c r="F386" s="36"/>
      <c r="G386" s="45"/>
      <c r="H386" s="85"/>
      <c r="I386" s="38"/>
      <c r="J386" s="38"/>
      <c r="K386" s="38"/>
      <c r="L386" s="38"/>
      <c r="M386" s="39"/>
      <c r="N386" s="38"/>
      <c r="O386" s="40"/>
      <c r="P386" s="40"/>
      <c r="Q386" s="38"/>
      <c r="R386" s="38"/>
      <c r="S386" s="38"/>
      <c r="T386" s="38"/>
      <c r="U386" s="38"/>
      <c r="V386" s="38"/>
      <c r="W386" s="38"/>
      <c r="X386" s="38"/>
      <c r="Y386" s="38"/>
      <c r="Z386" s="38"/>
      <c r="AA386" s="38"/>
      <c r="AB386" s="38"/>
      <c r="AC386" s="38"/>
      <c r="AD386" s="38"/>
      <c r="AE386" s="38"/>
      <c r="AF386" s="38"/>
      <c r="AG386" s="50" t="str">
        <f>_xlfn.IFNA(VLOOKUP(Tabla26[[#This Row],[CODIGO_OPERATIVO]],codigo_operativo[#All],2,FALSE),"")</f>
        <v/>
      </c>
    </row>
    <row r="387" spans="1:33" ht="50.1" customHeight="1" x14ac:dyDescent="0.25">
      <c r="A387" s="48" t="str">
        <f t="shared" si="8"/>
        <v/>
      </c>
      <c r="B387" s="48" t="str">
        <f>IF(ISBLANK(C387),"",_xlfn.CONCAT(A387,"_",TEXT(G387,"yymmdd"),TEXT(H387,"hhmm"),"-",VLOOKUP(Tabla26[[#This Row],[DEPARTAMENTO O PARTIDO]],id_deptos[#All],2,FALSE)))</f>
        <v/>
      </c>
      <c r="C387" s="36"/>
      <c r="D387" s="36"/>
      <c r="E387" s="36"/>
      <c r="F387" s="36"/>
      <c r="G387" s="45"/>
      <c r="H387" s="85"/>
      <c r="I387" s="38"/>
      <c r="J387" s="38"/>
      <c r="K387" s="38"/>
      <c r="L387" s="38"/>
      <c r="M387" s="39"/>
      <c r="N387" s="38"/>
      <c r="O387" s="40"/>
      <c r="P387" s="40"/>
      <c r="Q387" s="38"/>
      <c r="R387" s="38"/>
      <c r="S387" s="38"/>
      <c r="T387" s="38"/>
      <c r="U387" s="38"/>
      <c r="V387" s="38"/>
      <c r="W387" s="38"/>
      <c r="X387" s="38"/>
      <c r="Y387" s="38"/>
      <c r="Z387" s="38"/>
      <c r="AA387" s="38"/>
      <c r="AB387" s="38"/>
      <c r="AC387" s="38"/>
      <c r="AD387" s="38"/>
      <c r="AE387" s="38"/>
      <c r="AF387" s="38"/>
      <c r="AG387" s="50" t="str">
        <f>_xlfn.IFNA(VLOOKUP(Tabla26[[#This Row],[CODIGO_OPERATIVO]],codigo_operativo[#All],2,FALSE),"")</f>
        <v/>
      </c>
    </row>
    <row r="388" spans="1:33" ht="50.1" customHeight="1" x14ac:dyDescent="0.25">
      <c r="A388" s="48" t="str">
        <f t="shared" si="8"/>
        <v/>
      </c>
      <c r="B388" s="48" t="str">
        <f>IF(ISBLANK(C388),"",_xlfn.CONCAT(A388,"_",TEXT(G388,"yymmdd"),TEXT(H388,"hhmm"),"-",VLOOKUP(Tabla26[[#This Row],[DEPARTAMENTO O PARTIDO]],id_deptos[#All],2,FALSE)))</f>
        <v/>
      </c>
      <c r="C388" s="36"/>
      <c r="D388" s="36"/>
      <c r="E388" s="36"/>
      <c r="F388" s="36"/>
      <c r="G388" s="45"/>
      <c r="H388" s="85"/>
      <c r="I388" s="38"/>
      <c r="J388" s="38"/>
      <c r="K388" s="38"/>
      <c r="L388" s="38"/>
      <c r="M388" s="39"/>
      <c r="N388" s="38"/>
      <c r="O388" s="40"/>
      <c r="P388" s="40"/>
      <c r="Q388" s="38"/>
      <c r="R388" s="38"/>
      <c r="S388" s="38"/>
      <c r="T388" s="38"/>
      <c r="U388" s="38"/>
      <c r="V388" s="38"/>
      <c r="W388" s="38"/>
      <c r="X388" s="38"/>
      <c r="Y388" s="38"/>
      <c r="Z388" s="38"/>
      <c r="AA388" s="38"/>
      <c r="AB388" s="38"/>
      <c r="AC388" s="38"/>
      <c r="AD388" s="38"/>
      <c r="AE388" s="38"/>
      <c r="AF388" s="38"/>
      <c r="AG388" s="50" t="str">
        <f>_xlfn.IFNA(VLOOKUP(Tabla26[[#This Row],[CODIGO_OPERATIVO]],codigo_operativo[#All],2,FALSE),"")</f>
        <v/>
      </c>
    </row>
    <row r="389" spans="1:33" ht="50.1" customHeight="1" x14ac:dyDescent="0.25">
      <c r="A389" s="48" t="str">
        <f t="shared" si="8"/>
        <v/>
      </c>
      <c r="B389" s="48" t="str">
        <f>IF(ISBLANK(C389),"",_xlfn.CONCAT(A389,"_",TEXT(G389,"yymmdd"),TEXT(H389,"hhmm"),"-",VLOOKUP(Tabla26[[#This Row],[DEPARTAMENTO O PARTIDO]],id_deptos[#All],2,FALSE)))</f>
        <v/>
      </c>
      <c r="C389" s="36"/>
      <c r="D389" s="36"/>
      <c r="E389" s="36"/>
      <c r="F389" s="36"/>
      <c r="G389" s="45"/>
      <c r="H389" s="85"/>
      <c r="I389" s="38"/>
      <c r="J389" s="38"/>
      <c r="K389" s="38"/>
      <c r="L389" s="38"/>
      <c r="M389" s="39"/>
      <c r="N389" s="38"/>
      <c r="O389" s="40"/>
      <c r="P389" s="40"/>
      <c r="Q389" s="38"/>
      <c r="R389" s="38"/>
      <c r="S389" s="38"/>
      <c r="T389" s="38"/>
      <c r="U389" s="38"/>
      <c r="V389" s="38"/>
      <c r="W389" s="38"/>
      <c r="X389" s="38"/>
      <c r="Y389" s="38"/>
      <c r="Z389" s="38"/>
      <c r="AA389" s="38"/>
      <c r="AB389" s="38"/>
      <c r="AC389" s="38"/>
      <c r="AD389" s="38"/>
      <c r="AE389" s="38"/>
      <c r="AF389" s="38"/>
      <c r="AG389" s="50" t="str">
        <f>_xlfn.IFNA(VLOOKUP(Tabla26[[#This Row],[CODIGO_OPERATIVO]],codigo_operativo[#All],2,FALSE),"")</f>
        <v/>
      </c>
    </row>
    <row r="390" spans="1:33" ht="50.1" customHeight="1" x14ac:dyDescent="0.25">
      <c r="A390" s="48" t="str">
        <f t="shared" si="8"/>
        <v/>
      </c>
      <c r="B390" s="48" t="str">
        <f>IF(ISBLANK(C390),"",_xlfn.CONCAT(A390,"_",TEXT(G390,"yymmdd"),TEXT(H390,"hhmm"),"-",VLOOKUP(Tabla26[[#This Row],[DEPARTAMENTO O PARTIDO]],id_deptos[#All],2,FALSE)))</f>
        <v/>
      </c>
      <c r="C390" s="36"/>
      <c r="D390" s="36"/>
      <c r="E390" s="36"/>
      <c r="F390" s="36"/>
      <c r="G390" s="45"/>
      <c r="H390" s="85"/>
      <c r="I390" s="38"/>
      <c r="J390" s="38"/>
      <c r="K390" s="38"/>
      <c r="L390" s="38"/>
      <c r="M390" s="39"/>
      <c r="N390" s="38"/>
      <c r="O390" s="40"/>
      <c r="P390" s="40"/>
      <c r="Q390" s="38"/>
      <c r="R390" s="38"/>
      <c r="S390" s="38"/>
      <c r="T390" s="38"/>
      <c r="U390" s="38"/>
      <c r="V390" s="38"/>
      <c r="W390" s="38"/>
      <c r="X390" s="38"/>
      <c r="Y390" s="38"/>
      <c r="Z390" s="38"/>
      <c r="AA390" s="38"/>
      <c r="AB390" s="38"/>
      <c r="AC390" s="38"/>
      <c r="AD390" s="38"/>
      <c r="AE390" s="38"/>
      <c r="AF390" s="38"/>
      <c r="AG390" s="50" t="str">
        <f>_xlfn.IFNA(VLOOKUP(Tabla26[[#This Row],[CODIGO_OPERATIVO]],codigo_operativo[#All],2,FALSE),"")</f>
        <v/>
      </c>
    </row>
    <row r="391" spans="1:33" ht="50.1" customHeight="1" x14ac:dyDescent="0.25">
      <c r="A391" s="48" t="str">
        <f t="shared" si="8"/>
        <v/>
      </c>
      <c r="B391" s="48" t="str">
        <f>IF(ISBLANK(C391),"",_xlfn.CONCAT(A391,"_",TEXT(G391,"yymmdd"),TEXT(H391,"hhmm"),"-",VLOOKUP(Tabla26[[#This Row],[DEPARTAMENTO O PARTIDO]],id_deptos[#All],2,FALSE)))</f>
        <v/>
      </c>
      <c r="C391" s="36"/>
      <c r="D391" s="36"/>
      <c r="E391" s="36"/>
      <c r="F391" s="36"/>
      <c r="G391" s="45"/>
      <c r="H391" s="85"/>
      <c r="I391" s="38"/>
      <c r="J391" s="38"/>
      <c r="K391" s="38"/>
      <c r="L391" s="38"/>
      <c r="M391" s="39"/>
      <c r="N391" s="38"/>
      <c r="O391" s="40"/>
      <c r="P391" s="40"/>
      <c r="Q391" s="38"/>
      <c r="R391" s="38"/>
      <c r="S391" s="38"/>
      <c r="T391" s="38"/>
      <c r="U391" s="38"/>
      <c r="V391" s="38"/>
      <c r="W391" s="38"/>
      <c r="X391" s="38"/>
      <c r="Y391" s="38"/>
      <c r="Z391" s="38"/>
      <c r="AA391" s="38"/>
      <c r="AB391" s="38"/>
      <c r="AC391" s="38"/>
      <c r="AD391" s="38"/>
      <c r="AE391" s="38"/>
      <c r="AF391" s="38"/>
      <c r="AG391" s="50" t="str">
        <f>_xlfn.IFNA(VLOOKUP(Tabla26[[#This Row],[CODIGO_OPERATIVO]],codigo_operativo[#All],2,FALSE),"")</f>
        <v/>
      </c>
    </row>
    <row r="392" spans="1:33" ht="50.1" customHeight="1" x14ac:dyDescent="0.25">
      <c r="A392" s="48" t="str">
        <f t="shared" si="8"/>
        <v/>
      </c>
      <c r="B392" s="48" t="str">
        <f>IF(ISBLANK(C392),"",_xlfn.CONCAT(A392,"_",TEXT(G392,"yymmdd"),TEXT(H392,"hhmm"),"-",VLOOKUP(Tabla26[[#This Row],[DEPARTAMENTO O PARTIDO]],id_deptos[#All],2,FALSE)))</f>
        <v/>
      </c>
      <c r="C392" s="36"/>
      <c r="D392" s="36"/>
      <c r="E392" s="36"/>
      <c r="F392" s="36"/>
      <c r="G392" s="45"/>
      <c r="H392" s="85"/>
      <c r="I392" s="38"/>
      <c r="J392" s="38"/>
      <c r="K392" s="38"/>
      <c r="L392" s="38"/>
      <c r="M392" s="39"/>
      <c r="N392" s="38"/>
      <c r="O392" s="40"/>
      <c r="P392" s="40"/>
      <c r="Q392" s="38"/>
      <c r="R392" s="38"/>
      <c r="S392" s="38"/>
      <c r="T392" s="38"/>
      <c r="U392" s="38"/>
      <c r="V392" s="38"/>
      <c r="W392" s="38"/>
      <c r="X392" s="38"/>
      <c r="Y392" s="38"/>
      <c r="Z392" s="38"/>
      <c r="AA392" s="38"/>
      <c r="AB392" s="38"/>
      <c r="AC392" s="38"/>
      <c r="AD392" s="38"/>
      <c r="AE392" s="38"/>
      <c r="AF392" s="38"/>
      <c r="AG392" s="50" t="str">
        <f>_xlfn.IFNA(VLOOKUP(Tabla26[[#This Row],[CODIGO_OPERATIVO]],codigo_operativo[#All],2,FALSE),"")</f>
        <v/>
      </c>
    </row>
    <row r="393" spans="1:33" ht="50.1" customHeight="1" x14ac:dyDescent="0.25">
      <c r="A393" s="48" t="str">
        <f t="shared" si="8"/>
        <v/>
      </c>
      <c r="B393" s="48" t="str">
        <f>IF(ISBLANK(C393),"",_xlfn.CONCAT(A393,"_",TEXT(G393,"yymmdd"),TEXT(H393,"hhmm"),"-",VLOOKUP(Tabla26[[#This Row],[DEPARTAMENTO O PARTIDO]],id_deptos[#All],2,FALSE)))</f>
        <v/>
      </c>
      <c r="C393" s="36"/>
      <c r="D393" s="36"/>
      <c r="E393" s="36"/>
      <c r="F393" s="36"/>
      <c r="G393" s="45"/>
      <c r="H393" s="85"/>
      <c r="I393" s="38"/>
      <c r="J393" s="38"/>
      <c r="K393" s="38"/>
      <c r="L393" s="38"/>
      <c r="M393" s="39"/>
      <c r="N393" s="38"/>
      <c r="O393" s="40"/>
      <c r="P393" s="40"/>
      <c r="Q393" s="38"/>
      <c r="R393" s="38"/>
      <c r="S393" s="38"/>
      <c r="T393" s="38"/>
      <c r="U393" s="38"/>
      <c r="V393" s="38"/>
      <c r="W393" s="38"/>
      <c r="X393" s="38"/>
      <c r="Y393" s="38"/>
      <c r="Z393" s="38"/>
      <c r="AA393" s="38"/>
      <c r="AB393" s="38"/>
      <c r="AC393" s="38"/>
      <c r="AD393" s="38"/>
      <c r="AE393" s="38"/>
      <c r="AF393" s="38"/>
      <c r="AG393" s="50" t="str">
        <f>_xlfn.IFNA(VLOOKUP(Tabla26[[#This Row],[CODIGO_OPERATIVO]],codigo_operativo[#All],2,FALSE),"")</f>
        <v/>
      </c>
    </row>
    <row r="394" spans="1:33" ht="50.1" customHeight="1" x14ac:dyDescent="0.25">
      <c r="A394" s="48" t="str">
        <f t="shared" si="8"/>
        <v/>
      </c>
      <c r="B394" s="48" t="str">
        <f>IF(ISBLANK(C394),"",_xlfn.CONCAT(A394,"_",TEXT(G394,"yymmdd"),TEXT(H394,"hhmm"),"-",VLOOKUP(Tabla26[[#This Row],[DEPARTAMENTO O PARTIDO]],id_deptos[#All],2,FALSE)))</f>
        <v/>
      </c>
      <c r="C394" s="36"/>
      <c r="D394" s="36"/>
      <c r="E394" s="36"/>
      <c r="F394" s="36"/>
      <c r="G394" s="45"/>
      <c r="H394" s="85"/>
      <c r="I394" s="38"/>
      <c r="J394" s="38"/>
      <c r="K394" s="38"/>
      <c r="L394" s="38"/>
      <c r="M394" s="39"/>
      <c r="N394" s="38"/>
      <c r="O394" s="40"/>
      <c r="P394" s="40"/>
      <c r="Q394" s="38"/>
      <c r="R394" s="38"/>
      <c r="S394" s="38"/>
      <c r="T394" s="38"/>
      <c r="U394" s="38"/>
      <c r="V394" s="38"/>
      <c r="W394" s="38"/>
      <c r="X394" s="38"/>
      <c r="Y394" s="38"/>
      <c r="Z394" s="38"/>
      <c r="AA394" s="38"/>
      <c r="AB394" s="38"/>
      <c r="AC394" s="38"/>
      <c r="AD394" s="38"/>
      <c r="AE394" s="38"/>
      <c r="AF394" s="38"/>
      <c r="AG394" s="50" t="str">
        <f>_xlfn.IFNA(VLOOKUP(Tabla26[[#This Row],[CODIGO_OPERATIVO]],codigo_operativo[#All],2,FALSE),"")</f>
        <v/>
      </c>
    </row>
    <row r="395" spans="1:33" ht="50.1" customHeight="1" x14ac:dyDescent="0.25">
      <c r="A395" s="48" t="str">
        <f t="shared" si="8"/>
        <v/>
      </c>
      <c r="B395" s="48" t="str">
        <f>IF(ISBLANK(C395),"",_xlfn.CONCAT(A395,"_",TEXT(G395,"yymmdd"),TEXT(H395,"hhmm"),"-",VLOOKUP(Tabla26[[#This Row],[DEPARTAMENTO O PARTIDO]],id_deptos[#All],2,FALSE)))</f>
        <v/>
      </c>
      <c r="C395" s="36"/>
      <c r="D395" s="36"/>
      <c r="E395" s="36"/>
      <c r="F395" s="36"/>
      <c r="G395" s="45"/>
      <c r="H395" s="85"/>
      <c r="I395" s="38"/>
      <c r="J395" s="38"/>
      <c r="K395" s="38"/>
      <c r="L395" s="38"/>
      <c r="M395" s="39"/>
      <c r="N395" s="38"/>
      <c r="O395" s="40"/>
      <c r="P395" s="40"/>
      <c r="Q395" s="38"/>
      <c r="R395" s="38"/>
      <c r="S395" s="38"/>
      <c r="T395" s="38"/>
      <c r="U395" s="38"/>
      <c r="V395" s="38"/>
      <c r="W395" s="38"/>
      <c r="X395" s="38"/>
      <c r="Y395" s="38"/>
      <c r="Z395" s="38"/>
      <c r="AA395" s="38"/>
      <c r="AB395" s="38"/>
      <c r="AC395" s="38"/>
      <c r="AD395" s="38"/>
      <c r="AE395" s="38"/>
      <c r="AF395" s="38"/>
      <c r="AG395" s="50" t="str">
        <f>_xlfn.IFNA(VLOOKUP(Tabla26[[#This Row],[CODIGO_OPERATIVO]],codigo_operativo[#All],2,FALSE),"")</f>
        <v/>
      </c>
    </row>
    <row r="396" spans="1:33" ht="50.1" customHeight="1" x14ac:dyDescent="0.25">
      <c r="A396" s="48" t="str">
        <f t="shared" si="8"/>
        <v/>
      </c>
      <c r="B396" s="48" t="str">
        <f>IF(ISBLANK(C396),"",_xlfn.CONCAT(A396,"_",TEXT(G396,"yymmdd"),TEXT(H396,"hhmm"),"-",VLOOKUP(Tabla26[[#This Row],[DEPARTAMENTO O PARTIDO]],id_deptos[#All],2,FALSE)))</f>
        <v/>
      </c>
      <c r="C396" s="36"/>
      <c r="D396" s="36"/>
      <c r="E396" s="36"/>
      <c r="F396" s="36"/>
      <c r="G396" s="45"/>
      <c r="H396" s="85"/>
      <c r="I396" s="38"/>
      <c r="J396" s="38"/>
      <c r="K396" s="38"/>
      <c r="L396" s="38"/>
      <c r="M396" s="39"/>
      <c r="N396" s="38"/>
      <c r="O396" s="40"/>
      <c r="P396" s="40"/>
      <c r="Q396" s="38"/>
      <c r="R396" s="38"/>
      <c r="S396" s="38"/>
      <c r="T396" s="38"/>
      <c r="U396" s="38"/>
      <c r="V396" s="38"/>
      <c r="W396" s="38"/>
      <c r="X396" s="38"/>
      <c r="Y396" s="38"/>
      <c r="Z396" s="38"/>
      <c r="AA396" s="38"/>
      <c r="AB396" s="38"/>
      <c r="AC396" s="38"/>
      <c r="AD396" s="38"/>
      <c r="AE396" s="38"/>
      <c r="AF396" s="38"/>
      <c r="AG396" s="50" t="str">
        <f>_xlfn.IFNA(VLOOKUP(Tabla26[[#This Row],[CODIGO_OPERATIVO]],codigo_operativo[#All],2,FALSE),"")</f>
        <v/>
      </c>
    </row>
    <row r="397" spans="1:33" ht="50.1" customHeight="1" x14ac:dyDescent="0.25">
      <c r="A397" s="48" t="str">
        <f t="shared" si="8"/>
        <v/>
      </c>
      <c r="B397" s="48" t="str">
        <f>IF(ISBLANK(C397),"",_xlfn.CONCAT(A397,"_",TEXT(G397,"yymmdd"),TEXT(H397,"hhmm"),"-",VLOOKUP(Tabla26[[#This Row],[DEPARTAMENTO O PARTIDO]],id_deptos[#All],2,FALSE)))</f>
        <v/>
      </c>
      <c r="C397" s="36"/>
      <c r="D397" s="36"/>
      <c r="E397" s="36"/>
      <c r="F397" s="36"/>
      <c r="G397" s="45"/>
      <c r="H397" s="85"/>
      <c r="I397" s="38"/>
      <c r="J397" s="38"/>
      <c r="K397" s="38"/>
      <c r="L397" s="38"/>
      <c r="M397" s="39"/>
      <c r="N397" s="38"/>
      <c r="O397" s="40"/>
      <c r="P397" s="40"/>
      <c r="Q397" s="38"/>
      <c r="R397" s="38"/>
      <c r="S397" s="38"/>
      <c r="T397" s="38"/>
      <c r="U397" s="38"/>
      <c r="V397" s="38"/>
      <c r="W397" s="38"/>
      <c r="X397" s="38"/>
      <c r="Y397" s="38"/>
      <c r="Z397" s="38"/>
      <c r="AA397" s="38"/>
      <c r="AB397" s="38"/>
      <c r="AC397" s="38"/>
      <c r="AD397" s="38"/>
      <c r="AE397" s="38"/>
      <c r="AF397" s="38"/>
      <c r="AG397" s="50" t="str">
        <f>_xlfn.IFNA(VLOOKUP(Tabla26[[#This Row],[CODIGO_OPERATIVO]],codigo_operativo[#All],2,FALSE),"")</f>
        <v/>
      </c>
    </row>
    <row r="398" spans="1:33" ht="50.1" customHeight="1" x14ac:dyDescent="0.25">
      <c r="A398" s="48" t="str">
        <f t="shared" si="8"/>
        <v/>
      </c>
      <c r="B398" s="48" t="str">
        <f>IF(ISBLANK(C398),"",_xlfn.CONCAT(A398,"_",TEXT(G398,"yymmdd"),TEXT(H398,"hhmm"),"-",VLOOKUP(Tabla26[[#This Row],[DEPARTAMENTO O PARTIDO]],id_deptos[#All],2,FALSE)))</f>
        <v/>
      </c>
      <c r="C398" s="36"/>
      <c r="D398" s="36"/>
      <c r="E398" s="36"/>
      <c r="F398" s="36"/>
      <c r="G398" s="45"/>
      <c r="H398" s="85"/>
      <c r="I398" s="38"/>
      <c r="J398" s="38"/>
      <c r="K398" s="38"/>
      <c r="L398" s="38"/>
      <c r="M398" s="39"/>
      <c r="N398" s="38"/>
      <c r="O398" s="40"/>
      <c r="P398" s="40"/>
      <c r="Q398" s="38"/>
      <c r="R398" s="38"/>
      <c r="S398" s="38"/>
      <c r="T398" s="38"/>
      <c r="U398" s="38"/>
      <c r="V398" s="38"/>
      <c r="W398" s="38"/>
      <c r="X398" s="38"/>
      <c r="Y398" s="38"/>
      <c r="Z398" s="38"/>
      <c r="AA398" s="38"/>
      <c r="AB398" s="38"/>
      <c r="AC398" s="38"/>
      <c r="AD398" s="38"/>
      <c r="AE398" s="38"/>
      <c r="AF398" s="38"/>
      <c r="AG398" s="50" t="str">
        <f>_xlfn.IFNA(VLOOKUP(Tabla26[[#This Row],[CODIGO_OPERATIVO]],codigo_operativo[#All],2,FALSE),"")</f>
        <v/>
      </c>
    </row>
    <row r="399" spans="1:33" ht="50.1" customHeight="1" x14ac:dyDescent="0.25">
      <c r="A399" s="48" t="str">
        <f t="shared" si="8"/>
        <v/>
      </c>
      <c r="B399" s="48" t="str">
        <f>IF(ISBLANK(C399),"",_xlfn.CONCAT(A399,"_",TEXT(G399,"yymmdd"),TEXT(H399,"hhmm"),"-",VLOOKUP(Tabla26[[#This Row],[DEPARTAMENTO O PARTIDO]],id_deptos[#All],2,FALSE)))</f>
        <v/>
      </c>
      <c r="C399" s="36"/>
      <c r="D399" s="36"/>
      <c r="E399" s="36"/>
      <c r="F399" s="36"/>
      <c r="G399" s="45"/>
      <c r="H399" s="85"/>
      <c r="I399" s="38"/>
      <c r="J399" s="38"/>
      <c r="K399" s="38"/>
      <c r="L399" s="38"/>
      <c r="M399" s="39"/>
      <c r="N399" s="38"/>
      <c r="O399" s="40"/>
      <c r="P399" s="40"/>
      <c r="Q399" s="38"/>
      <c r="R399" s="38"/>
      <c r="S399" s="38"/>
      <c r="T399" s="38"/>
      <c r="U399" s="38"/>
      <c r="V399" s="38"/>
      <c r="W399" s="38"/>
      <c r="X399" s="38"/>
      <c r="Y399" s="38"/>
      <c r="Z399" s="38"/>
      <c r="AA399" s="38"/>
      <c r="AB399" s="38"/>
      <c r="AC399" s="38"/>
      <c r="AD399" s="38"/>
      <c r="AE399" s="38"/>
      <c r="AF399" s="38"/>
      <c r="AG399" s="50" t="str">
        <f>_xlfn.IFNA(VLOOKUP(Tabla26[[#This Row],[CODIGO_OPERATIVO]],codigo_operativo[#All],2,FALSE),"")</f>
        <v/>
      </c>
    </row>
    <row r="400" spans="1:33" ht="50.1" customHeight="1" x14ac:dyDescent="0.25">
      <c r="A400" s="48" t="str">
        <f t="shared" si="8"/>
        <v/>
      </c>
      <c r="B400" s="48" t="str">
        <f>IF(ISBLANK(C400),"",_xlfn.CONCAT(A400,"_",TEXT(G400,"yymmdd"),TEXT(H400,"hhmm"),"-",VLOOKUP(Tabla26[[#This Row],[DEPARTAMENTO O PARTIDO]],id_deptos[#All],2,FALSE)))</f>
        <v/>
      </c>
      <c r="C400" s="36"/>
      <c r="D400" s="36"/>
      <c r="E400" s="36"/>
      <c r="F400" s="36"/>
      <c r="G400" s="45"/>
      <c r="H400" s="85"/>
      <c r="I400" s="38"/>
      <c r="J400" s="38"/>
      <c r="K400" s="38"/>
      <c r="L400" s="38"/>
      <c r="M400" s="39"/>
      <c r="N400" s="38"/>
      <c r="O400" s="40"/>
      <c r="P400" s="40"/>
      <c r="Q400" s="38"/>
      <c r="R400" s="38"/>
      <c r="S400" s="38"/>
      <c r="T400" s="38"/>
      <c r="U400" s="38"/>
      <c r="V400" s="38"/>
      <c r="W400" s="38"/>
      <c r="X400" s="38"/>
      <c r="Y400" s="38"/>
      <c r="Z400" s="38"/>
      <c r="AA400" s="38"/>
      <c r="AB400" s="38"/>
      <c r="AC400" s="38"/>
      <c r="AD400" s="38"/>
      <c r="AE400" s="38"/>
      <c r="AF400" s="38"/>
      <c r="AG400" s="50" t="str">
        <f>_xlfn.IFNA(VLOOKUP(Tabla26[[#This Row],[CODIGO_OPERATIVO]],codigo_operativo[#All],2,FALSE),"")</f>
        <v/>
      </c>
    </row>
    <row r="401" spans="1:33" ht="50.1" customHeight="1" x14ac:dyDescent="0.25">
      <c r="A401" s="48" t="str">
        <f t="shared" si="8"/>
        <v/>
      </c>
      <c r="B401" s="48" t="str">
        <f>IF(ISBLANK(C401),"",_xlfn.CONCAT(A401,"_",TEXT(G401,"yymmdd"),TEXT(H401,"hhmm"),"-",VLOOKUP(Tabla26[[#This Row],[DEPARTAMENTO O PARTIDO]],id_deptos[#All],2,FALSE)))</f>
        <v/>
      </c>
      <c r="C401" s="36"/>
      <c r="D401" s="36"/>
      <c r="E401" s="36"/>
      <c r="F401" s="36"/>
      <c r="G401" s="45"/>
      <c r="H401" s="85"/>
      <c r="I401" s="38"/>
      <c r="J401" s="38"/>
      <c r="K401" s="38"/>
      <c r="L401" s="38"/>
      <c r="M401" s="39"/>
      <c r="N401" s="38"/>
      <c r="O401" s="40"/>
      <c r="P401" s="40"/>
      <c r="Q401" s="38"/>
      <c r="R401" s="38"/>
      <c r="S401" s="38"/>
      <c r="T401" s="38"/>
      <c r="U401" s="38"/>
      <c r="V401" s="38"/>
      <c r="W401" s="38"/>
      <c r="X401" s="38"/>
      <c r="Y401" s="38"/>
      <c r="Z401" s="38"/>
      <c r="AA401" s="38"/>
      <c r="AB401" s="38"/>
      <c r="AC401" s="38"/>
      <c r="AD401" s="38"/>
      <c r="AE401" s="38"/>
      <c r="AF401" s="38"/>
      <c r="AG401" s="50" t="str">
        <f>_xlfn.IFNA(VLOOKUP(Tabla26[[#This Row],[CODIGO_OPERATIVO]],codigo_operativo[#All],2,FALSE),"")</f>
        <v/>
      </c>
    </row>
    <row r="402" spans="1:33" ht="50.1" customHeight="1" x14ac:dyDescent="0.25">
      <c r="A402" s="48" t="str">
        <f t="shared" si="8"/>
        <v/>
      </c>
      <c r="B402" s="48" t="str">
        <f>IF(ISBLANK(C402),"",_xlfn.CONCAT(A402,"_",TEXT(G402,"yymmdd"),TEXT(H402,"hhmm"),"-",VLOOKUP(Tabla26[[#This Row],[DEPARTAMENTO O PARTIDO]],id_deptos[#All],2,FALSE)))</f>
        <v/>
      </c>
      <c r="C402" s="36"/>
      <c r="D402" s="36"/>
      <c r="E402" s="36"/>
      <c r="F402" s="36"/>
      <c r="G402" s="45"/>
      <c r="H402" s="85"/>
      <c r="I402" s="38"/>
      <c r="J402" s="38"/>
      <c r="K402" s="38"/>
      <c r="L402" s="38"/>
      <c r="M402" s="39"/>
      <c r="N402" s="38"/>
      <c r="O402" s="40"/>
      <c r="P402" s="40"/>
      <c r="Q402" s="38"/>
      <c r="R402" s="38"/>
      <c r="S402" s="38"/>
      <c r="T402" s="38"/>
      <c r="U402" s="38"/>
      <c r="V402" s="38"/>
      <c r="W402" s="38"/>
      <c r="X402" s="38"/>
      <c r="Y402" s="38"/>
      <c r="Z402" s="38"/>
      <c r="AA402" s="38"/>
      <c r="AB402" s="38"/>
      <c r="AC402" s="38"/>
      <c r="AD402" s="38"/>
      <c r="AE402" s="38"/>
      <c r="AF402" s="38"/>
      <c r="AG402" s="50" t="str">
        <f>_xlfn.IFNA(VLOOKUP(Tabla26[[#This Row],[CODIGO_OPERATIVO]],codigo_operativo[#All],2,FALSE),"")</f>
        <v/>
      </c>
    </row>
    <row r="403" spans="1:33" ht="50.1" customHeight="1" x14ac:dyDescent="0.25">
      <c r="A403" s="48" t="str">
        <f t="shared" si="8"/>
        <v/>
      </c>
      <c r="B403" s="48" t="str">
        <f>IF(ISBLANK(C403),"",_xlfn.CONCAT(A403,"_",TEXT(G403,"yymmdd"),TEXT(H403,"hhmm"),"-",VLOOKUP(Tabla26[[#This Row],[DEPARTAMENTO O PARTIDO]],id_deptos[#All],2,FALSE)))</f>
        <v/>
      </c>
      <c r="C403" s="36"/>
      <c r="D403" s="36"/>
      <c r="E403" s="36"/>
      <c r="F403" s="36"/>
      <c r="G403" s="45"/>
      <c r="H403" s="85"/>
      <c r="I403" s="38"/>
      <c r="J403" s="38"/>
      <c r="K403" s="38"/>
      <c r="L403" s="38"/>
      <c r="M403" s="39"/>
      <c r="N403" s="38"/>
      <c r="O403" s="40"/>
      <c r="P403" s="40"/>
      <c r="Q403" s="38"/>
      <c r="R403" s="38"/>
      <c r="S403" s="38"/>
      <c r="T403" s="38"/>
      <c r="U403" s="38"/>
      <c r="V403" s="38"/>
      <c r="W403" s="38"/>
      <c r="X403" s="38"/>
      <c r="Y403" s="38"/>
      <c r="Z403" s="38"/>
      <c r="AA403" s="38"/>
      <c r="AB403" s="38"/>
      <c r="AC403" s="38"/>
      <c r="AD403" s="38"/>
      <c r="AE403" s="38"/>
      <c r="AF403" s="38"/>
      <c r="AG403" s="50" t="str">
        <f>_xlfn.IFNA(VLOOKUP(Tabla26[[#This Row],[CODIGO_OPERATIVO]],codigo_operativo[#All],2,FALSE),"")</f>
        <v/>
      </c>
    </row>
    <row r="404" spans="1:33" ht="50.1" customHeight="1" x14ac:dyDescent="0.25">
      <c r="A404" s="48" t="str">
        <f t="shared" si="8"/>
        <v/>
      </c>
      <c r="B404" s="48" t="str">
        <f>IF(ISBLANK(C404),"",_xlfn.CONCAT(A404,"_",TEXT(G404,"yymmdd"),TEXT(H404,"hhmm"),"-",VLOOKUP(Tabla26[[#This Row],[DEPARTAMENTO O PARTIDO]],id_deptos[#All],2,FALSE)))</f>
        <v/>
      </c>
      <c r="C404" s="36"/>
      <c r="D404" s="36"/>
      <c r="E404" s="36"/>
      <c r="F404" s="36"/>
      <c r="G404" s="45"/>
      <c r="H404" s="85"/>
      <c r="I404" s="38"/>
      <c r="J404" s="38"/>
      <c r="K404" s="38"/>
      <c r="L404" s="38"/>
      <c r="M404" s="39"/>
      <c r="N404" s="38"/>
      <c r="O404" s="40"/>
      <c r="P404" s="40"/>
      <c r="Q404" s="38"/>
      <c r="R404" s="38"/>
      <c r="S404" s="38"/>
      <c r="T404" s="38"/>
      <c r="U404" s="38"/>
      <c r="V404" s="38"/>
      <c r="W404" s="38"/>
      <c r="X404" s="38"/>
      <c r="Y404" s="38"/>
      <c r="Z404" s="38"/>
      <c r="AA404" s="38"/>
      <c r="AB404" s="38"/>
      <c r="AC404" s="38"/>
      <c r="AD404" s="38"/>
      <c r="AE404" s="38"/>
      <c r="AF404" s="38"/>
      <c r="AG404" s="50" t="str">
        <f>_xlfn.IFNA(VLOOKUP(Tabla26[[#This Row],[CODIGO_OPERATIVO]],codigo_operativo[#All],2,FALSE),"")</f>
        <v/>
      </c>
    </row>
    <row r="405" spans="1:33" ht="50.1" customHeight="1" x14ac:dyDescent="0.25">
      <c r="A405" s="48" t="str">
        <f t="shared" si="8"/>
        <v/>
      </c>
      <c r="B405" s="48" t="str">
        <f>IF(ISBLANK(C405),"",_xlfn.CONCAT(A405,"_",TEXT(G405,"yymmdd"),TEXT(H405,"hhmm"),"-",VLOOKUP(Tabla26[[#This Row],[DEPARTAMENTO O PARTIDO]],id_deptos[#All],2,FALSE)))</f>
        <v/>
      </c>
      <c r="C405" s="36"/>
      <c r="D405" s="36"/>
      <c r="E405" s="36"/>
      <c r="F405" s="36"/>
      <c r="G405" s="45"/>
      <c r="H405" s="85"/>
      <c r="I405" s="38"/>
      <c r="J405" s="38"/>
      <c r="K405" s="38"/>
      <c r="L405" s="38"/>
      <c r="M405" s="39"/>
      <c r="N405" s="38"/>
      <c r="O405" s="40"/>
      <c r="P405" s="40"/>
      <c r="Q405" s="38"/>
      <c r="R405" s="38"/>
      <c r="S405" s="38"/>
      <c r="T405" s="38"/>
      <c r="U405" s="38"/>
      <c r="V405" s="38"/>
      <c r="W405" s="38"/>
      <c r="X405" s="38"/>
      <c r="Y405" s="38"/>
      <c r="Z405" s="38"/>
      <c r="AA405" s="38"/>
      <c r="AB405" s="38"/>
      <c r="AC405" s="38"/>
      <c r="AD405" s="38"/>
      <c r="AE405" s="38"/>
      <c r="AF405" s="38"/>
      <c r="AG405" s="50" t="str">
        <f>_xlfn.IFNA(VLOOKUP(Tabla26[[#This Row],[CODIGO_OPERATIVO]],codigo_operativo[#All],2,FALSE),"")</f>
        <v/>
      </c>
    </row>
    <row r="406" spans="1:33" ht="50.1" customHeight="1" x14ac:dyDescent="0.25">
      <c r="A406" s="48" t="str">
        <f t="shared" si="8"/>
        <v/>
      </c>
      <c r="B406" s="48" t="str">
        <f>IF(ISBLANK(C406),"",_xlfn.CONCAT(A406,"_",TEXT(G406,"yymmdd"),TEXT(H406,"hhmm"),"-",VLOOKUP(Tabla26[[#This Row],[DEPARTAMENTO O PARTIDO]],id_deptos[#All],2,FALSE)))</f>
        <v/>
      </c>
      <c r="C406" s="36"/>
      <c r="D406" s="36"/>
      <c r="E406" s="36"/>
      <c r="F406" s="36"/>
      <c r="G406" s="45"/>
      <c r="H406" s="85"/>
      <c r="I406" s="38"/>
      <c r="J406" s="38"/>
      <c r="K406" s="38"/>
      <c r="L406" s="38"/>
      <c r="M406" s="39"/>
      <c r="N406" s="38"/>
      <c r="O406" s="40"/>
      <c r="P406" s="40"/>
      <c r="Q406" s="38"/>
      <c r="R406" s="38"/>
      <c r="S406" s="38"/>
      <c r="T406" s="38"/>
      <c r="U406" s="38"/>
      <c r="V406" s="38"/>
      <c r="W406" s="38"/>
      <c r="X406" s="38"/>
      <c r="Y406" s="38"/>
      <c r="Z406" s="38"/>
      <c r="AA406" s="38"/>
      <c r="AB406" s="38"/>
      <c r="AC406" s="38"/>
      <c r="AD406" s="38"/>
      <c r="AE406" s="38"/>
      <c r="AF406" s="38"/>
      <c r="AG406" s="50" t="str">
        <f>_xlfn.IFNA(VLOOKUP(Tabla26[[#This Row],[CODIGO_OPERATIVO]],codigo_operativo[#All],2,FALSE),"")</f>
        <v/>
      </c>
    </row>
    <row r="407" spans="1:33" ht="50.1" customHeight="1" x14ac:dyDescent="0.25">
      <c r="A407" s="48" t="str">
        <f t="shared" si="8"/>
        <v/>
      </c>
      <c r="B407" s="48" t="str">
        <f>IF(ISBLANK(C407),"",_xlfn.CONCAT(A407,"_",TEXT(G407,"yymmdd"),TEXT(H407,"hhmm"),"-",VLOOKUP(Tabla26[[#This Row],[DEPARTAMENTO O PARTIDO]],id_deptos[#All],2,FALSE)))</f>
        <v/>
      </c>
      <c r="C407" s="36"/>
      <c r="D407" s="36"/>
      <c r="E407" s="36"/>
      <c r="F407" s="36"/>
      <c r="G407" s="45"/>
      <c r="H407" s="85"/>
      <c r="I407" s="38"/>
      <c r="J407" s="38"/>
      <c r="K407" s="38"/>
      <c r="L407" s="38"/>
      <c r="M407" s="39"/>
      <c r="N407" s="38"/>
      <c r="O407" s="40"/>
      <c r="P407" s="40"/>
      <c r="Q407" s="38"/>
      <c r="R407" s="38"/>
      <c r="S407" s="38"/>
      <c r="T407" s="38"/>
      <c r="U407" s="38"/>
      <c r="V407" s="38"/>
      <c r="W407" s="38"/>
      <c r="X407" s="38"/>
      <c r="Y407" s="38"/>
      <c r="Z407" s="38"/>
      <c r="AA407" s="38"/>
      <c r="AB407" s="38"/>
      <c r="AC407" s="38"/>
      <c r="AD407" s="38"/>
      <c r="AE407" s="38"/>
      <c r="AF407" s="38"/>
      <c r="AG407" s="50" t="str">
        <f>_xlfn.IFNA(VLOOKUP(Tabla26[[#This Row],[CODIGO_OPERATIVO]],codigo_operativo[#All],2,FALSE),"")</f>
        <v/>
      </c>
    </row>
    <row r="408" spans="1:33" ht="50.1" customHeight="1" x14ac:dyDescent="0.25">
      <c r="A408" s="48" t="str">
        <f t="shared" si="8"/>
        <v/>
      </c>
      <c r="B408" s="48" t="str">
        <f>IF(ISBLANK(C408),"",_xlfn.CONCAT(A408,"_",TEXT(G408,"yymmdd"),TEXT(H408,"hhmm"),"-",VLOOKUP(Tabla26[[#This Row],[DEPARTAMENTO O PARTIDO]],id_deptos[#All],2,FALSE)))</f>
        <v/>
      </c>
      <c r="C408" s="36"/>
      <c r="D408" s="36"/>
      <c r="E408" s="36"/>
      <c r="F408" s="36"/>
      <c r="G408" s="45"/>
      <c r="H408" s="85"/>
      <c r="I408" s="38"/>
      <c r="J408" s="38"/>
      <c r="K408" s="38"/>
      <c r="L408" s="38"/>
      <c r="M408" s="39"/>
      <c r="N408" s="38"/>
      <c r="O408" s="40"/>
      <c r="P408" s="40"/>
      <c r="Q408" s="38"/>
      <c r="R408" s="38"/>
      <c r="S408" s="38"/>
      <c r="T408" s="38"/>
      <c r="U408" s="38"/>
      <c r="V408" s="38"/>
      <c r="W408" s="38"/>
      <c r="X408" s="38"/>
      <c r="Y408" s="38"/>
      <c r="Z408" s="38"/>
      <c r="AA408" s="38"/>
      <c r="AB408" s="38"/>
      <c r="AC408" s="38"/>
      <c r="AD408" s="38"/>
      <c r="AE408" s="38"/>
      <c r="AF408" s="38"/>
      <c r="AG408" s="50" t="str">
        <f>_xlfn.IFNA(VLOOKUP(Tabla26[[#This Row],[CODIGO_OPERATIVO]],codigo_operativo[#All],2,FALSE),"")</f>
        <v/>
      </c>
    </row>
    <row r="409" spans="1:33" ht="50.1" customHeight="1" x14ac:dyDescent="0.25">
      <c r="A409" s="48" t="str">
        <f t="shared" si="8"/>
        <v/>
      </c>
      <c r="B409" s="48" t="str">
        <f>IF(ISBLANK(C409),"",_xlfn.CONCAT(A409,"_",TEXT(G409,"yymmdd"),TEXT(H409,"hhmm"),"-",VLOOKUP(Tabla26[[#This Row],[DEPARTAMENTO O PARTIDO]],id_deptos[#All],2,FALSE)))</f>
        <v/>
      </c>
      <c r="C409" s="36"/>
      <c r="D409" s="36"/>
      <c r="E409" s="36"/>
      <c r="F409" s="36"/>
      <c r="G409" s="45"/>
      <c r="H409" s="85"/>
      <c r="I409" s="38"/>
      <c r="J409" s="38"/>
      <c r="K409" s="38"/>
      <c r="L409" s="38"/>
      <c r="M409" s="39"/>
      <c r="N409" s="38"/>
      <c r="O409" s="40"/>
      <c r="P409" s="40"/>
      <c r="Q409" s="38"/>
      <c r="R409" s="38"/>
      <c r="S409" s="38"/>
      <c r="T409" s="38"/>
      <c r="U409" s="38"/>
      <c r="V409" s="38"/>
      <c r="W409" s="38"/>
      <c r="X409" s="38"/>
      <c r="Y409" s="38"/>
      <c r="Z409" s="38"/>
      <c r="AA409" s="38"/>
      <c r="AB409" s="38"/>
      <c r="AC409" s="38"/>
      <c r="AD409" s="38"/>
      <c r="AE409" s="38"/>
      <c r="AF409" s="38"/>
      <c r="AG409" s="50" t="str">
        <f>_xlfn.IFNA(VLOOKUP(Tabla26[[#This Row],[CODIGO_OPERATIVO]],codigo_operativo[#All],2,FALSE),"")</f>
        <v/>
      </c>
    </row>
    <row r="410" spans="1:33" ht="50.1" customHeight="1" x14ac:dyDescent="0.25">
      <c r="A410" s="48" t="str">
        <f t="shared" si="8"/>
        <v/>
      </c>
      <c r="B410" s="48" t="str">
        <f>IF(ISBLANK(C410),"",_xlfn.CONCAT(A410,"_",TEXT(G410,"yymmdd"),TEXT(H410,"hhmm"),"-",VLOOKUP(Tabla26[[#This Row],[DEPARTAMENTO O PARTIDO]],id_deptos[#All],2,FALSE)))</f>
        <v/>
      </c>
      <c r="C410" s="36"/>
      <c r="D410" s="36"/>
      <c r="E410" s="36"/>
      <c r="F410" s="36"/>
      <c r="G410" s="45"/>
      <c r="H410" s="85"/>
      <c r="I410" s="38"/>
      <c r="J410" s="38"/>
      <c r="K410" s="38"/>
      <c r="L410" s="38"/>
      <c r="M410" s="39"/>
      <c r="N410" s="38"/>
      <c r="O410" s="40"/>
      <c r="P410" s="40"/>
      <c r="Q410" s="38"/>
      <c r="R410" s="38"/>
      <c r="S410" s="38"/>
      <c r="T410" s="38"/>
      <c r="U410" s="38"/>
      <c r="V410" s="38"/>
      <c r="W410" s="38"/>
      <c r="X410" s="38"/>
      <c r="Y410" s="38"/>
      <c r="Z410" s="38"/>
      <c r="AA410" s="38"/>
      <c r="AB410" s="38"/>
      <c r="AC410" s="38"/>
      <c r="AD410" s="38"/>
      <c r="AE410" s="38"/>
      <c r="AF410" s="38"/>
      <c r="AG410" s="50" t="str">
        <f>_xlfn.IFNA(VLOOKUP(Tabla26[[#This Row],[CODIGO_OPERATIVO]],codigo_operativo[#All],2,FALSE),"")</f>
        <v/>
      </c>
    </row>
    <row r="411" spans="1:33" ht="50.1" customHeight="1" x14ac:dyDescent="0.25">
      <c r="A411" s="48" t="str">
        <f t="shared" si="8"/>
        <v/>
      </c>
      <c r="B411" s="48" t="str">
        <f>IF(ISBLANK(C411),"",_xlfn.CONCAT(A411,"_",TEXT(G411,"yymmdd"),TEXT(H411,"hhmm"),"-",VLOOKUP(Tabla26[[#This Row],[DEPARTAMENTO O PARTIDO]],id_deptos[#All],2,FALSE)))</f>
        <v/>
      </c>
      <c r="C411" s="36"/>
      <c r="D411" s="36"/>
      <c r="E411" s="36"/>
      <c r="F411" s="36"/>
      <c r="G411" s="45"/>
      <c r="H411" s="85"/>
      <c r="I411" s="38"/>
      <c r="J411" s="38"/>
      <c r="K411" s="38"/>
      <c r="L411" s="38"/>
      <c r="M411" s="39"/>
      <c r="N411" s="38"/>
      <c r="O411" s="40"/>
      <c r="P411" s="40"/>
      <c r="Q411" s="38"/>
      <c r="R411" s="38"/>
      <c r="S411" s="38"/>
      <c r="T411" s="38"/>
      <c r="U411" s="38"/>
      <c r="V411" s="38"/>
      <c r="W411" s="38"/>
      <c r="X411" s="38"/>
      <c r="Y411" s="38"/>
      <c r="Z411" s="38"/>
      <c r="AA411" s="38"/>
      <c r="AB411" s="38"/>
      <c r="AC411" s="38"/>
      <c r="AD411" s="38"/>
      <c r="AE411" s="38"/>
      <c r="AF411" s="38"/>
      <c r="AG411" s="50" t="str">
        <f>_xlfn.IFNA(VLOOKUP(Tabla26[[#This Row],[CODIGO_OPERATIVO]],codigo_operativo[#All],2,FALSE),"")</f>
        <v/>
      </c>
    </row>
    <row r="412" spans="1:33" ht="50.1" customHeight="1" x14ac:dyDescent="0.25">
      <c r="A412" s="48" t="str">
        <f t="shared" si="8"/>
        <v/>
      </c>
      <c r="B412" s="48" t="str">
        <f>IF(ISBLANK(C412),"",_xlfn.CONCAT(A412,"_",TEXT(G412,"yymmdd"),TEXT(H412,"hhmm"),"-",VLOOKUP(Tabla26[[#This Row],[DEPARTAMENTO O PARTIDO]],id_deptos[#All],2,FALSE)))</f>
        <v/>
      </c>
      <c r="C412" s="36"/>
      <c r="D412" s="36"/>
      <c r="E412" s="36"/>
      <c r="F412" s="36"/>
      <c r="G412" s="45"/>
      <c r="H412" s="85"/>
      <c r="I412" s="38"/>
      <c r="J412" s="38"/>
      <c r="K412" s="38"/>
      <c r="L412" s="38"/>
      <c r="M412" s="39"/>
      <c r="N412" s="38"/>
      <c r="O412" s="40"/>
      <c r="P412" s="40"/>
      <c r="Q412" s="38"/>
      <c r="R412" s="38"/>
      <c r="S412" s="38"/>
      <c r="T412" s="38"/>
      <c r="U412" s="38"/>
      <c r="V412" s="38"/>
      <c r="W412" s="38"/>
      <c r="X412" s="38"/>
      <c r="Y412" s="38"/>
      <c r="Z412" s="38"/>
      <c r="AA412" s="38"/>
      <c r="AB412" s="38"/>
      <c r="AC412" s="38"/>
      <c r="AD412" s="38"/>
      <c r="AE412" s="38"/>
      <c r="AF412" s="38"/>
      <c r="AG412" s="50" t="str">
        <f>_xlfn.IFNA(VLOOKUP(Tabla26[[#This Row],[CODIGO_OPERATIVO]],codigo_operativo[#All],2,FALSE),"")</f>
        <v/>
      </c>
    </row>
    <row r="413" spans="1:33" ht="50.1" customHeight="1" x14ac:dyDescent="0.25">
      <c r="A413" s="48" t="str">
        <f t="shared" si="8"/>
        <v/>
      </c>
      <c r="B413" s="48" t="str">
        <f>IF(ISBLANK(C413),"",_xlfn.CONCAT(A413,"_",TEXT(G413,"yymmdd"),TEXT(H413,"hhmm"),"-",VLOOKUP(Tabla26[[#This Row],[DEPARTAMENTO O PARTIDO]],id_deptos[#All],2,FALSE)))</f>
        <v/>
      </c>
      <c r="C413" s="36"/>
      <c r="D413" s="36"/>
      <c r="E413" s="36"/>
      <c r="F413" s="36"/>
      <c r="G413" s="45"/>
      <c r="H413" s="85"/>
      <c r="I413" s="38"/>
      <c r="J413" s="38"/>
      <c r="K413" s="38"/>
      <c r="L413" s="38"/>
      <c r="M413" s="39"/>
      <c r="N413" s="38"/>
      <c r="O413" s="40"/>
      <c r="P413" s="40"/>
      <c r="Q413" s="38"/>
      <c r="R413" s="38"/>
      <c r="S413" s="38"/>
      <c r="T413" s="38"/>
      <c r="U413" s="38"/>
      <c r="V413" s="38"/>
      <c r="W413" s="38"/>
      <c r="X413" s="38"/>
      <c r="Y413" s="38"/>
      <c r="Z413" s="38"/>
      <c r="AA413" s="38"/>
      <c r="AB413" s="38"/>
      <c r="AC413" s="38"/>
      <c r="AD413" s="38"/>
      <c r="AE413" s="38"/>
      <c r="AF413" s="38"/>
      <c r="AG413" s="50" t="str">
        <f>_xlfn.IFNA(VLOOKUP(Tabla26[[#This Row],[CODIGO_OPERATIVO]],codigo_operativo[#All],2,FALSE),"")</f>
        <v/>
      </c>
    </row>
    <row r="414" spans="1:33" ht="50.1" customHeight="1" x14ac:dyDescent="0.25">
      <c r="A414" s="48" t="str">
        <f t="shared" si="8"/>
        <v/>
      </c>
      <c r="B414" s="48" t="str">
        <f>IF(ISBLANK(C414),"",_xlfn.CONCAT(A414,"_",TEXT(G414,"yymmdd"),TEXT(H414,"hhmm"),"-",VLOOKUP(Tabla26[[#This Row],[DEPARTAMENTO O PARTIDO]],id_deptos[#All],2,FALSE)))</f>
        <v/>
      </c>
      <c r="C414" s="36"/>
      <c r="D414" s="36"/>
      <c r="E414" s="36"/>
      <c r="F414" s="36"/>
      <c r="G414" s="45"/>
      <c r="H414" s="85"/>
      <c r="I414" s="38"/>
      <c r="J414" s="38"/>
      <c r="K414" s="38"/>
      <c r="L414" s="38"/>
      <c r="M414" s="39"/>
      <c r="N414" s="38"/>
      <c r="O414" s="40"/>
      <c r="P414" s="40"/>
      <c r="Q414" s="38"/>
      <c r="R414" s="38"/>
      <c r="S414" s="38"/>
      <c r="T414" s="38"/>
      <c r="U414" s="38"/>
      <c r="V414" s="38"/>
      <c r="W414" s="38"/>
      <c r="X414" s="38"/>
      <c r="Y414" s="38"/>
      <c r="Z414" s="38"/>
      <c r="AA414" s="38"/>
      <c r="AB414" s="38"/>
      <c r="AC414" s="38"/>
      <c r="AD414" s="38"/>
      <c r="AE414" s="38"/>
      <c r="AF414" s="38"/>
      <c r="AG414" s="50" t="str">
        <f>_xlfn.IFNA(VLOOKUP(Tabla26[[#This Row],[CODIGO_OPERATIVO]],codigo_operativo[#All],2,FALSE),"")</f>
        <v/>
      </c>
    </row>
    <row r="415" spans="1:33" ht="50.1" customHeight="1" x14ac:dyDescent="0.25">
      <c r="A415" s="48" t="str">
        <f t="shared" si="8"/>
        <v/>
      </c>
      <c r="B415" s="48" t="str">
        <f>IF(ISBLANK(C415),"",_xlfn.CONCAT(A415,"_",TEXT(G415,"yymmdd"),TEXT(H415,"hhmm"),"-",VLOOKUP(Tabla26[[#This Row],[DEPARTAMENTO O PARTIDO]],id_deptos[#All],2,FALSE)))</f>
        <v/>
      </c>
      <c r="C415" s="36"/>
      <c r="D415" s="36"/>
      <c r="E415" s="36"/>
      <c r="F415" s="36"/>
      <c r="G415" s="45"/>
      <c r="H415" s="85"/>
      <c r="I415" s="38"/>
      <c r="J415" s="38"/>
      <c r="K415" s="38"/>
      <c r="L415" s="38"/>
      <c r="M415" s="39"/>
      <c r="N415" s="38"/>
      <c r="O415" s="40"/>
      <c r="P415" s="40"/>
      <c r="Q415" s="38"/>
      <c r="R415" s="38"/>
      <c r="S415" s="38"/>
      <c r="T415" s="38"/>
      <c r="U415" s="38"/>
      <c r="V415" s="38"/>
      <c r="W415" s="38"/>
      <c r="X415" s="38"/>
      <c r="Y415" s="38"/>
      <c r="Z415" s="38"/>
      <c r="AA415" s="38"/>
      <c r="AB415" s="38"/>
      <c r="AC415" s="38"/>
      <c r="AD415" s="38"/>
      <c r="AE415" s="38"/>
      <c r="AF415" s="38"/>
      <c r="AG415" s="50" t="str">
        <f>_xlfn.IFNA(VLOOKUP(Tabla26[[#This Row],[CODIGO_OPERATIVO]],codigo_operativo[#All],2,FALSE),"")</f>
        <v/>
      </c>
    </row>
    <row r="416" spans="1:33" ht="50.1" customHeight="1" x14ac:dyDescent="0.25">
      <c r="A416" s="48" t="str">
        <f t="shared" si="8"/>
        <v/>
      </c>
      <c r="B416" s="48" t="str">
        <f>IF(ISBLANK(C416),"",_xlfn.CONCAT(A416,"_",TEXT(G416,"yymmdd"),TEXT(H416,"hhmm"),"-",VLOOKUP(Tabla26[[#This Row],[DEPARTAMENTO O PARTIDO]],id_deptos[#All],2,FALSE)))</f>
        <v/>
      </c>
      <c r="C416" s="36"/>
      <c r="D416" s="36"/>
      <c r="E416" s="36"/>
      <c r="F416" s="36"/>
      <c r="G416" s="45"/>
      <c r="H416" s="85"/>
      <c r="I416" s="38"/>
      <c r="J416" s="38"/>
      <c r="K416" s="38"/>
      <c r="L416" s="38"/>
      <c r="M416" s="39"/>
      <c r="N416" s="38"/>
      <c r="O416" s="40"/>
      <c r="P416" s="40"/>
      <c r="Q416" s="38"/>
      <c r="R416" s="38"/>
      <c r="S416" s="38"/>
      <c r="T416" s="38"/>
      <c r="U416" s="38"/>
      <c r="V416" s="38"/>
      <c r="W416" s="38"/>
      <c r="X416" s="38"/>
      <c r="Y416" s="38"/>
      <c r="Z416" s="38"/>
      <c r="AA416" s="38"/>
      <c r="AB416" s="38"/>
      <c r="AC416" s="38"/>
      <c r="AD416" s="38"/>
      <c r="AE416" s="38"/>
      <c r="AF416" s="38"/>
      <c r="AG416" s="50" t="str">
        <f>_xlfn.IFNA(VLOOKUP(Tabla26[[#This Row],[CODIGO_OPERATIVO]],codigo_operativo[#All],2,FALSE),"")</f>
        <v/>
      </c>
    </row>
    <row r="417" spans="1:33" ht="50.1" customHeight="1" x14ac:dyDescent="0.25">
      <c r="A417" s="48" t="str">
        <f t="shared" si="8"/>
        <v/>
      </c>
      <c r="B417" s="48" t="str">
        <f>IF(ISBLANK(C417),"",_xlfn.CONCAT(A417,"_",TEXT(G417,"yymmdd"),TEXT(H417,"hhmm"),"-",VLOOKUP(Tabla26[[#This Row],[DEPARTAMENTO O PARTIDO]],id_deptos[#All],2,FALSE)))</f>
        <v/>
      </c>
      <c r="C417" s="36"/>
      <c r="D417" s="36"/>
      <c r="E417" s="36"/>
      <c r="F417" s="36"/>
      <c r="G417" s="45"/>
      <c r="H417" s="85"/>
      <c r="I417" s="38"/>
      <c r="J417" s="38"/>
      <c r="K417" s="38"/>
      <c r="L417" s="38"/>
      <c r="M417" s="39"/>
      <c r="N417" s="38"/>
      <c r="O417" s="40"/>
      <c r="P417" s="40"/>
      <c r="Q417" s="38"/>
      <c r="R417" s="38"/>
      <c r="S417" s="38"/>
      <c r="T417" s="38"/>
      <c r="U417" s="38"/>
      <c r="V417" s="38"/>
      <c r="W417" s="38"/>
      <c r="X417" s="38"/>
      <c r="Y417" s="38"/>
      <c r="Z417" s="38"/>
      <c r="AA417" s="38"/>
      <c r="AB417" s="38"/>
      <c r="AC417" s="38"/>
      <c r="AD417" s="38"/>
      <c r="AE417" s="38"/>
      <c r="AF417" s="38"/>
      <c r="AG417" s="50" t="str">
        <f>_xlfn.IFNA(VLOOKUP(Tabla26[[#This Row],[CODIGO_OPERATIVO]],codigo_operativo[#All],2,FALSE),"")</f>
        <v/>
      </c>
    </row>
    <row r="418" spans="1:33" ht="50.1" customHeight="1" x14ac:dyDescent="0.25">
      <c r="A418" s="48" t="str">
        <f t="shared" si="8"/>
        <v/>
      </c>
      <c r="B418" s="48" t="str">
        <f>IF(ISBLANK(C418),"",_xlfn.CONCAT(A418,"_",TEXT(G418,"yymmdd"),TEXT(H418,"hhmm"),"-",VLOOKUP(Tabla26[[#This Row],[DEPARTAMENTO O PARTIDO]],id_deptos[#All],2,FALSE)))</f>
        <v/>
      </c>
      <c r="C418" s="36"/>
      <c r="D418" s="36"/>
      <c r="E418" s="36"/>
      <c r="F418" s="36"/>
      <c r="G418" s="45"/>
      <c r="H418" s="85"/>
      <c r="I418" s="38"/>
      <c r="J418" s="38"/>
      <c r="K418" s="38"/>
      <c r="L418" s="38"/>
      <c r="M418" s="39"/>
      <c r="N418" s="38"/>
      <c r="O418" s="40"/>
      <c r="P418" s="40"/>
      <c r="Q418" s="38"/>
      <c r="R418" s="38"/>
      <c r="S418" s="38"/>
      <c r="T418" s="38"/>
      <c r="U418" s="38"/>
      <c r="V418" s="38"/>
      <c r="W418" s="38"/>
      <c r="X418" s="38"/>
      <c r="Y418" s="38"/>
      <c r="Z418" s="38"/>
      <c r="AA418" s="38"/>
      <c r="AB418" s="38"/>
      <c r="AC418" s="38"/>
      <c r="AD418" s="38"/>
      <c r="AE418" s="38"/>
      <c r="AF418" s="38"/>
      <c r="AG418" s="50" t="str">
        <f>_xlfn.IFNA(VLOOKUP(Tabla26[[#This Row],[CODIGO_OPERATIVO]],codigo_operativo[#All],2,FALSE),"")</f>
        <v/>
      </c>
    </row>
    <row r="419" spans="1:33" ht="50.1" customHeight="1" x14ac:dyDescent="0.25">
      <c r="A419" s="48" t="str">
        <f t="shared" si="8"/>
        <v/>
      </c>
      <c r="B419" s="48" t="str">
        <f>IF(ISBLANK(C419),"",_xlfn.CONCAT(A419,"_",TEXT(G419,"yymmdd"),TEXT(H419,"hhmm"),"-",VLOOKUP(Tabla26[[#This Row],[DEPARTAMENTO O PARTIDO]],id_deptos[#All],2,FALSE)))</f>
        <v/>
      </c>
      <c r="C419" s="36"/>
      <c r="D419" s="36"/>
      <c r="E419" s="36"/>
      <c r="F419" s="36"/>
      <c r="G419" s="45"/>
      <c r="H419" s="85"/>
      <c r="I419" s="38"/>
      <c r="J419" s="38"/>
      <c r="K419" s="38"/>
      <c r="L419" s="38"/>
      <c r="M419" s="39"/>
      <c r="N419" s="38"/>
      <c r="O419" s="40"/>
      <c r="P419" s="40"/>
      <c r="Q419" s="38"/>
      <c r="R419" s="38"/>
      <c r="S419" s="38"/>
      <c r="T419" s="38"/>
      <c r="U419" s="38"/>
      <c r="V419" s="38"/>
      <c r="W419" s="38"/>
      <c r="X419" s="38"/>
      <c r="Y419" s="38"/>
      <c r="Z419" s="38"/>
      <c r="AA419" s="38"/>
      <c r="AB419" s="38"/>
      <c r="AC419" s="38"/>
      <c r="AD419" s="38"/>
      <c r="AE419" s="38"/>
      <c r="AF419" s="38"/>
      <c r="AG419" s="50" t="str">
        <f>_xlfn.IFNA(VLOOKUP(Tabla26[[#This Row],[CODIGO_OPERATIVO]],codigo_operativo[#All],2,FALSE),"")</f>
        <v/>
      </c>
    </row>
    <row r="420" spans="1:33" ht="50.1" customHeight="1" x14ac:dyDescent="0.25">
      <c r="A420" s="48" t="str">
        <f t="shared" si="8"/>
        <v/>
      </c>
      <c r="B420" s="48" t="str">
        <f>IF(ISBLANK(C420),"",_xlfn.CONCAT(A420,"_",TEXT(G420,"yymmdd"),TEXT(H420,"hhmm"),"-",VLOOKUP(Tabla26[[#This Row],[DEPARTAMENTO O PARTIDO]],id_deptos[#All],2,FALSE)))</f>
        <v/>
      </c>
      <c r="C420" s="36"/>
      <c r="D420" s="36"/>
      <c r="E420" s="36"/>
      <c r="F420" s="36"/>
      <c r="G420" s="45"/>
      <c r="H420" s="85"/>
      <c r="I420" s="38"/>
      <c r="J420" s="38"/>
      <c r="K420" s="38"/>
      <c r="L420" s="38"/>
      <c r="M420" s="39"/>
      <c r="N420" s="38"/>
      <c r="O420" s="40"/>
      <c r="P420" s="40"/>
      <c r="Q420" s="38"/>
      <c r="R420" s="38"/>
      <c r="S420" s="38"/>
      <c r="T420" s="38"/>
      <c r="U420" s="38"/>
      <c r="V420" s="38"/>
      <c r="W420" s="38"/>
      <c r="X420" s="38"/>
      <c r="Y420" s="38"/>
      <c r="Z420" s="38"/>
      <c r="AA420" s="38"/>
      <c r="AB420" s="38"/>
      <c r="AC420" s="38"/>
      <c r="AD420" s="38"/>
      <c r="AE420" s="38"/>
      <c r="AF420" s="38"/>
      <c r="AG420" s="50" t="str">
        <f>_xlfn.IFNA(VLOOKUP(Tabla26[[#This Row],[CODIGO_OPERATIVO]],codigo_operativo[#All],2,FALSE),"")</f>
        <v/>
      </c>
    </row>
    <row r="421" spans="1:33" ht="50.1" customHeight="1" x14ac:dyDescent="0.25">
      <c r="A421" s="48" t="str">
        <f t="shared" si="8"/>
        <v/>
      </c>
      <c r="B421" s="48" t="str">
        <f>IF(ISBLANK(C421),"",_xlfn.CONCAT(A421,"_",TEXT(G421,"yymmdd"),TEXT(H421,"hhmm"),"-",VLOOKUP(Tabla26[[#This Row],[DEPARTAMENTO O PARTIDO]],id_deptos[#All],2,FALSE)))</f>
        <v/>
      </c>
      <c r="C421" s="36"/>
      <c r="D421" s="36"/>
      <c r="E421" s="36"/>
      <c r="F421" s="36"/>
      <c r="G421" s="45"/>
      <c r="H421" s="85"/>
      <c r="I421" s="38"/>
      <c r="J421" s="38"/>
      <c r="K421" s="38"/>
      <c r="L421" s="38"/>
      <c r="M421" s="39"/>
      <c r="N421" s="38"/>
      <c r="O421" s="40"/>
      <c r="P421" s="40"/>
      <c r="Q421" s="38"/>
      <c r="R421" s="38"/>
      <c r="S421" s="38"/>
      <c r="T421" s="38"/>
      <c r="U421" s="38"/>
      <c r="V421" s="38"/>
      <c r="W421" s="38"/>
      <c r="X421" s="38"/>
      <c r="Y421" s="38"/>
      <c r="Z421" s="38"/>
      <c r="AA421" s="38"/>
      <c r="AB421" s="38"/>
      <c r="AC421" s="38"/>
      <c r="AD421" s="38"/>
      <c r="AE421" s="38"/>
      <c r="AF421" s="38"/>
      <c r="AG421" s="50" t="str">
        <f>_xlfn.IFNA(VLOOKUP(Tabla26[[#This Row],[CODIGO_OPERATIVO]],codigo_operativo[#All],2,FALSE),"")</f>
        <v/>
      </c>
    </row>
    <row r="422" spans="1:33" ht="50.1" customHeight="1" x14ac:dyDescent="0.25">
      <c r="A422" s="48" t="str">
        <f t="shared" si="8"/>
        <v/>
      </c>
      <c r="B422" s="48" t="str">
        <f>IF(ISBLANK(C422),"",_xlfn.CONCAT(A422,"_",TEXT(G422,"yymmdd"),TEXT(H422,"hhmm"),"-",VLOOKUP(Tabla26[[#This Row],[DEPARTAMENTO O PARTIDO]],id_deptos[#All],2,FALSE)))</f>
        <v/>
      </c>
      <c r="C422" s="36"/>
      <c r="D422" s="36"/>
      <c r="E422" s="36"/>
      <c r="F422" s="36"/>
      <c r="G422" s="45"/>
      <c r="H422" s="85"/>
      <c r="I422" s="38"/>
      <c r="J422" s="38"/>
      <c r="K422" s="38"/>
      <c r="L422" s="38"/>
      <c r="M422" s="39"/>
      <c r="N422" s="38"/>
      <c r="O422" s="40"/>
      <c r="P422" s="40"/>
      <c r="Q422" s="38"/>
      <c r="R422" s="38"/>
      <c r="S422" s="38"/>
      <c r="T422" s="38"/>
      <c r="U422" s="38"/>
      <c r="V422" s="38"/>
      <c r="W422" s="38"/>
      <c r="X422" s="38"/>
      <c r="Y422" s="38"/>
      <c r="Z422" s="38"/>
      <c r="AA422" s="38"/>
      <c r="AB422" s="38"/>
      <c r="AC422" s="38"/>
      <c r="AD422" s="38"/>
      <c r="AE422" s="38"/>
      <c r="AF422" s="38"/>
      <c r="AG422" s="50" t="str">
        <f>_xlfn.IFNA(VLOOKUP(Tabla26[[#This Row],[CODIGO_OPERATIVO]],codigo_operativo[#All],2,FALSE),"")</f>
        <v/>
      </c>
    </row>
    <row r="423" spans="1:33" ht="50.1" customHeight="1" x14ac:dyDescent="0.25">
      <c r="A423" s="48" t="str">
        <f t="shared" si="8"/>
        <v/>
      </c>
      <c r="B423" s="48" t="str">
        <f>IF(ISBLANK(C423),"",_xlfn.CONCAT(A423,"_",TEXT(G423,"yymmdd"),TEXT(H423,"hhmm"),"-",VLOOKUP(Tabla26[[#This Row],[DEPARTAMENTO O PARTIDO]],id_deptos[#All],2,FALSE)))</f>
        <v/>
      </c>
      <c r="C423" s="36"/>
      <c r="D423" s="36"/>
      <c r="E423" s="36"/>
      <c r="F423" s="36"/>
      <c r="G423" s="45"/>
      <c r="H423" s="85"/>
      <c r="I423" s="38"/>
      <c r="J423" s="38"/>
      <c r="K423" s="38"/>
      <c r="L423" s="38"/>
      <c r="M423" s="39"/>
      <c r="N423" s="38"/>
      <c r="O423" s="40"/>
      <c r="P423" s="40"/>
      <c r="Q423" s="38"/>
      <c r="R423" s="38"/>
      <c r="S423" s="38"/>
      <c r="T423" s="38"/>
      <c r="U423" s="38"/>
      <c r="V423" s="38"/>
      <c r="W423" s="38"/>
      <c r="X423" s="38"/>
      <c r="Y423" s="38"/>
      <c r="Z423" s="38"/>
      <c r="AA423" s="38"/>
      <c r="AB423" s="38"/>
      <c r="AC423" s="38"/>
      <c r="AD423" s="38"/>
      <c r="AE423" s="38"/>
      <c r="AF423" s="38"/>
      <c r="AG423" s="50" t="str">
        <f>_xlfn.IFNA(VLOOKUP(Tabla26[[#This Row],[CODIGO_OPERATIVO]],codigo_operativo[#All],2,FALSE),"")</f>
        <v/>
      </c>
    </row>
    <row r="424" spans="1:33" ht="50.1" customHeight="1" x14ac:dyDescent="0.25">
      <c r="A424" s="48" t="str">
        <f t="shared" si="8"/>
        <v/>
      </c>
      <c r="B424" s="48" t="str">
        <f>IF(ISBLANK(C424),"",_xlfn.CONCAT(A424,"_",TEXT(G424,"yymmdd"),TEXT(H424,"hhmm"),"-",VLOOKUP(Tabla26[[#This Row],[DEPARTAMENTO O PARTIDO]],id_deptos[#All],2,FALSE)))</f>
        <v/>
      </c>
      <c r="C424" s="36"/>
      <c r="D424" s="36"/>
      <c r="E424" s="36"/>
      <c r="F424" s="36"/>
      <c r="G424" s="45"/>
      <c r="H424" s="85"/>
      <c r="I424" s="38"/>
      <c r="J424" s="38"/>
      <c r="K424" s="38"/>
      <c r="L424" s="38"/>
      <c r="M424" s="39"/>
      <c r="N424" s="38"/>
      <c r="O424" s="40"/>
      <c r="P424" s="40"/>
      <c r="Q424" s="38"/>
      <c r="R424" s="38"/>
      <c r="S424" s="38"/>
      <c r="T424" s="38"/>
      <c r="U424" s="38"/>
      <c r="V424" s="38"/>
      <c r="W424" s="38"/>
      <c r="X424" s="38"/>
      <c r="Y424" s="38"/>
      <c r="Z424" s="38"/>
      <c r="AA424" s="38"/>
      <c r="AB424" s="38"/>
      <c r="AC424" s="38"/>
      <c r="AD424" s="38"/>
      <c r="AE424" s="38"/>
      <c r="AF424" s="38"/>
      <c r="AG424" s="50" t="str">
        <f>_xlfn.IFNA(VLOOKUP(Tabla26[[#This Row],[CODIGO_OPERATIVO]],codigo_operativo[#All],2,FALSE),"")</f>
        <v/>
      </c>
    </row>
    <row r="425" spans="1:33" ht="50.1" customHeight="1" x14ac:dyDescent="0.25">
      <c r="A425" s="48" t="str">
        <f t="shared" si="8"/>
        <v/>
      </c>
      <c r="B425" s="48" t="str">
        <f>IF(ISBLANK(C425),"",_xlfn.CONCAT(A425,"_",TEXT(G425,"yymmdd"),TEXT(H425,"hhmm"),"-",VLOOKUP(Tabla26[[#This Row],[DEPARTAMENTO O PARTIDO]],id_deptos[#All],2,FALSE)))</f>
        <v/>
      </c>
      <c r="C425" s="36"/>
      <c r="D425" s="36"/>
      <c r="E425" s="36"/>
      <c r="F425" s="36"/>
      <c r="G425" s="45"/>
      <c r="H425" s="85"/>
      <c r="I425" s="38"/>
      <c r="J425" s="38"/>
      <c r="K425" s="38"/>
      <c r="L425" s="38"/>
      <c r="M425" s="39"/>
      <c r="N425" s="38"/>
      <c r="O425" s="40"/>
      <c r="P425" s="40"/>
      <c r="Q425" s="38"/>
      <c r="R425" s="38"/>
      <c r="S425" s="38"/>
      <c r="T425" s="38"/>
      <c r="U425" s="38"/>
      <c r="V425" s="38"/>
      <c r="W425" s="38"/>
      <c r="X425" s="38"/>
      <c r="Y425" s="38"/>
      <c r="Z425" s="38"/>
      <c r="AA425" s="38"/>
      <c r="AB425" s="38"/>
      <c r="AC425" s="38"/>
      <c r="AD425" s="38"/>
      <c r="AE425" s="38"/>
      <c r="AF425" s="38"/>
      <c r="AG425" s="50" t="str">
        <f>_xlfn.IFNA(VLOOKUP(Tabla26[[#This Row],[CODIGO_OPERATIVO]],codigo_operativo[#All],2,FALSE),"")</f>
        <v/>
      </c>
    </row>
    <row r="426" spans="1:33" ht="50.1" customHeight="1" x14ac:dyDescent="0.25">
      <c r="A426" s="48" t="str">
        <f t="shared" si="8"/>
        <v/>
      </c>
      <c r="B426" s="48" t="str">
        <f>IF(ISBLANK(C426),"",_xlfn.CONCAT(A426,"_",TEXT(G426,"yymmdd"),TEXT(H426,"hhmm"),"-",VLOOKUP(Tabla26[[#This Row],[DEPARTAMENTO O PARTIDO]],id_deptos[#All],2,FALSE)))</f>
        <v/>
      </c>
      <c r="C426" s="36"/>
      <c r="D426" s="36"/>
      <c r="E426" s="36"/>
      <c r="F426" s="36"/>
      <c r="G426" s="45"/>
      <c r="H426" s="85"/>
      <c r="I426" s="38"/>
      <c r="J426" s="38"/>
      <c r="K426" s="38"/>
      <c r="L426" s="38"/>
      <c r="M426" s="39"/>
      <c r="N426" s="38"/>
      <c r="O426" s="40"/>
      <c r="P426" s="40"/>
      <c r="Q426" s="38"/>
      <c r="R426" s="38"/>
      <c r="S426" s="38"/>
      <c r="T426" s="38"/>
      <c r="U426" s="38"/>
      <c r="V426" s="38"/>
      <c r="W426" s="38"/>
      <c r="X426" s="38"/>
      <c r="Y426" s="38"/>
      <c r="Z426" s="38"/>
      <c r="AA426" s="38"/>
      <c r="AB426" s="38"/>
      <c r="AC426" s="38"/>
      <c r="AD426" s="38"/>
      <c r="AE426" s="38"/>
      <c r="AF426" s="38"/>
      <c r="AG426" s="50" t="str">
        <f>_xlfn.IFNA(VLOOKUP(Tabla26[[#This Row],[CODIGO_OPERATIVO]],codigo_operativo[#All],2,FALSE),"")</f>
        <v/>
      </c>
    </row>
    <row r="427" spans="1:33" ht="50.1" customHeight="1" x14ac:dyDescent="0.25">
      <c r="A427" s="48" t="str">
        <f t="shared" si="8"/>
        <v/>
      </c>
      <c r="B427" s="48" t="str">
        <f>IF(ISBLANK(C427),"",_xlfn.CONCAT(A427,"_",TEXT(G427,"yymmdd"),TEXT(H427,"hhmm"),"-",VLOOKUP(Tabla26[[#This Row],[DEPARTAMENTO O PARTIDO]],id_deptos[#All],2,FALSE)))</f>
        <v/>
      </c>
      <c r="C427" s="36"/>
      <c r="D427" s="36"/>
      <c r="E427" s="36"/>
      <c r="F427" s="36"/>
      <c r="G427" s="45"/>
      <c r="H427" s="85"/>
      <c r="I427" s="38"/>
      <c r="J427" s="38"/>
      <c r="K427" s="38"/>
      <c r="L427" s="38"/>
      <c r="M427" s="39"/>
      <c r="N427" s="38"/>
      <c r="O427" s="40"/>
      <c r="P427" s="40"/>
      <c r="Q427" s="38"/>
      <c r="R427" s="38"/>
      <c r="S427" s="38"/>
      <c r="T427" s="38"/>
      <c r="U427" s="38"/>
      <c r="V427" s="38"/>
      <c r="W427" s="38"/>
      <c r="X427" s="38"/>
      <c r="Y427" s="38"/>
      <c r="Z427" s="38"/>
      <c r="AA427" s="38"/>
      <c r="AB427" s="38"/>
      <c r="AC427" s="38"/>
      <c r="AD427" s="38"/>
      <c r="AE427" s="38"/>
      <c r="AF427" s="38"/>
      <c r="AG427" s="50" t="str">
        <f>_xlfn.IFNA(VLOOKUP(Tabla26[[#This Row],[CODIGO_OPERATIVO]],codigo_operativo[#All],2,FALSE),"")</f>
        <v/>
      </c>
    </row>
    <row r="428" spans="1:33" ht="50.1" customHeight="1" x14ac:dyDescent="0.25">
      <c r="A428" s="48" t="str">
        <f t="shared" si="8"/>
        <v/>
      </c>
      <c r="B428" s="48" t="str">
        <f>IF(ISBLANK(C428),"",_xlfn.CONCAT(A428,"_",TEXT(G428,"yymmdd"),TEXT(H428,"hhmm"),"-",VLOOKUP(Tabla26[[#This Row],[DEPARTAMENTO O PARTIDO]],id_deptos[#All],2,FALSE)))</f>
        <v/>
      </c>
      <c r="C428" s="36"/>
      <c r="D428" s="36"/>
      <c r="E428" s="36"/>
      <c r="F428" s="36"/>
      <c r="G428" s="45"/>
      <c r="H428" s="85"/>
      <c r="I428" s="38"/>
      <c r="J428" s="38"/>
      <c r="K428" s="38"/>
      <c r="L428" s="38"/>
      <c r="M428" s="39"/>
      <c r="N428" s="38"/>
      <c r="O428" s="40"/>
      <c r="P428" s="40"/>
      <c r="Q428" s="38"/>
      <c r="R428" s="38"/>
      <c r="S428" s="38"/>
      <c r="T428" s="38"/>
      <c r="U428" s="38"/>
      <c r="V428" s="38"/>
      <c r="W428" s="38"/>
      <c r="X428" s="38"/>
      <c r="Y428" s="38"/>
      <c r="Z428" s="38"/>
      <c r="AA428" s="38"/>
      <c r="AB428" s="38"/>
      <c r="AC428" s="38"/>
      <c r="AD428" s="38"/>
      <c r="AE428" s="38"/>
      <c r="AF428" s="38"/>
      <c r="AG428" s="50" t="str">
        <f>_xlfn.IFNA(VLOOKUP(Tabla26[[#This Row],[CODIGO_OPERATIVO]],codigo_operativo[#All],2,FALSE),"")</f>
        <v/>
      </c>
    </row>
    <row r="429" spans="1:33" ht="50.1" customHeight="1" x14ac:dyDescent="0.25">
      <c r="A429" s="48" t="str">
        <f t="shared" si="8"/>
        <v/>
      </c>
      <c r="B429" s="48" t="str">
        <f>IF(ISBLANK(C429),"",_xlfn.CONCAT(A429,"_",TEXT(G429,"yymmdd"),TEXT(H429,"hhmm"),"-",VLOOKUP(Tabla26[[#This Row],[DEPARTAMENTO O PARTIDO]],id_deptos[#All],2,FALSE)))</f>
        <v/>
      </c>
      <c r="C429" s="36"/>
      <c r="D429" s="36"/>
      <c r="E429" s="36"/>
      <c r="F429" s="36"/>
      <c r="G429" s="45"/>
      <c r="H429" s="85"/>
      <c r="I429" s="38"/>
      <c r="J429" s="38"/>
      <c r="K429" s="38"/>
      <c r="L429" s="38"/>
      <c r="M429" s="39"/>
      <c r="N429" s="38"/>
      <c r="O429" s="40"/>
      <c r="P429" s="40"/>
      <c r="Q429" s="38"/>
      <c r="R429" s="38"/>
      <c r="S429" s="38"/>
      <c r="T429" s="38"/>
      <c r="U429" s="38"/>
      <c r="V429" s="38"/>
      <c r="W429" s="38"/>
      <c r="X429" s="38"/>
      <c r="Y429" s="38"/>
      <c r="Z429" s="38"/>
      <c r="AA429" s="38"/>
      <c r="AB429" s="38"/>
      <c r="AC429" s="38"/>
      <c r="AD429" s="38"/>
      <c r="AE429" s="38"/>
      <c r="AF429" s="38"/>
      <c r="AG429" s="50" t="str">
        <f>_xlfn.IFNA(VLOOKUP(Tabla26[[#This Row],[CODIGO_OPERATIVO]],codigo_operativo[#All],2,FALSE),"")</f>
        <v/>
      </c>
    </row>
    <row r="430" spans="1:33" ht="50.1" customHeight="1" x14ac:dyDescent="0.25">
      <c r="A430" s="48" t="str">
        <f t="shared" si="8"/>
        <v/>
      </c>
      <c r="B430" s="48" t="str">
        <f>IF(ISBLANK(C430),"",_xlfn.CONCAT(A430,"_",TEXT(G430,"yymmdd"),TEXT(H430,"hhmm"),"-",VLOOKUP(Tabla26[[#This Row],[DEPARTAMENTO O PARTIDO]],id_deptos[#All],2,FALSE)))</f>
        <v/>
      </c>
      <c r="C430" s="36"/>
      <c r="D430" s="36"/>
      <c r="E430" s="36"/>
      <c r="F430" s="36"/>
      <c r="G430" s="45"/>
      <c r="H430" s="85"/>
      <c r="I430" s="38"/>
      <c r="J430" s="38"/>
      <c r="K430" s="38"/>
      <c r="L430" s="38"/>
      <c r="M430" s="39"/>
      <c r="N430" s="38"/>
      <c r="O430" s="40"/>
      <c r="P430" s="40"/>
      <c r="Q430" s="38"/>
      <c r="R430" s="38"/>
      <c r="S430" s="38"/>
      <c r="T430" s="38"/>
      <c r="U430" s="38"/>
      <c r="V430" s="38"/>
      <c r="W430" s="38"/>
      <c r="X430" s="38"/>
      <c r="Y430" s="38"/>
      <c r="Z430" s="38"/>
      <c r="AA430" s="38"/>
      <c r="AB430" s="38"/>
      <c r="AC430" s="38"/>
      <c r="AD430" s="38"/>
      <c r="AE430" s="38"/>
      <c r="AF430" s="38"/>
      <c r="AG430" s="50" t="str">
        <f>_xlfn.IFNA(VLOOKUP(Tabla26[[#This Row],[CODIGO_OPERATIVO]],codigo_operativo[#All],2,FALSE),"")</f>
        <v/>
      </c>
    </row>
    <row r="431" spans="1:33" ht="50.1" customHeight="1" x14ac:dyDescent="0.25">
      <c r="A431" s="48" t="str">
        <f t="shared" si="8"/>
        <v/>
      </c>
      <c r="B431" s="48" t="str">
        <f>IF(ISBLANK(C431),"",_xlfn.CONCAT(A431,"_",TEXT(G431,"yymmdd"),TEXT(H431,"hhmm"),"-",VLOOKUP(Tabla26[[#This Row],[DEPARTAMENTO O PARTIDO]],id_deptos[#All],2,FALSE)))</f>
        <v/>
      </c>
      <c r="C431" s="36"/>
      <c r="D431" s="36"/>
      <c r="E431" s="36"/>
      <c r="F431" s="36"/>
      <c r="G431" s="45"/>
      <c r="H431" s="85"/>
      <c r="I431" s="38"/>
      <c r="J431" s="38"/>
      <c r="K431" s="38"/>
      <c r="L431" s="38"/>
      <c r="M431" s="39"/>
      <c r="N431" s="38"/>
      <c r="O431" s="40"/>
      <c r="P431" s="40"/>
      <c r="Q431" s="38"/>
      <c r="R431" s="38"/>
      <c r="S431" s="38"/>
      <c r="T431" s="38"/>
      <c r="U431" s="38"/>
      <c r="V431" s="38"/>
      <c r="W431" s="38"/>
      <c r="X431" s="38"/>
      <c r="Y431" s="38"/>
      <c r="Z431" s="38"/>
      <c r="AA431" s="38"/>
      <c r="AB431" s="38"/>
      <c r="AC431" s="38"/>
      <c r="AD431" s="38"/>
      <c r="AE431" s="38"/>
      <c r="AF431" s="38"/>
      <c r="AG431" s="50" t="str">
        <f>_xlfn.IFNA(VLOOKUP(Tabla26[[#This Row],[CODIGO_OPERATIVO]],codigo_operativo[#All],2,FALSE),"")</f>
        <v/>
      </c>
    </row>
    <row r="432" spans="1:33" ht="50.1" customHeight="1" x14ac:dyDescent="0.25">
      <c r="A432" s="48" t="str">
        <f t="shared" si="8"/>
        <v/>
      </c>
      <c r="B432" s="48" t="str">
        <f>IF(ISBLANK(C432),"",_xlfn.CONCAT(A432,"_",TEXT(G432,"yymmdd"),TEXT(H432,"hhmm"),"-",VLOOKUP(Tabla26[[#This Row],[DEPARTAMENTO O PARTIDO]],id_deptos[#All],2,FALSE)))</f>
        <v/>
      </c>
      <c r="C432" s="36"/>
      <c r="D432" s="36"/>
      <c r="E432" s="36"/>
      <c r="F432" s="36"/>
      <c r="G432" s="45"/>
      <c r="H432" s="85"/>
      <c r="I432" s="38"/>
      <c r="J432" s="38"/>
      <c r="K432" s="38"/>
      <c r="L432" s="38"/>
      <c r="M432" s="39"/>
      <c r="N432" s="38"/>
      <c r="O432" s="40"/>
      <c r="P432" s="40"/>
      <c r="Q432" s="38"/>
      <c r="R432" s="38"/>
      <c r="S432" s="38"/>
      <c r="T432" s="38"/>
      <c r="U432" s="38"/>
      <c r="V432" s="38"/>
      <c r="W432" s="38"/>
      <c r="X432" s="38"/>
      <c r="Y432" s="38"/>
      <c r="Z432" s="38"/>
      <c r="AA432" s="38"/>
      <c r="AB432" s="38"/>
      <c r="AC432" s="38"/>
      <c r="AD432" s="38"/>
      <c r="AE432" s="38"/>
      <c r="AF432" s="38"/>
      <c r="AG432" s="50" t="str">
        <f>_xlfn.IFNA(VLOOKUP(Tabla26[[#This Row],[CODIGO_OPERATIVO]],codigo_operativo[#All],2,FALSE),"")</f>
        <v/>
      </c>
    </row>
    <row r="433" spans="1:33" ht="50.1" customHeight="1" x14ac:dyDescent="0.25">
      <c r="A433" s="48" t="str">
        <f t="shared" si="8"/>
        <v/>
      </c>
      <c r="B433" s="48" t="str">
        <f>IF(ISBLANK(C433),"",_xlfn.CONCAT(A433,"_",TEXT(G433,"yymmdd"),TEXT(H433,"hhmm"),"-",VLOOKUP(Tabla26[[#This Row],[DEPARTAMENTO O PARTIDO]],id_deptos[#All],2,FALSE)))</f>
        <v/>
      </c>
      <c r="C433" s="36"/>
      <c r="D433" s="36"/>
      <c r="E433" s="36"/>
      <c r="F433" s="36"/>
      <c r="G433" s="45"/>
      <c r="H433" s="85"/>
      <c r="I433" s="38"/>
      <c r="J433" s="38"/>
      <c r="K433" s="38"/>
      <c r="L433" s="38"/>
      <c r="M433" s="39"/>
      <c r="N433" s="38"/>
      <c r="O433" s="40"/>
      <c r="P433" s="40"/>
      <c r="Q433" s="38"/>
      <c r="R433" s="38"/>
      <c r="S433" s="38"/>
      <c r="T433" s="38"/>
      <c r="U433" s="38"/>
      <c r="V433" s="38"/>
      <c r="W433" s="38"/>
      <c r="X433" s="38"/>
      <c r="Y433" s="38"/>
      <c r="Z433" s="38"/>
      <c r="AA433" s="38"/>
      <c r="AB433" s="38"/>
      <c r="AC433" s="38"/>
      <c r="AD433" s="38"/>
      <c r="AE433" s="38"/>
      <c r="AF433" s="38"/>
      <c r="AG433" s="50" t="str">
        <f>_xlfn.IFNA(VLOOKUP(Tabla26[[#This Row],[CODIGO_OPERATIVO]],codigo_operativo[#All],2,FALSE),"")</f>
        <v/>
      </c>
    </row>
    <row r="434" spans="1:33" ht="50.1" customHeight="1" x14ac:dyDescent="0.25">
      <c r="A434" s="48" t="str">
        <f t="shared" si="8"/>
        <v/>
      </c>
      <c r="B434" s="48" t="str">
        <f>IF(ISBLANK(C434),"",_xlfn.CONCAT(A434,"_",TEXT(G434,"yymmdd"),TEXT(H434,"hhmm"),"-",VLOOKUP(Tabla26[[#This Row],[DEPARTAMENTO O PARTIDO]],id_deptos[#All],2,FALSE)))</f>
        <v/>
      </c>
      <c r="C434" s="36"/>
      <c r="D434" s="36"/>
      <c r="E434" s="36"/>
      <c r="F434" s="36"/>
      <c r="G434" s="45"/>
      <c r="H434" s="85"/>
      <c r="I434" s="38"/>
      <c r="J434" s="38"/>
      <c r="K434" s="38"/>
      <c r="L434" s="38"/>
      <c r="M434" s="39"/>
      <c r="N434" s="38"/>
      <c r="O434" s="40"/>
      <c r="P434" s="40"/>
      <c r="Q434" s="38"/>
      <c r="R434" s="38"/>
      <c r="S434" s="38"/>
      <c r="T434" s="38"/>
      <c r="U434" s="38"/>
      <c r="V434" s="38"/>
      <c r="W434" s="38"/>
      <c r="X434" s="38"/>
      <c r="Y434" s="38"/>
      <c r="Z434" s="38"/>
      <c r="AA434" s="38"/>
      <c r="AB434" s="38"/>
      <c r="AC434" s="38"/>
      <c r="AD434" s="38"/>
      <c r="AE434" s="38"/>
      <c r="AF434" s="38"/>
      <c r="AG434" s="50" t="str">
        <f>_xlfn.IFNA(VLOOKUP(Tabla26[[#This Row],[CODIGO_OPERATIVO]],codigo_operativo[#All],2,FALSE),"")</f>
        <v/>
      </c>
    </row>
    <row r="435" spans="1:33" ht="50.1" customHeight="1" x14ac:dyDescent="0.25">
      <c r="A435" s="48" t="str">
        <f t="shared" si="8"/>
        <v/>
      </c>
      <c r="B435" s="48" t="str">
        <f>IF(ISBLANK(C435),"",_xlfn.CONCAT(A435,"_",TEXT(G435,"yymmdd"),TEXT(H435,"hhmm"),"-",VLOOKUP(Tabla26[[#This Row],[DEPARTAMENTO O PARTIDO]],id_deptos[#All],2,FALSE)))</f>
        <v/>
      </c>
      <c r="C435" s="36"/>
      <c r="D435" s="36"/>
      <c r="E435" s="36"/>
      <c r="F435" s="36"/>
      <c r="G435" s="45"/>
      <c r="H435" s="85"/>
      <c r="I435" s="38"/>
      <c r="J435" s="38"/>
      <c r="K435" s="38"/>
      <c r="L435" s="38"/>
      <c r="M435" s="39"/>
      <c r="N435" s="38"/>
      <c r="O435" s="40"/>
      <c r="P435" s="40"/>
      <c r="Q435" s="38"/>
      <c r="R435" s="38"/>
      <c r="S435" s="38"/>
      <c r="T435" s="38"/>
      <c r="U435" s="38"/>
      <c r="V435" s="38"/>
      <c r="W435" s="38"/>
      <c r="X435" s="38"/>
      <c r="Y435" s="38"/>
      <c r="Z435" s="38"/>
      <c r="AA435" s="38"/>
      <c r="AB435" s="38"/>
      <c r="AC435" s="38"/>
      <c r="AD435" s="38"/>
      <c r="AE435" s="38"/>
      <c r="AF435" s="38"/>
      <c r="AG435" s="50" t="str">
        <f>_xlfn.IFNA(VLOOKUP(Tabla26[[#This Row],[CODIGO_OPERATIVO]],codigo_operativo[#All],2,FALSE),"")</f>
        <v/>
      </c>
    </row>
    <row r="436" spans="1:33" ht="50.1" customHeight="1" x14ac:dyDescent="0.25">
      <c r="A436" s="48" t="str">
        <f t="shared" si="8"/>
        <v/>
      </c>
      <c r="B436" s="48" t="str">
        <f>IF(ISBLANK(C436),"",_xlfn.CONCAT(A436,"_",TEXT(G436,"yymmdd"),TEXT(H436,"hhmm"),"-",VLOOKUP(Tabla26[[#This Row],[DEPARTAMENTO O PARTIDO]],id_deptos[#All],2,FALSE)))</f>
        <v/>
      </c>
      <c r="C436" s="36"/>
      <c r="D436" s="36"/>
      <c r="E436" s="36"/>
      <c r="F436" s="36"/>
      <c r="G436" s="45"/>
      <c r="H436" s="85"/>
      <c r="I436" s="38"/>
      <c r="J436" s="38"/>
      <c r="K436" s="38"/>
      <c r="L436" s="38"/>
      <c r="M436" s="39"/>
      <c r="N436" s="38"/>
      <c r="O436" s="40"/>
      <c r="P436" s="40"/>
      <c r="Q436" s="38"/>
      <c r="R436" s="38"/>
      <c r="S436" s="38"/>
      <c r="T436" s="38"/>
      <c r="U436" s="38"/>
      <c r="V436" s="38"/>
      <c r="W436" s="38"/>
      <c r="X436" s="38"/>
      <c r="Y436" s="38"/>
      <c r="Z436" s="38"/>
      <c r="AA436" s="38"/>
      <c r="AB436" s="38"/>
      <c r="AC436" s="38"/>
      <c r="AD436" s="38"/>
      <c r="AE436" s="38"/>
      <c r="AF436" s="38"/>
      <c r="AG436" s="50" t="str">
        <f>_xlfn.IFNA(VLOOKUP(Tabla26[[#This Row],[CODIGO_OPERATIVO]],codigo_operativo[#All],2,FALSE),"")</f>
        <v/>
      </c>
    </row>
    <row r="437" spans="1:33" ht="50.1" customHeight="1" x14ac:dyDescent="0.25">
      <c r="A437" s="48" t="str">
        <f t="shared" si="8"/>
        <v/>
      </c>
      <c r="B437" s="48" t="str">
        <f>IF(ISBLANK(C437),"",_xlfn.CONCAT(A437,"_",TEXT(G437,"yymmdd"),TEXT(H437,"hhmm"),"-",VLOOKUP(Tabla26[[#This Row],[DEPARTAMENTO O PARTIDO]],id_deptos[#All],2,FALSE)))</f>
        <v/>
      </c>
      <c r="C437" s="36"/>
      <c r="D437" s="36"/>
      <c r="E437" s="36"/>
      <c r="F437" s="36"/>
      <c r="G437" s="45"/>
      <c r="H437" s="85"/>
      <c r="I437" s="38"/>
      <c r="J437" s="38"/>
      <c r="K437" s="38"/>
      <c r="L437" s="38"/>
      <c r="M437" s="39"/>
      <c r="N437" s="38"/>
      <c r="O437" s="40"/>
      <c r="P437" s="40"/>
      <c r="Q437" s="38"/>
      <c r="R437" s="38"/>
      <c r="S437" s="38"/>
      <c r="T437" s="38"/>
      <c r="U437" s="38"/>
      <c r="V437" s="38"/>
      <c r="W437" s="38"/>
      <c r="X437" s="38"/>
      <c r="Y437" s="38"/>
      <c r="Z437" s="38"/>
      <c r="AA437" s="38"/>
      <c r="AB437" s="38"/>
      <c r="AC437" s="38"/>
      <c r="AD437" s="38"/>
      <c r="AE437" s="38"/>
      <c r="AF437" s="38"/>
      <c r="AG437" s="50" t="str">
        <f>_xlfn.IFNA(VLOOKUP(Tabla26[[#This Row],[CODIGO_OPERATIVO]],codigo_operativo[#All],2,FALSE),"")</f>
        <v/>
      </c>
    </row>
    <row r="438" spans="1:33" ht="50.1" customHeight="1" x14ac:dyDescent="0.25">
      <c r="A438" s="48" t="str">
        <f t="shared" si="8"/>
        <v/>
      </c>
      <c r="B438" s="48" t="str">
        <f>IF(ISBLANK(C438),"",_xlfn.CONCAT(A438,"_",TEXT(G438,"yymmdd"),TEXT(H438,"hhmm"),"-",VLOOKUP(Tabla26[[#This Row],[DEPARTAMENTO O PARTIDO]],id_deptos[#All],2,FALSE)))</f>
        <v/>
      </c>
      <c r="C438" s="36"/>
      <c r="D438" s="36"/>
      <c r="E438" s="36"/>
      <c r="F438" s="36"/>
      <c r="G438" s="45"/>
      <c r="H438" s="85"/>
      <c r="I438" s="38"/>
      <c r="J438" s="38"/>
      <c r="K438" s="38"/>
      <c r="L438" s="38"/>
      <c r="M438" s="39"/>
      <c r="N438" s="38"/>
      <c r="O438" s="40"/>
      <c r="P438" s="40"/>
      <c r="Q438" s="38"/>
      <c r="R438" s="38"/>
      <c r="S438" s="38"/>
      <c r="T438" s="38"/>
      <c r="U438" s="38"/>
      <c r="V438" s="38"/>
      <c r="W438" s="38"/>
      <c r="X438" s="38"/>
      <c r="Y438" s="38"/>
      <c r="Z438" s="38"/>
      <c r="AA438" s="38"/>
      <c r="AB438" s="38"/>
      <c r="AC438" s="38"/>
      <c r="AD438" s="38"/>
      <c r="AE438" s="38"/>
      <c r="AF438" s="38"/>
      <c r="AG438" s="50" t="str">
        <f>_xlfn.IFNA(VLOOKUP(Tabla26[[#This Row],[CODIGO_OPERATIVO]],codigo_operativo[#All],2,FALSE),"")</f>
        <v/>
      </c>
    </row>
    <row r="439" spans="1:33" ht="50.1" customHeight="1" x14ac:dyDescent="0.25">
      <c r="A439" s="48" t="str">
        <f t="shared" si="8"/>
        <v/>
      </c>
      <c r="B439" s="48" t="str">
        <f>IF(ISBLANK(C439),"",_xlfn.CONCAT(A439,"_",TEXT(G439,"yymmdd"),TEXT(H439,"hhmm"),"-",VLOOKUP(Tabla26[[#This Row],[DEPARTAMENTO O PARTIDO]],id_deptos[#All],2,FALSE)))</f>
        <v/>
      </c>
      <c r="C439" s="36"/>
      <c r="D439" s="36"/>
      <c r="E439" s="36"/>
      <c r="F439" s="36"/>
      <c r="G439" s="45"/>
      <c r="H439" s="85"/>
      <c r="I439" s="38"/>
      <c r="J439" s="38"/>
      <c r="K439" s="38"/>
      <c r="L439" s="38"/>
      <c r="M439" s="39"/>
      <c r="N439" s="38"/>
      <c r="O439" s="40"/>
      <c r="P439" s="40"/>
      <c r="Q439" s="38"/>
      <c r="R439" s="38"/>
      <c r="S439" s="38"/>
      <c r="T439" s="38"/>
      <c r="U439" s="38"/>
      <c r="V439" s="38"/>
      <c r="W439" s="38"/>
      <c r="X439" s="38"/>
      <c r="Y439" s="38"/>
      <c r="Z439" s="38"/>
      <c r="AA439" s="38"/>
      <c r="AB439" s="38"/>
      <c r="AC439" s="38"/>
      <c r="AD439" s="38"/>
      <c r="AE439" s="38"/>
      <c r="AF439" s="38"/>
      <c r="AG439" s="50" t="str">
        <f>_xlfn.IFNA(VLOOKUP(Tabla26[[#This Row],[CODIGO_OPERATIVO]],codigo_operativo[#All],2,FALSE),"")</f>
        <v/>
      </c>
    </row>
    <row r="440" spans="1:33" ht="50.1" customHeight="1" x14ac:dyDescent="0.25">
      <c r="A440" s="48" t="str">
        <f t="shared" si="8"/>
        <v/>
      </c>
      <c r="B440" s="48" t="str">
        <f>IF(ISBLANK(C440),"",_xlfn.CONCAT(A440,"_",TEXT(G440,"yymmdd"),TEXT(H440,"hhmm"),"-",VLOOKUP(Tabla26[[#This Row],[DEPARTAMENTO O PARTIDO]],id_deptos[#All],2,FALSE)))</f>
        <v/>
      </c>
      <c r="C440" s="36"/>
      <c r="D440" s="36"/>
      <c r="E440" s="36"/>
      <c r="F440" s="36"/>
      <c r="G440" s="45"/>
      <c r="H440" s="85"/>
      <c r="I440" s="38"/>
      <c r="J440" s="38"/>
      <c r="K440" s="38"/>
      <c r="L440" s="38"/>
      <c r="M440" s="39"/>
      <c r="N440" s="38"/>
      <c r="O440" s="40"/>
      <c r="P440" s="40"/>
      <c r="Q440" s="38"/>
      <c r="R440" s="38"/>
      <c r="S440" s="38"/>
      <c r="T440" s="38"/>
      <c r="U440" s="38"/>
      <c r="V440" s="38"/>
      <c r="W440" s="38"/>
      <c r="X440" s="38"/>
      <c r="Y440" s="38"/>
      <c r="Z440" s="38"/>
      <c r="AA440" s="38"/>
      <c r="AB440" s="38"/>
      <c r="AC440" s="38"/>
      <c r="AD440" s="38"/>
      <c r="AE440" s="38"/>
      <c r="AF440" s="38"/>
      <c r="AG440" s="50" t="str">
        <f>_xlfn.IFNA(VLOOKUP(Tabla26[[#This Row],[CODIGO_OPERATIVO]],codigo_operativo[#All],2,FALSE),"")</f>
        <v/>
      </c>
    </row>
    <row r="441" spans="1:33" ht="50.1" customHeight="1" x14ac:dyDescent="0.25">
      <c r="A441" s="48" t="str">
        <f t="shared" si="8"/>
        <v/>
      </c>
      <c r="B441" s="48" t="str">
        <f>IF(ISBLANK(C441),"",_xlfn.CONCAT(A441,"_",TEXT(G441,"yymmdd"),TEXT(H441,"hhmm"),"-",VLOOKUP(Tabla26[[#This Row],[DEPARTAMENTO O PARTIDO]],id_deptos[#All],2,FALSE)))</f>
        <v/>
      </c>
      <c r="C441" s="36"/>
      <c r="D441" s="36"/>
      <c r="E441" s="36"/>
      <c r="F441" s="36"/>
      <c r="G441" s="45"/>
      <c r="H441" s="85"/>
      <c r="I441" s="38"/>
      <c r="J441" s="38"/>
      <c r="K441" s="38"/>
      <c r="L441" s="38"/>
      <c r="M441" s="39"/>
      <c r="N441" s="38"/>
      <c r="O441" s="40"/>
      <c r="P441" s="40"/>
      <c r="Q441" s="38"/>
      <c r="R441" s="38"/>
      <c r="S441" s="38"/>
      <c r="T441" s="38"/>
      <c r="U441" s="38"/>
      <c r="V441" s="38"/>
      <c r="W441" s="38"/>
      <c r="X441" s="38"/>
      <c r="Y441" s="38"/>
      <c r="Z441" s="38"/>
      <c r="AA441" s="38"/>
      <c r="AB441" s="38"/>
      <c r="AC441" s="38"/>
      <c r="AD441" s="38"/>
      <c r="AE441" s="38"/>
      <c r="AF441" s="38"/>
      <c r="AG441" s="50" t="str">
        <f>_xlfn.IFNA(VLOOKUP(Tabla26[[#This Row],[CODIGO_OPERATIVO]],codigo_operativo[#All],2,FALSE),"")</f>
        <v/>
      </c>
    </row>
    <row r="442" spans="1:33" ht="50.1" customHeight="1" x14ac:dyDescent="0.25">
      <c r="A442" s="48" t="str">
        <f t="shared" si="8"/>
        <v/>
      </c>
      <c r="B442" s="48" t="str">
        <f>IF(ISBLANK(C442),"",_xlfn.CONCAT(A442,"_",TEXT(G442,"yymmdd"),TEXT(H442,"hhmm"),"-",VLOOKUP(Tabla26[[#This Row],[DEPARTAMENTO O PARTIDO]],id_deptos[#All],2,FALSE)))</f>
        <v/>
      </c>
      <c r="C442" s="36"/>
      <c r="D442" s="36"/>
      <c r="E442" s="36"/>
      <c r="F442" s="36"/>
      <c r="G442" s="45"/>
      <c r="H442" s="85"/>
      <c r="I442" s="38"/>
      <c r="J442" s="38"/>
      <c r="K442" s="38"/>
      <c r="L442" s="38"/>
      <c r="M442" s="39"/>
      <c r="N442" s="38"/>
      <c r="O442" s="40"/>
      <c r="P442" s="40"/>
      <c r="Q442" s="38"/>
      <c r="R442" s="38"/>
      <c r="S442" s="38"/>
      <c r="T442" s="38"/>
      <c r="U442" s="38"/>
      <c r="V442" s="38"/>
      <c r="W442" s="38"/>
      <c r="X442" s="38"/>
      <c r="Y442" s="38"/>
      <c r="Z442" s="38"/>
      <c r="AA442" s="38"/>
      <c r="AB442" s="38"/>
      <c r="AC442" s="38"/>
      <c r="AD442" s="38"/>
      <c r="AE442" s="38"/>
      <c r="AF442" s="38"/>
      <c r="AG442" s="50" t="str">
        <f>_xlfn.IFNA(VLOOKUP(Tabla26[[#This Row],[CODIGO_OPERATIVO]],codigo_operativo[#All],2,FALSE),"")</f>
        <v/>
      </c>
    </row>
    <row r="443" spans="1:33" ht="50.1" customHeight="1" x14ac:dyDescent="0.25">
      <c r="A443" s="48" t="str">
        <f t="shared" si="8"/>
        <v/>
      </c>
      <c r="B443" s="48" t="str">
        <f>IF(ISBLANK(C443),"",_xlfn.CONCAT(A443,"_",TEXT(G443,"yymmdd"),TEXT(H443,"hhmm"),"-",VLOOKUP(Tabla26[[#This Row],[DEPARTAMENTO O PARTIDO]],id_deptos[#All],2,FALSE)))</f>
        <v/>
      </c>
      <c r="C443" s="36"/>
      <c r="D443" s="36"/>
      <c r="E443" s="36"/>
      <c r="F443" s="36"/>
      <c r="G443" s="45"/>
      <c r="H443" s="85"/>
      <c r="I443" s="38"/>
      <c r="J443" s="38"/>
      <c r="K443" s="38"/>
      <c r="L443" s="38"/>
      <c r="M443" s="39"/>
      <c r="N443" s="38"/>
      <c r="O443" s="40"/>
      <c r="P443" s="40"/>
      <c r="Q443" s="38"/>
      <c r="R443" s="38"/>
      <c r="S443" s="38"/>
      <c r="T443" s="38"/>
      <c r="U443" s="38"/>
      <c r="V443" s="38"/>
      <c r="W443" s="38"/>
      <c r="X443" s="38"/>
      <c r="Y443" s="38"/>
      <c r="Z443" s="38"/>
      <c r="AA443" s="38"/>
      <c r="AB443" s="38"/>
      <c r="AC443" s="38"/>
      <c r="AD443" s="38"/>
      <c r="AE443" s="38"/>
      <c r="AF443" s="38"/>
      <c r="AG443" s="50" t="str">
        <f>_xlfn.IFNA(VLOOKUP(Tabla26[[#This Row],[CODIGO_OPERATIVO]],codigo_operativo[#All],2,FALSE),"")</f>
        <v/>
      </c>
    </row>
    <row r="444" spans="1:33" ht="50.1" customHeight="1" x14ac:dyDescent="0.25">
      <c r="A444" s="48" t="str">
        <f t="shared" si="8"/>
        <v/>
      </c>
      <c r="B444" s="48" t="str">
        <f>IF(ISBLANK(C444),"",_xlfn.CONCAT(A444,"_",TEXT(G444,"yymmdd"),TEXT(H444,"hhmm"),"-",VLOOKUP(Tabla26[[#This Row],[DEPARTAMENTO O PARTIDO]],id_deptos[#All],2,FALSE)))</f>
        <v/>
      </c>
      <c r="C444" s="36"/>
      <c r="D444" s="36"/>
      <c r="E444" s="36"/>
      <c r="F444" s="36"/>
      <c r="G444" s="45"/>
      <c r="H444" s="85"/>
      <c r="I444" s="38"/>
      <c r="J444" s="38"/>
      <c r="K444" s="38"/>
      <c r="L444" s="38"/>
      <c r="M444" s="39"/>
      <c r="N444" s="38"/>
      <c r="O444" s="40"/>
      <c r="P444" s="40"/>
      <c r="Q444" s="38"/>
      <c r="R444" s="38"/>
      <c r="S444" s="38"/>
      <c r="T444" s="38"/>
      <c r="U444" s="38"/>
      <c r="V444" s="38"/>
      <c r="W444" s="38"/>
      <c r="X444" s="38"/>
      <c r="Y444" s="38"/>
      <c r="Z444" s="38"/>
      <c r="AA444" s="38"/>
      <c r="AB444" s="38"/>
      <c r="AC444" s="38"/>
      <c r="AD444" s="38"/>
      <c r="AE444" s="38"/>
      <c r="AF444" s="38"/>
      <c r="AG444" s="50" t="str">
        <f>_xlfn.IFNA(VLOOKUP(Tabla26[[#This Row],[CODIGO_OPERATIVO]],codigo_operativo[#All],2,FALSE),"")</f>
        <v/>
      </c>
    </row>
    <row r="445" spans="1:33" ht="50.1" customHeight="1" x14ac:dyDescent="0.25">
      <c r="A445" s="48" t="str">
        <f t="shared" si="8"/>
        <v/>
      </c>
      <c r="B445" s="48" t="str">
        <f>IF(ISBLANK(C445),"",_xlfn.CONCAT(A445,"_",TEXT(G445,"yymmdd"),TEXT(H445,"hhmm"),"-",VLOOKUP(Tabla26[[#This Row],[DEPARTAMENTO O PARTIDO]],id_deptos[#All],2,FALSE)))</f>
        <v/>
      </c>
      <c r="C445" s="36"/>
      <c r="D445" s="36"/>
      <c r="E445" s="36"/>
      <c r="F445" s="36"/>
      <c r="G445" s="45"/>
      <c r="H445" s="85"/>
      <c r="I445" s="38"/>
      <c r="J445" s="38"/>
      <c r="K445" s="38"/>
      <c r="L445" s="38"/>
      <c r="M445" s="39"/>
      <c r="N445" s="38"/>
      <c r="O445" s="40"/>
      <c r="P445" s="40"/>
      <c r="Q445" s="38"/>
      <c r="R445" s="38"/>
      <c r="S445" s="38"/>
      <c r="T445" s="38"/>
      <c r="U445" s="38"/>
      <c r="V445" s="38"/>
      <c r="W445" s="38"/>
      <c r="X445" s="38"/>
      <c r="Y445" s="38"/>
      <c r="Z445" s="38"/>
      <c r="AA445" s="38"/>
      <c r="AB445" s="38"/>
      <c r="AC445" s="38"/>
      <c r="AD445" s="38"/>
      <c r="AE445" s="38"/>
      <c r="AF445" s="38"/>
      <c r="AG445" s="50" t="str">
        <f>_xlfn.IFNA(VLOOKUP(Tabla26[[#This Row],[CODIGO_OPERATIVO]],codigo_operativo[#All],2,FALSE),"")</f>
        <v/>
      </c>
    </row>
    <row r="446" spans="1:33" ht="50.1" customHeight="1" x14ac:dyDescent="0.25">
      <c r="A446" s="48" t="str">
        <f t="shared" si="8"/>
        <v/>
      </c>
      <c r="B446" s="48" t="str">
        <f>IF(ISBLANK(C446),"",_xlfn.CONCAT(A446,"_",TEXT(G446,"yymmdd"),TEXT(H446,"hhmm"),"-",VLOOKUP(Tabla26[[#This Row],[DEPARTAMENTO O PARTIDO]],id_deptos[#All],2,FALSE)))</f>
        <v/>
      </c>
      <c r="C446" s="36"/>
      <c r="D446" s="36"/>
      <c r="E446" s="36"/>
      <c r="F446" s="36"/>
      <c r="G446" s="45"/>
      <c r="H446" s="85"/>
      <c r="I446" s="38"/>
      <c r="J446" s="38"/>
      <c r="K446" s="38"/>
      <c r="L446" s="38"/>
      <c r="M446" s="39"/>
      <c r="N446" s="38"/>
      <c r="O446" s="40"/>
      <c r="P446" s="40"/>
      <c r="Q446" s="38"/>
      <c r="R446" s="38"/>
      <c r="S446" s="38"/>
      <c r="T446" s="38"/>
      <c r="U446" s="38"/>
      <c r="V446" s="38"/>
      <c r="W446" s="38"/>
      <c r="X446" s="38"/>
      <c r="Y446" s="38"/>
      <c r="Z446" s="38"/>
      <c r="AA446" s="38"/>
      <c r="AB446" s="38"/>
      <c r="AC446" s="38"/>
      <c r="AD446" s="38"/>
      <c r="AE446" s="38"/>
      <c r="AF446" s="38"/>
      <c r="AG446" s="50" t="str">
        <f>_xlfn.IFNA(VLOOKUP(Tabla26[[#This Row],[CODIGO_OPERATIVO]],codigo_operativo[#All],2,FALSE),"")</f>
        <v/>
      </c>
    </row>
    <row r="447" spans="1:33" ht="50.1" customHeight="1" x14ac:dyDescent="0.25">
      <c r="A447" s="48" t="str">
        <f t="shared" ref="A447:A495" si="9">IF(ISBLANK(C447),"",_xlfn.CONCAT(C447,"-",D447,"-",E447,"/",F447))</f>
        <v/>
      </c>
      <c r="B447" s="48" t="str">
        <f>IF(ISBLANK(C447),"",_xlfn.CONCAT(A447,"_",TEXT(G447,"yymmdd"),TEXT(H447,"hhmm"),"-",VLOOKUP(Tabla26[[#This Row],[DEPARTAMENTO O PARTIDO]],id_deptos[#All],2,FALSE)))</f>
        <v/>
      </c>
      <c r="C447" s="36"/>
      <c r="D447" s="36"/>
      <c r="E447" s="36"/>
      <c r="F447" s="36"/>
      <c r="G447" s="45"/>
      <c r="H447" s="85"/>
      <c r="I447" s="38"/>
      <c r="J447" s="38"/>
      <c r="K447" s="38"/>
      <c r="L447" s="38"/>
      <c r="M447" s="39"/>
      <c r="N447" s="38"/>
      <c r="O447" s="40"/>
      <c r="P447" s="40"/>
      <c r="Q447" s="38"/>
      <c r="R447" s="38"/>
      <c r="S447" s="38"/>
      <c r="T447" s="38"/>
      <c r="U447" s="38"/>
      <c r="V447" s="38"/>
      <c r="W447" s="38"/>
      <c r="X447" s="38"/>
      <c r="Y447" s="38"/>
      <c r="Z447" s="38"/>
      <c r="AA447" s="38"/>
      <c r="AB447" s="38"/>
      <c r="AC447" s="38"/>
      <c r="AD447" s="38"/>
      <c r="AE447" s="38"/>
      <c r="AF447" s="38"/>
      <c r="AG447" s="50" t="str">
        <f>_xlfn.IFNA(VLOOKUP(Tabla26[[#This Row],[CODIGO_OPERATIVO]],codigo_operativo[#All],2,FALSE),"")</f>
        <v/>
      </c>
    </row>
    <row r="448" spans="1:33" ht="50.1" customHeight="1" x14ac:dyDescent="0.25">
      <c r="A448" s="48" t="str">
        <f t="shared" si="9"/>
        <v/>
      </c>
      <c r="B448" s="48" t="str">
        <f>IF(ISBLANK(C448),"",_xlfn.CONCAT(A448,"_",TEXT(G448,"yymmdd"),TEXT(H448,"hhmm"),"-",VLOOKUP(Tabla26[[#This Row],[DEPARTAMENTO O PARTIDO]],id_deptos[#All],2,FALSE)))</f>
        <v/>
      </c>
      <c r="C448" s="36"/>
      <c r="D448" s="36"/>
      <c r="E448" s="36"/>
      <c r="F448" s="36"/>
      <c r="G448" s="45"/>
      <c r="H448" s="85"/>
      <c r="I448" s="38"/>
      <c r="J448" s="38"/>
      <c r="K448" s="38"/>
      <c r="L448" s="38"/>
      <c r="M448" s="39"/>
      <c r="N448" s="38"/>
      <c r="O448" s="40"/>
      <c r="P448" s="40"/>
      <c r="Q448" s="38"/>
      <c r="R448" s="38"/>
      <c r="S448" s="38"/>
      <c r="T448" s="38"/>
      <c r="U448" s="38"/>
      <c r="V448" s="38"/>
      <c r="W448" s="38"/>
      <c r="X448" s="38"/>
      <c r="Y448" s="38"/>
      <c r="Z448" s="38"/>
      <c r="AA448" s="38"/>
      <c r="AB448" s="38"/>
      <c r="AC448" s="38"/>
      <c r="AD448" s="38"/>
      <c r="AE448" s="38"/>
      <c r="AF448" s="38"/>
      <c r="AG448" s="50" t="str">
        <f>_xlfn.IFNA(VLOOKUP(Tabla26[[#This Row],[CODIGO_OPERATIVO]],codigo_operativo[#All],2,FALSE),"")</f>
        <v/>
      </c>
    </row>
    <row r="449" spans="1:33" ht="50.1" customHeight="1" x14ac:dyDescent="0.25">
      <c r="A449" s="48" t="str">
        <f t="shared" si="9"/>
        <v/>
      </c>
      <c r="B449" s="48" t="str">
        <f>IF(ISBLANK(C449),"",_xlfn.CONCAT(A449,"_",TEXT(G449,"yymmdd"),TEXT(H449,"hhmm"),"-",VLOOKUP(Tabla26[[#This Row],[DEPARTAMENTO O PARTIDO]],id_deptos[#All],2,FALSE)))</f>
        <v/>
      </c>
      <c r="C449" s="36"/>
      <c r="D449" s="36"/>
      <c r="E449" s="36"/>
      <c r="F449" s="36"/>
      <c r="G449" s="45"/>
      <c r="H449" s="85"/>
      <c r="I449" s="38"/>
      <c r="J449" s="38"/>
      <c r="K449" s="38"/>
      <c r="L449" s="38"/>
      <c r="M449" s="39"/>
      <c r="N449" s="38"/>
      <c r="O449" s="40"/>
      <c r="P449" s="40"/>
      <c r="Q449" s="38"/>
      <c r="R449" s="38"/>
      <c r="S449" s="38"/>
      <c r="T449" s="38"/>
      <c r="U449" s="38"/>
      <c r="V449" s="38"/>
      <c r="W449" s="38"/>
      <c r="X449" s="38"/>
      <c r="Y449" s="38"/>
      <c r="Z449" s="38"/>
      <c r="AA449" s="38"/>
      <c r="AB449" s="38"/>
      <c r="AC449" s="38"/>
      <c r="AD449" s="38"/>
      <c r="AE449" s="38"/>
      <c r="AF449" s="38"/>
      <c r="AG449" s="50" t="str">
        <f>_xlfn.IFNA(VLOOKUP(Tabla26[[#This Row],[CODIGO_OPERATIVO]],codigo_operativo[#All],2,FALSE),"")</f>
        <v/>
      </c>
    </row>
    <row r="450" spans="1:33" ht="50.1" customHeight="1" x14ac:dyDescent="0.25">
      <c r="A450" s="48" t="str">
        <f t="shared" si="9"/>
        <v/>
      </c>
      <c r="B450" s="48" t="str">
        <f>IF(ISBLANK(C450),"",_xlfn.CONCAT(A450,"_",TEXT(G450,"yymmdd"),TEXT(H450,"hhmm"),"-",VLOOKUP(Tabla26[[#This Row],[DEPARTAMENTO O PARTIDO]],id_deptos[#All],2,FALSE)))</f>
        <v/>
      </c>
      <c r="C450" s="36"/>
      <c r="D450" s="36"/>
      <c r="E450" s="36"/>
      <c r="F450" s="36"/>
      <c r="G450" s="45"/>
      <c r="H450" s="85"/>
      <c r="I450" s="38"/>
      <c r="J450" s="38"/>
      <c r="K450" s="38"/>
      <c r="L450" s="38"/>
      <c r="M450" s="39"/>
      <c r="N450" s="38"/>
      <c r="O450" s="40"/>
      <c r="P450" s="40"/>
      <c r="Q450" s="38"/>
      <c r="R450" s="38"/>
      <c r="S450" s="38"/>
      <c r="T450" s="38"/>
      <c r="U450" s="38"/>
      <c r="V450" s="38"/>
      <c r="W450" s="38"/>
      <c r="X450" s="38"/>
      <c r="Y450" s="38"/>
      <c r="Z450" s="38"/>
      <c r="AA450" s="38"/>
      <c r="AB450" s="38"/>
      <c r="AC450" s="38"/>
      <c r="AD450" s="38"/>
      <c r="AE450" s="38"/>
      <c r="AF450" s="38"/>
      <c r="AG450" s="50" t="str">
        <f>_xlfn.IFNA(VLOOKUP(Tabla26[[#This Row],[CODIGO_OPERATIVO]],codigo_operativo[#All],2,FALSE),"")</f>
        <v/>
      </c>
    </row>
    <row r="451" spans="1:33" ht="50.1" customHeight="1" x14ac:dyDescent="0.25">
      <c r="A451" s="48" t="str">
        <f t="shared" si="9"/>
        <v/>
      </c>
      <c r="B451" s="48" t="str">
        <f>IF(ISBLANK(C451),"",_xlfn.CONCAT(A451,"_",TEXT(G451,"yymmdd"),TEXT(H451,"hhmm"),"-",VLOOKUP(Tabla26[[#This Row],[DEPARTAMENTO O PARTIDO]],id_deptos[#All],2,FALSE)))</f>
        <v/>
      </c>
      <c r="C451" s="36"/>
      <c r="D451" s="36"/>
      <c r="E451" s="36"/>
      <c r="F451" s="36"/>
      <c r="G451" s="45"/>
      <c r="H451" s="85"/>
      <c r="I451" s="38"/>
      <c r="J451" s="38"/>
      <c r="K451" s="38"/>
      <c r="L451" s="38"/>
      <c r="M451" s="39"/>
      <c r="N451" s="38"/>
      <c r="O451" s="40"/>
      <c r="P451" s="40"/>
      <c r="Q451" s="38"/>
      <c r="R451" s="38"/>
      <c r="S451" s="38"/>
      <c r="T451" s="38"/>
      <c r="U451" s="38"/>
      <c r="V451" s="38"/>
      <c r="W451" s="38"/>
      <c r="X451" s="38"/>
      <c r="Y451" s="38"/>
      <c r="Z451" s="38"/>
      <c r="AA451" s="38"/>
      <c r="AB451" s="38"/>
      <c r="AC451" s="38"/>
      <c r="AD451" s="38"/>
      <c r="AE451" s="38"/>
      <c r="AF451" s="38"/>
      <c r="AG451" s="50" t="str">
        <f>_xlfn.IFNA(VLOOKUP(Tabla26[[#This Row],[CODIGO_OPERATIVO]],codigo_operativo[#All],2,FALSE),"")</f>
        <v/>
      </c>
    </row>
    <row r="452" spans="1:33" ht="50.1" customHeight="1" x14ac:dyDescent="0.25">
      <c r="A452" s="48" t="str">
        <f t="shared" si="9"/>
        <v/>
      </c>
      <c r="B452" s="48" t="str">
        <f>IF(ISBLANK(C452),"",_xlfn.CONCAT(A452,"_",TEXT(G452,"yymmdd"),TEXT(H452,"hhmm"),"-",VLOOKUP(Tabla26[[#This Row],[DEPARTAMENTO O PARTIDO]],id_deptos[#All],2,FALSE)))</f>
        <v/>
      </c>
      <c r="C452" s="36"/>
      <c r="D452" s="36"/>
      <c r="E452" s="36"/>
      <c r="F452" s="36"/>
      <c r="G452" s="45"/>
      <c r="H452" s="85"/>
      <c r="I452" s="38"/>
      <c r="J452" s="38"/>
      <c r="K452" s="38"/>
      <c r="L452" s="38"/>
      <c r="M452" s="39"/>
      <c r="N452" s="38"/>
      <c r="O452" s="40"/>
      <c r="P452" s="40"/>
      <c r="Q452" s="38"/>
      <c r="R452" s="38"/>
      <c r="S452" s="38"/>
      <c r="T452" s="38"/>
      <c r="U452" s="38"/>
      <c r="V452" s="38"/>
      <c r="W452" s="38"/>
      <c r="X452" s="38"/>
      <c r="Y452" s="38"/>
      <c r="Z452" s="38"/>
      <c r="AA452" s="38"/>
      <c r="AB452" s="38"/>
      <c r="AC452" s="38"/>
      <c r="AD452" s="38"/>
      <c r="AE452" s="38"/>
      <c r="AF452" s="38"/>
      <c r="AG452" s="50" t="str">
        <f>_xlfn.IFNA(VLOOKUP(Tabla26[[#This Row],[CODIGO_OPERATIVO]],codigo_operativo[#All],2,FALSE),"")</f>
        <v/>
      </c>
    </row>
    <row r="453" spans="1:33" ht="50.1" customHeight="1" x14ac:dyDescent="0.25">
      <c r="A453" s="48" t="str">
        <f t="shared" si="9"/>
        <v/>
      </c>
      <c r="B453" s="48" t="str">
        <f>IF(ISBLANK(C453),"",_xlfn.CONCAT(A453,"_",TEXT(G453,"yymmdd"),TEXT(H453,"hhmm"),"-",VLOOKUP(Tabla26[[#This Row],[DEPARTAMENTO O PARTIDO]],id_deptos[#All],2,FALSE)))</f>
        <v/>
      </c>
      <c r="C453" s="36"/>
      <c r="D453" s="36"/>
      <c r="E453" s="36"/>
      <c r="F453" s="36"/>
      <c r="G453" s="45"/>
      <c r="H453" s="85"/>
      <c r="I453" s="38"/>
      <c r="J453" s="38"/>
      <c r="K453" s="38"/>
      <c r="L453" s="38"/>
      <c r="M453" s="39"/>
      <c r="N453" s="38"/>
      <c r="O453" s="40"/>
      <c r="P453" s="40"/>
      <c r="Q453" s="38"/>
      <c r="R453" s="38"/>
      <c r="S453" s="38"/>
      <c r="T453" s="38"/>
      <c r="U453" s="38"/>
      <c r="V453" s="38"/>
      <c r="W453" s="38"/>
      <c r="X453" s="38"/>
      <c r="Y453" s="38"/>
      <c r="Z453" s="38"/>
      <c r="AA453" s="38"/>
      <c r="AB453" s="38"/>
      <c r="AC453" s="38"/>
      <c r="AD453" s="38"/>
      <c r="AE453" s="38"/>
      <c r="AF453" s="38"/>
      <c r="AG453" s="50" t="str">
        <f>_xlfn.IFNA(VLOOKUP(Tabla26[[#This Row],[CODIGO_OPERATIVO]],codigo_operativo[#All],2,FALSE),"")</f>
        <v/>
      </c>
    </row>
    <row r="454" spans="1:33" ht="50.1" customHeight="1" x14ac:dyDescent="0.25">
      <c r="A454" s="48" t="str">
        <f t="shared" si="9"/>
        <v/>
      </c>
      <c r="B454" s="48" t="str">
        <f>IF(ISBLANK(C454),"",_xlfn.CONCAT(A454,"_",TEXT(G454,"yymmdd"),TEXT(H454,"hhmm"),"-",VLOOKUP(Tabla26[[#This Row],[DEPARTAMENTO O PARTIDO]],id_deptos[#All],2,FALSE)))</f>
        <v/>
      </c>
      <c r="C454" s="36"/>
      <c r="D454" s="36"/>
      <c r="E454" s="36"/>
      <c r="F454" s="36"/>
      <c r="G454" s="45"/>
      <c r="H454" s="85"/>
      <c r="I454" s="38"/>
      <c r="J454" s="38"/>
      <c r="K454" s="38"/>
      <c r="L454" s="38"/>
      <c r="M454" s="39"/>
      <c r="N454" s="38"/>
      <c r="O454" s="40"/>
      <c r="P454" s="40"/>
      <c r="Q454" s="38"/>
      <c r="R454" s="38"/>
      <c r="S454" s="38"/>
      <c r="T454" s="38"/>
      <c r="U454" s="38"/>
      <c r="V454" s="38"/>
      <c r="W454" s="38"/>
      <c r="X454" s="38"/>
      <c r="Y454" s="38"/>
      <c r="Z454" s="38"/>
      <c r="AA454" s="38"/>
      <c r="AB454" s="38"/>
      <c r="AC454" s="38"/>
      <c r="AD454" s="38"/>
      <c r="AE454" s="38"/>
      <c r="AF454" s="38"/>
      <c r="AG454" s="50" t="str">
        <f>_xlfn.IFNA(VLOOKUP(Tabla26[[#This Row],[CODIGO_OPERATIVO]],codigo_operativo[#All],2,FALSE),"")</f>
        <v/>
      </c>
    </row>
    <row r="455" spans="1:33" ht="50.1" customHeight="1" x14ac:dyDescent="0.25">
      <c r="A455" s="48" t="str">
        <f t="shared" si="9"/>
        <v/>
      </c>
      <c r="B455" s="48" t="str">
        <f>IF(ISBLANK(C455),"",_xlfn.CONCAT(A455,"_",TEXT(G455,"yymmdd"),TEXT(H455,"hhmm"),"-",VLOOKUP(Tabla26[[#This Row],[DEPARTAMENTO O PARTIDO]],id_deptos[#All],2,FALSE)))</f>
        <v/>
      </c>
      <c r="C455" s="36"/>
      <c r="D455" s="36"/>
      <c r="E455" s="36"/>
      <c r="F455" s="36"/>
      <c r="G455" s="45"/>
      <c r="H455" s="85"/>
      <c r="I455" s="38"/>
      <c r="J455" s="38"/>
      <c r="K455" s="38"/>
      <c r="L455" s="38"/>
      <c r="M455" s="39"/>
      <c r="N455" s="38"/>
      <c r="O455" s="40"/>
      <c r="P455" s="40"/>
      <c r="Q455" s="38"/>
      <c r="R455" s="38"/>
      <c r="S455" s="38"/>
      <c r="T455" s="38"/>
      <c r="U455" s="38"/>
      <c r="V455" s="38"/>
      <c r="W455" s="38"/>
      <c r="X455" s="38"/>
      <c r="Y455" s="38"/>
      <c r="Z455" s="38"/>
      <c r="AA455" s="38"/>
      <c r="AB455" s="38"/>
      <c r="AC455" s="38"/>
      <c r="AD455" s="38"/>
      <c r="AE455" s="38"/>
      <c r="AF455" s="38"/>
      <c r="AG455" s="50" t="str">
        <f>_xlfn.IFNA(VLOOKUP(Tabla26[[#This Row],[CODIGO_OPERATIVO]],codigo_operativo[#All],2,FALSE),"")</f>
        <v/>
      </c>
    </row>
    <row r="456" spans="1:33" ht="50.1" customHeight="1" x14ac:dyDescent="0.25">
      <c r="A456" s="48" t="str">
        <f t="shared" si="9"/>
        <v/>
      </c>
      <c r="B456" s="48" t="str">
        <f>IF(ISBLANK(C456),"",_xlfn.CONCAT(A456,"_",TEXT(G456,"yymmdd"),TEXT(H456,"hhmm"),"-",VLOOKUP(Tabla26[[#This Row],[DEPARTAMENTO O PARTIDO]],id_deptos[#All],2,FALSE)))</f>
        <v/>
      </c>
      <c r="C456" s="36"/>
      <c r="D456" s="36"/>
      <c r="E456" s="36"/>
      <c r="F456" s="36"/>
      <c r="G456" s="45"/>
      <c r="H456" s="85"/>
      <c r="I456" s="38"/>
      <c r="J456" s="38"/>
      <c r="K456" s="38"/>
      <c r="L456" s="38"/>
      <c r="M456" s="39"/>
      <c r="N456" s="38"/>
      <c r="O456" s="40"/>
      <c r="P456" s="40"/>
      <c r="Q456" s="38"/>
      <c r="R456" s="38"/>
      <c r="S456" s="38"/>
      <c r="T456" s="38"/>
      <c r="U456" s="38"/>
      <c r="V456" s="38"/>
      <c r="W456" s="38"/>
      <c r="X456" s="38"/>
      <c r="Y456" s="38"/>
      <c r="Z456" s="38"/>
      <c r="AA456" s="38"/>
      <c r="AB456" s="38"/>
      <c r="AC456" s="38"/>
      <c r="AD456" s="38"/>
      <c r="AE456" s="38"/>
      <c r="AF456" s="38"/>
      <c r="AG456" s="50" t="str">
        <f>_xlfn.IFNA(VLOOKUP(Tabla26[[#This Row],[CODIGO_OPERATIVO]],codigo_operativo[#All],2,FALSE),"")</f>
        <v/>
      </c>
    </row>
    <row r="457" spans="1:33" ht="50.1" customHeight="1" x14ac:dyDescent="0.25">
      <c r="A457" s="48" t="str">
        <f t="shared" si="9"/>
        <v/>
      </c>
      <c r="B457" s="48" t="str">
        <f>IF(ISBLANK(C457),"",_xlfn.CONCAT(A457,"_",TEXT(G457,"yymmdd"),TEXT(H457,"hhmm"),"-",VLOOKUP(Tabla26[[#This Row],[DEPARTAMENTO O PARTIDO]],id_deptos[#All],2,FALSE)))</f>
        <v/>
      </c>
      <c r="C457" s="36"/>
      <c r="D457" s="36"/>
      <c r="E457" s="36"/>
      <c r="F457" s="36"/>
      <c r="G457" s="45"/>
      <c r="H457" s="85"/>
      <c r="I457" s="38"/>
      <c r="J457" s="38"/>
      <c r="K457" s="38"/>
      <c r="L457" s="38"/>
      <c r="M457" s="39"/>
      <c r="N457" s="38"/>
      <c r="O457" s="40"/>
      <c r="P457" s="40"/>
      <c r="Q457" s="38"/>
      <c r="R457" s="38"/>
      <c r="S457" s="38"/>
      <c r="T457" s="38"/>
      <c r="U457" s="38"/>
      <c r="V457" s="38"/>
      <c r="W457" s="38"/>
      <c r="X457" s="38"/>
      <c r="Y457" s="38"/>
      <c r="Z457" s="38"/>
      <c r="AA457" s="38"/>
      <c r="AB457" s="38"/>
      <c r="AC457" s="38"/>
      <c r="AD457" s="38"/>
      <c r="AE457" s="38"/>
      <c r="AF457" s="38"/>
      <c r="AG457" s="50" t="str">
        <f>_xlfn.IFNA(VLOOKUP(Tabla26[[#This Row],[CODIGO_OPERATIVO]],codigo_operativo[#All],2,FALSE),"")</f>
        <v/>
      </c>
    </row>
    <row r="458" spans="1:33" ht="50.1" customHeight="1" x14ac:dyDescent="0.25">
      <c r="A458" s="48" t="str">
        <f t="shared" si="9"/>
        <v/>
      </c>
      <c r="B458" s="48" t="str">
        <f>IF(ISBLANK(C458),"",_xlfn.CONCAT(A458,"_",TEXT(G458,"yymmdd"),TEXT(H458,"hhmm"),"-",VLOOKUP(Tabla26[[#This Row],[DEPARTAMENTO O PARTIDO]],id_deptos[#All],2,FALSE)))</f>
        <v/>
      </c>
      <c r="C458" s="36"/>
      <c r="D458" s="36"/>
      <c r="E458" s="36"/>
      <c r="F458" s="36"/>
      <c r="G458" s="45"/>
      <c r="H458" s="85"/>
      <c r="I458" s="38"/>
      <c r="J458" s="38"/>
      <c r="K458" s="38"/>
      <c r="L458" s="38"/>
      <c r="M458" s="39"/>
      <c r="N458" s="38"/>
      <c r="O458" s="40"/>
      <c r="P458" s="40"/>
      <c r="Q458" s="38"/>
      <c r="R458" s="38"/>
      <c r="S458" s="38"/>
      <c r="T458" s="38"/>
      <c r="U458" s="38"/>
      <c r="V458" s="38"/>
      <c r="W458" s="38"/>
      <c r="X458" s="38"/>
      <c r="Y458" s="38"/>
      <c r="Z458" s="38"/>
      <c r="AA458" s="38"/>
      <c r="AB458" s="38"/>
      <c r="AC458" s="38"/>
      <c r="AD458" s="38"/>
      <c r="AE458" s="38"/>
      <c r="AF458" s="38"/>
      <c r="AG458" s="50" t="str">
        <f>_xlfn.IFNA(VLOOKUP(Tabla26[[#This Row],[CODIGO_OPERATIVO]],codigo_operativo[#All],2,FALSE),"")</f>
        <v/>
      </c>
    </row>
    <row r="459" spans="1:33" ht="50.1" customHeight="1" x14ac:dyDescent="0.25">
      <c r="A459" s="48" t="str">
        <f t="shared" si="9"/>
        <v/>
      </c>
      <c r="B459" s="48" t="str">
        <f>IF(ISBLANK(C459),"",_xlfn.CONCAT(A459,"_",TEXT(G459,"yymmdd"),TEXT(H459,"hhmm"),"-",VLOOKUP(Tabla26[[#This Row],[DEPARTAMENTO O PARTIDO]],id_deptos[#All],2,FALSE)))</f>
        <v/>
      </c>
      <c r="C459" s="36"/>
      <c r="D459" s="36"/>
      <c r="E459" s="36"/>
      <c r="F459" s="36"/>
      <c r="G459" s="45"/>
      <c r="H459" s="85"/>
      <c r="I459" s="38"/>
      <c r="J459" s="38"/>
      <c r="K459" s="38"/>
      <c r="L459" s="38"/>
      <c r="M459" s="39"/>
      <c r="N459" s="38"/>
      <c r="O459" s="40"/>
      <c r="P459" s="40"/>
      <c r="Q459" s="38"/>
      <c r="R459" s="38"/>
      <c r="S459" s="38"/>
      <c r="T459" s="38"/>
      <c r="U459" s="38"/>
      <c r="V459" s="38"/>
      <c r="W459" s="38"/>
      <c r="X459" s="38"/>
      <c r="Y459" s="38"/>
      <c r="Z459" s="38"/>
      <c r="AA459" s="38"/>
      <c r="AB459" s="38"/>
      <c r="AC459" s="38"/>
      <c r="AD459" s="38"/>
      <c r="AE459" s="38"/>
      <c r="AF459" s="38"/>
      <c r="AG459" s="50" t="str">
        <f>_xlfn.IFNA(VLOOKUP(Tabla26[[#This Row],[CODIGO_OPERATIVO]],codigo_operativo[#All],2,FALSE),"")</f>
        <v/>
      </c>
    </row>
    <row r="460" spans="1:33" ht="50.1" customHeight="1" x14ac:dyDescent="0.25">
      <c r="A460" s="48" t="str">
        <f t="shared" si="9"/>
        <v/>
      </c>
      <c r="B460" s="48" t="str">
        <f>IF(ISBLANK(C460),"",_xlfn.CONCAT(A460,"_",TEXT(G460,"yymmdd"),TEXT(H460,"hhmm"),"-",VLOOKUP(Tabla26[[#This Row],[DEPARTAMENTO O PARTIDO]],id_deptos[#All],2,FALSE)))</f>
        <v/>
      </c>
      <c r="C460" s="36"/>
      <c r="D460" s="36"/>
      <c r="E460" s="36"/>
      <c r="F460" s="36"/>
      <c r="G460" s="45"/>
      <c r="H460" s="85"/>
      <c r="I460" s="38"/>
      <c r="J460" s="38"/>
      <c r="K460" s="38"/>
      <c r="L460" s="38"/>
      <c r="M460" s="39"/>
      <c r="N460" s="38"/>
      <c r="O460" s="40"/>
      <c r="P460" s="40"/>
      <c r="Q460" s="38"/>
      <c r="R460" s="38"/>
      <c r="S460" s="38"/>
      <c r="T460" s="38"/>
      <c r="U460" s="38"/>
      <c r="V460" s="38"/>
      <c r="W460" s="38"/>
      <c r="X460" s="38"/>
      <c r="Y460" s="38"/>
      <c r="Z460" s="38"/>
      <c r="AA460" s="38"/>
      <c r="AB460" s="38"/>
      <c r="AC460" s="38"/>
      <c r="AD460" s="38"/>
      <c r="AE460" s="38"/>
      <c r="AF460" s="38"/>
      <c r="AG460" s="50" t="str">
        <f>_xlfn.IFNA(VLOOKUP(Tabla26[[#This Row],[CODIGO_OPERATIVO]],codigo_operativo[#All],2,FALSE),"")</f>
        <v/>
      </c>
    </row>
    <row r="461" spans="1:33" ht="50.1" customHeight="1" x14ac:dyDescent="0.25">
      <c r="A461" s="48" t="str">
        <f t="shared" si="9"/>
        <v/>
      </c>
      <c r="B461" s="48" t="str">
        <f>IF(ISBLANK(C461),"",_xlfn.CONCAT(A461,"_",TEXT(G461,"yymmdd"),TEXT(H461,"hhmm"),"-",VLOOKUP(Tabla26[[#This Row],[DEPARTAMENTO O PARTIDO]],id_deptos[#All],2,FALSE)))</f>
        <v/>
      </c>
      <c r="C461" s="36"/>
      <c r="D461" s="36"/>
      <c r="E461" s="36"/>
      <c r="F461" s="36"/>
      <c r="G461" s="45"/>
      <c r="H461" s="85"/>
      <c r="I461" s="38"/>
      <c r="J461" s="38"/>
      <c r="K461" s="38"/>
      <c r="L461" s="38"/>
      <c r="M461" s="39"/>
      <c r="N461" s="38"/>
      <c r="O461" s="40"/>
      <c r="P461" s="40"/>
      <c r="Q461" s="38"/>
      <c r="R461" s="38"/>
      <c r="S461" s="38"/>
      <c r="T461" s="38"/>
      <c r="U461" s="38"/>
      <c r="V461" s="38"/>
      <c r="W461" s="38"/>
      <c r="X461" s="38"/>
      <c r="Y461" s="38"/>
      <c r="Z461" s="38"/>
      <c r="AA461" s="38"/>
      <c r="AB461" s="38"/>
      <c r="AC461" s="38"/>
      <c r="AD461" s="38"/>
      <c r="AE461" s="38"/>
      <c r="AF461" s="38"/>
      <c r="AG461" s="50" t="str">
        <f>_xlfn.IFNA(VLOOKUP(Tabla26[[#This Row],[CODIGO_OPERATIVO]],codigo_operativo[#All],2,FALSE),"")</f>
        <v/>
      </c>
    </row>
    <row r="462" spans="1:33" ht="50.1" customHeight="1" x14ac:dyDescent="0.25">
      <c r="A462" s="48" t="str">
        <f t="shared" si="9"/>
        <v/>
      </c>
      <c r="B462" s="48" t="str">
        <f>IF(ISBLANK(C462),"",_xlfn.CONCAT(A462,"_",TEXT(G462,"yymmdd"),TEXT(H462,"hhmm"),"-",VLOOKUP(Tabla26[[#This Row],[DEPARTAMENTO O PARTIDO]],id_deptos[#All],2,FALSE)))</f>
        <v/>
      </c>
      <c r="C462" s="36"/>
      <c r="D462" s="36"/>
      <c r="E462" s="36"/>
      <c r="F462" s="36"/>
      <c r="G462" s="45"/>
      <c r="H462" s="85"/>
      <c r="I462" s="38"/>
      <c r="J462" s="38"/>
      <c r="K462" s="38"/>
      <c r="L462" s="38"/>
      <c r="M462" s="39"/>
      <c r="N462" s="38"/>
      <c r="O462" s="40"/>
      <c r="P462" s="40"/>
      <c r="Q462" s="38"/>
      <c r="R462" s="38"/>
      <c r="S462" s="38"/>
      <c r="T462" s="38"/>
      <c r="U462" s="38"/>
      <c r="V462" s="38"/>
      <c r="W462" s="38"/>
      <c r="X462" s="38"/>
      <c r="Y462" s="38"/>
      <c r="Z462" s="38"/>
      <c r="AA462" s="38"/>
      <c r="AB462" s="38"/>
      <c r="AC462" s="38"/>
      <c r="AD462" s="38"/>
      <c r="AE462" s="38"/>
      <c r="AF462" s="38"/>
      <c r="AG462" s="50" t="str">
        <f>_xlfn.IFNA(VLOOKUP(Tabla26[[#This Row],[CODIGO_OPERATIVO]],codigo_operativo[#All],2,FALSE),"")</f>
        <v/>
      </c>
    </row>
    <row r="463" spans="1:33" ht="50.1" customHeight="1" x14ac:dyDescent="0.25">
      <c r="A463" s="48" t="str">
        <f t="shared" si="9"/>
        <v/>
      </c>
      <c r="B463" s="48" t="str">
        <f>IF(ISBLANK(C463),"",_xlfn.CONCAT(A463,"_",TEXT(G463,"yymmdd"),TEXT(H463,"hhmm"),"-",VLOOKUP(Tabla26[[#This Row],[DEPARTAMENTO O PARTIDO]],id_deptos[#All],2,FALSE)))</f>
        <v/>
      </c>
      <c r="C463" s="36"/>
      <c r="D463" s="36"/>
      <c r="E463" s="36"/>
      <c r="F463" s="36"/>
      <c r="G463" s="45"/>
      <c r="H463" s="85"/>
      <c r="I463" s="38"/>
      <c r="J463" s="38"/>
      <c r="K463" s="38"/>
      <c r="L463" s="38"/>
      <c r="M463" s="39"/>
      <c r="N463" s="38"/>
      <c r="O463" s="40"/>
      <c r="P463" s="40"/>
      <c r="Q463" s="38"/>
      <c r="R463" s="38"/>
      <c r="S463" s="38"/>
      <c r="T463" s="38"/>
      <c r="U463" s="38"/>
      <c r="V463" s="38"/>
      <c r="W463" s="38"/>
      <c r="X463" s="38"/>
      <c r="Y463" s="38"/>
      <c r="Z463" s="38"/>
      <c r="AA463" s="38"/>
      <c r="AB463" s="38"/>
      <c r="AC463" s="38"/>
      <c r="AD463" s="38"/>
      <c r="AE463" s="38"/>
      <c r="AF463" s="38"/>
      <c r="AG463" s="50" t="str">
        <f>_xlfn.IFNA(VLOOKUP(Tabla26[[#This Row],[CODIGO_OPERATIVO]],codigo_operativo[#All],2,FALSE),"")</f>
        <v/>
      </c>
    </row>
    <row r="464" spans="1:33" ht="50.1" customHeight="1" x14ac:dyDescent="0.25">
      <c r="A464" s="48" t="str">
        <f t="shared" si="9"/>
        <v/>
      </c>
      <c r="B464" s="48" t="str">
        <f>IF(ISBLANK(C464),"",_xlfn.CONCAT(A464,"_",TEXT(G464,"yymmdd"),TEXT(H464,"hhmm"),"-",VLOOKUP(Tabla26[[#This Row],[DEPARTAMENTO O PARTIDO]],id_deptos[#All],2,FALSE)))</f>
        <v/>
      </c>
      <c r="C464" s="36"/>
      <c r="D464" s="36"/>
      <c r="E464" s="36"/>
      <c r="F464" s="36"/>
      <c r="G464" s="45"/>
      <c r="H464" s="85"/>
      <c r="I464" s="38"/>
      <c r="J464" s="38"/>
      <c r="K464" s="38"/>
      <c r="L464" s="38"/>
      <c r="M464" s="39"/>
      <c r="N464" s="38"/>
      <c r="O464" s="40"/>
      <c r="P464" s="40"/>
      <c r="Q464" s="38"/>
      <c r="R464" s="38"/>
      <c r="S464" s="38"/>
      <c r="T464" s="38"/>
      <c r="U464" s="38"/>
      <c r="V464" s="38"/>
      <c r="W464" s="38"/>
      <c r="X464" s="38"/>
      <c r="Y464" s="38"/>
      <c r="Z464" s="38"/>
      <c r="AA464" s="38"/>
      <c r="AB464" s="38"/>
      <c r="AC464" s="38"/>
      <c r="AD464" s="38"/>
      <c r="AE464" s="38"/>
      <c r="AF464" s="38"/>
      <c r="AG464" s="50" t="str">
        <f>_xlfn.IFNA(VLOOKUP(Tabla26[[#This Row],[CODIGO_OPERATIVO]],codigo_operativo[#All],2,FALSE),"")</f>
        <v/>
      </c>
    </row>
    <row r="465" spans="1:33" ht="50.1" customHeight="1" x14ac:dyDescent="0.25">
      <c r="A465" s="48" t="str">
        <f t="shared" si="9"/>
        <v/>
      </c>
      <c r="B465" s="48" t="str">
        <f>IF(ISBLANK(C465),"",_xlfn.CONCAT(A465,"_",TEXT(G465,"yymmdd"),TEXT(H465,"hhmm"),"-",VLOOKUP(Tabla26[[#This Row],[DEPARTAMENTO O PARTIDO]],id_deptos[#All],2,FALSE)))</f>
        <v/>
      </c>
      <c r="C465" s="36"/>
      <c r="D465" s="36"/>
      <c r="E465" s="36"/>
      <c r="F465" s="36"/>
      <c r="G465" s="45"/>
      <c r="H465" s="85"/>
      <c r="I465" s="38"/>
      <c r="J465" s="38"/>
      <c r="K465" s="38"/>
      <c r="L465" s="38"/>
      <c r="M465" s="39"/>
      <c r="N465" s="38"/>
      <c r="O465" s="40"/>
      <c r="P465" s="40"/>
      <c r="Q465" s="38"/>
      <c r="R465" s="38"/>
      <c r="S465" s="38"/>
      <c r="T465" s="38"/>
      <c r="U465" s="38"/>
      <c r="V465" s="38"/>
      <c r="W465" s="38"/>
      <c r="X465" s="38"/>
      <c r="Y465" s="38"/>
      <c r="Z465" s="38"/>
      <c r="AA465" s="38"/>
      <c r="AB465" s="38"/>
      <c r="AC465" s="38"/>
      <c r="AD465" s="38"/>
      <c r="AE465" s="38"/>
      <c r="AF465" s="38"/>
      <c r="AG465" s="50" t="str">
        <f>_xlfn.IFNA(VLOOKUP(Tabla26[[#This Row],[CODIGO_OPERATIVO]],codigo_operativo[#All],2,FALSE),"")</f>
        <v/>
      </c>
    </row>
    <row r="466" spans="1:33" ht="50.1" customHeight="1" x14ac:dyDescent="0.25">
      <c r="A466" s="48" t="str">
        <f t="shared" si="9"/>
        <v/>
      </c>
      <c r="B466" s="48" t="str">
        <f>IF(ISBLANK(C466),"",_xlfn.CONCAT(A466,"_",TEXT(G466,"yymmdd"),TEXT(H466,"hhmm"),"-",VLOOKUP(Tabla26[[#This Row],[DEPARTAMENTO O PARTIDO]],id_deptos[#All],2,FALSE)))</f>
        <v/>
      </c>
      <c r="C466" s="36"/>
      <c r="D466" s="36"/>
      <c r="E466" s="36"/>
      <c r="F466" s="36"/>
      <c r="G466" s="45"/>
      <c r="H466" s="85"/>
      <c r="I466" s="38"/>
      <c r="J466" s="38"/>
      <c r="K466" s="38"/>
      <c r="L466" s="38"/>
      <c r="M466" s="39"/>
      <c r="N466" s="38"/>
      <c r="O466" s="40"/>
      <c r="P466" s="40"/>
      <c r="Q466" s="38"/>
      <c r="R466" s="38"/>
      <c r="S466" s="38"/>
      <c r="T466" s="38"/>
      <c r="U466" s="38"/>
      <c r="V466" s="38"/>
      <c r="W466" s="38"/>
      <c r="X466" s="38"/>
      <c r="Y466" s="38"/>
      <c r="Z466" s="38"/>
      <c r="AA466" s="38"/>
      <c r="AB466" s="38"/>
      <c r="AC466" s="38"/>
      <c r="AD466" s="38"/>
      <c r="AE466" s="38"/>
      <c r="AF466" s="38"/>
      <c r="AG466" s="50" t="str">
        <f>_xlfn.IFNA(VLOOKUP(Tabla26[[#This Row],[CODIGO_OPERATIVO]],codigo_operativo[#All],2,FALSE),"")</f>
        <v/>
      </c>
    </row>
    <row r="467" spans="1:33" ht="50.1" customHeight="1" x14ac:dyDescent="0.25">
      <c r="A467" s="48" t="str">
        <f t="shared" si="9"/>
        <v/>
      </c>
      <c r="B467" s="48" t="str">
        <f>IF(ISBLANK(C467),"",_xlfn.CONCAT(A467,"_",TEXT(G467,"yymmdd"),TEXT(H467,"hhmm"),"-",VLOOKUP(Tabla26[[#This Row],[DEPARTAMENTO O PARTIDO]],id_deptos[#All],2,FALSE)))</f>
        <v/>
      </c>
      <c r="C467" s="36"/>
      <c r="D467" s="36"/>
      <c r="E467" s="36"/>
      <c r="F467" s="36"/>
      <c r="G467" s="45"/>
      <c r="H467" s="85"/>
      <c r="I467" s="38"/>
      <c r="J467" s="38"/>
      <c r="K467" s="38"/>
      <c r="L467" s="38"/>
      <c r="M467" s="39"/>
      <c r="N467" s="38"/>
      <c r="O467" s="40"/>
      <c r="P467" s="40"/>
      <c r="Q467" s="38"/>
      <c r="R467" s="38"/>
      <c r="S467" s="38"/>
      <c r="T467" s="38"/>
      <c r="U467" s="38"/>
      <c r="V467" s="38"/>
      <c r="W467" s="38"/>
      <c r="X467" s="38"/>
      <c r="Y467" s="38"/>
      <c r="Z467" s="38"/>
      <c r="AA467" s="38"/>
      <c r="AB467" s="38"/>
      <c r="AC467" s="38"/>
      <c r="AD467" s="38"/>
      <c r="AE467" s="38"/>
      <c r="AF467" s="38"/>
      <c r="AG467" s="50" t="str">
        <f>_xlfn.IFNA(VLOOKUP(Tabla26[[#This Row],[CODIGO_OPERATIVO]],codigo_operativo[#All],2,FALSE),"")</f>
        <v/>
      </c>
    </row>
    <row r="468" spans="1:33" ht="50.1" customHeight="1" x14ac:dyDescent="0.25">
      <c r="A468" s="48" t="str">
        <f t="shared" si="9"/>
        <v/>
      </c>
      <c r="B468" s="48" t="str">
        <f>IF(ISBLANK(C468),"",_xlfn.CONCAT(A468,"_",TEXT(G468,"yymmdd"),TEXT(H468,"hhmm"),"-",VLOOKUP(Tabla26[[#This Row],[DEPARTAMENTO O PARTIDO]],id_deptos[#All],2,FALSE)))</f>
        <v/>
      </c>
      <c r="C468" s="36"/>
      <c r="D468" s="36"/>
      <c r="E468" s="36"/>
      <c r="F468" s="36"/>
      <c r="G468" s="45"/>
      <c r="H468" s="85"/>
      <c r="I468" s="38"/>
      <c r="J468" s="38"/>
      <c r="K468" s="38"/>
      <c r="L468" s="38"/>
      <c r="M468" s="39"/>
      <c r="N468" s="38"/>
      <c r="O468" s="40"/>
      <c r="P468" s="40"/>
      <c r="Q468" s="38"/>
      <c r="R468" s="38"/>
      <c r="S468" s="38"/>
      <c r="T468" s="38"/>
      <c r="U468" s="38"/>
      <c r="V468" s="38"/>
      <c r="W468" s="38"/>
      <c r="X468" s="38"/>
      <c r="Y468" s="38"/>
      <c r="Z468" s="38"/>
      <c r="AA468" s="38"/>
      <c r="AB468" s="38"/>
      <c r="AC468" s="38"/>
      <c r="AD468" s="38"/>
      <c r="AE468" s="38"/>
      <c r="AF468" s="38"/>
      <c r="AG468" s="50" t="str">
        <f>_xlfn.IFNA(VLOOKUP(Tabla26[[#This Row],[CODIGO_OPERATIVO]],codigo_operativo[#All],2,FALSE),"")</f>
        <v/>
      </c>
    </row>
    <row r="469" spans="1:33" ht="50.1" customHeight="1" x14ac:dyDescent="0.25">
      <c r="A469" s="48" t="str">
        <f t="shared" si="9"/>
        <v/>
      </c>
      <c r="B469" s="48" t="str">
        <f>IF(ISBLANK(C469),"",_xlfn.CONCAT(A469,"_",TEXT(G469,"yymmdd"),TEXT(H469,"hhmm"),"-",VLOOKUP(Tabla26[[#This Row],[DEPARTAMENTO O PARTIDO]],id_deptos[#All],2,FALSE)))</f>
        <v/>
      </c>
      <c r="C469" s="36"/>
      <c r="D469" s="36"/>
      <c r="E469" s="36"/>
      <c r="F469" s="36"/>
      <c r="G469" s="45"/>
      <c r="H469" s="85"/>
      <c r="I469" s="38"/>
      <c r="J469" s="38"/>
      <c r="K469" s="38"/>
      <c r="L469" s="38"/>
      <c r="M469" s="39"/>
      <c r="N469" s="38"/>
      <c r="O469" s="40"/>
      <c r="P469" s="40"/>
      <c r="Q469" s="38"/>
      <c r="R469" s="38"/>
      <c r="S469" s="38"/>
      <c r="T469" s="38"/>
      <c r="U469" s="38"/>
      <c r="V469" s="38"/>
      <c r="W469" s="38"/>
      <c r="X469" s="38"/>
      <c r="Y469" s="38"/>
      <c r="Z469" s="38"/>
      <c r="AA469" s="38"/>
      <c r="AB469" s="38"/>
      <c r="AC469" s="38"/>
      <c r="AD469" s="38"/>
      <c r="AE469" s="38"/>
      <c r="AF469" s="38"/>
      <c r="AG469" s="50" t="str">
        <f>_xlfn.IFNA(VLOOKUP(Tabla26[[#This Row],[CODIGO_OPERATIVO]],codigo_operativo[#All],2,FALSE),"")</f>
        <v/>
      </c>
    </row>
    <row r="470" spans="1:33" ht="50.1" customHeight="1" x14ac:dyDescent="0.25">
      <c r="A470" s="48" t="str">
        <f t="shared" si="9"/>
        <v/>
      </c>
      <c r="B470" s="48" t="str">
        <f>IF(ISBLANK(C470),"",_xlfn.CONCAT(A470,"_",TEXT(G470,"yymmdd"),TEXT(H470,"hhmm"),"-",VLOOKUP(Tabla26[[#This Row],[DEPARTAMENTO O PARTIDO]],id_deptos[#All],2,FALSE)))</f>
        <v/>
      </c>
      <c r="C470" s="36"/>
      <c r="D470" s="36"/>
      <c r="E470" s="36"/>
      <c r="F470" s="36"/>
      <c r="G470" s="45"/>
      <c r="H470" s="85"/>
      <c r="I470" s="38"/>
      <c r="J470" s="38"/>
      <c r="K470" s="38"/>
      <c r="L470" s="38"/>
      <c r="M470" s="39"/>
      <c r="N470" s="38"/>
      <c r="O470" s="40"/>
      <c r="P470" s="40"/>
      <c r="Q470" s="38"/>
      <c r="R470" s="38"/>
      <c r="S470" s="38"/>
      <c r="T470" s="38"/>
      <c r="U470" s="38"/>
      <c r="V470" s="38"/>
      <c r="W470" s="38"/>
      <c r="X470" s="38"/>
      <c r="Y470" s="38"/>
      <c r="Z470" s="38"/>
      <c r="AA470" s="38"/>
      <c r="AB470" s="38"/>
      <c r="AC470" s="38"/>
      <c r="AD470" s="38"/>
      <c r="AE470" s="38"/>
      <c r="AF470" s="38"/>
      <c r="AG470" s="50" t="str">
        <f>_xlfn.IFNA(VLOOKUP(Tabla26[[#This Row],[CODIGO_OPERATIVO]],codigo_operativo[#All],2,FALSE),"")</f>
        <v/>
      </c>
    </row>
    <row r="471" spans="1:33" ht="50.1" customHeight="1" x14ac:dyDescent="0.25">
      <c r="A471" s="48" t="str">
        <f t="shared" si="9"/>
        <v/>
      </c>
      <c r="B471" s="48" t="str">
        <f>IF(ISBLANK(C471),"",_xlfn.CONCAT(A471,"_",TEXT(G471,"yymmdd"),TEXT(H471,"hhmm"),"-",VLOOKUP(Tabla26[[#This Row],[DEPARTAMENTO O PARTIDO]],id_deptos[#All],2,FALSE)))</f>
        <v/>
      </c>
      <c r="C471" s="36"/>
      <c r="D471" s="36"/>
      <c r="E471" s="36"/>
      <c r="F471" s="36"/>
      <c r="G471" s="45"/>
      <c r="H471" s="85"/>
      <c r="I471" s="38"/>
      <c r="J471" s="38"/>
      <c r="K471" s="38"/>
      <c r="L471" s="38"/>
      <c r="M471" s="39"/>
      <c r="N471" s="38"/>
      <c r="O471" s="40"/>
      <c r="P471" s="40"/>
      <c r="Q471" s="38"/>
      <c r="R471" s="38"/>
      <c r="S471" s="38"/>
      <c r="T471" s="38"/>
      <c r="U471" s="38"/>
      <c r="V471" s="38"/>
      <c r="W471" s="38"/>
      <c r="X471" s="38"/>
      <c r="Y471" s="38"/>
      <c r="Z471" s="38"/>
      <c r="AA471" s="38"/>
      <c r="AB471" s="38"/>
      <c r="AC471" s="38"/>
      <c r="AD471" s="38"/>
      <c r="AE471" s="38"/>
      <c r="AF471" s="38"/>
      <c r="AG471" s="50" t="str">
        <f>_xlfn.IFNA(VLOOKUP(Tabla26[[#This Row],[CODIGO_OPERATIVO]],codigo_operativo[#All],2,FALSE),"")</f>
        <v/>
      </c>
    </row>
    <row r="472" spans="1:33" ht="50.1" customHeight="1" x14ac:dyDescent="0.25">
      <c r="A472" s="48" t="str">
        <f t="shared" si="9"/>
        <v/>
      </c>
      <c r="B472" s="48" t="str">
        <f>IF(ISBLANK(C472),"",_xlfn.CONCAT(A472,"_",TEXT(G472,"yymmdd"),TEXT(H472,"hhmm"),"-",VLOOKUP(Tabla26[[#This Row],[DEPARTAMENTO O PARTIDO]],id_deptos[#All],2,FALSE)))</f>
        <v/>
      </c>
      <c r="C472" s="36"/>
      <c r="D472" s="36"/>
      <c r="E472" s="36"/>
      <c r="F472" s="36"/>
      <c r="G472" s="45"/>
      <c r="H472" s="85"/>
      <c r="I472" s="38"/>
      <c r="J472" s="38"/>
      <c r="K472" s="38"/>
      <c r="L472" s="38"/>
      <c r="M472" s="39"/>
      <c r="N472" s="38"/>
      <c r="O472" s="40"/>
      <c r="P472" s="40"/>
      <c r="Q472" s="38"/>
      <c r="R472" s="38"/>
      <c r="S472" s="38"/>
      <c r="T472" s="38"/>
      <c r="U472" s="38"/>
      <c r="V472" s="38"/>
      <c r="W472" s="38"/>
      <c r="X472" s="38"/>
      <c r="Y472" s="38"/>
      <c r="Z472" s="38"/>
      <c r="AA472" s="38"/>
      <c r="AB472" s="38"/>
      <c r="AC472" s="38"/>
      <c r="AD472" s="38"/>
      <c r="AE472" s="38"/>
      <c r="AF472" s="38"/>
      <c r="AG472" s="50" t="str">
        <f>_xlfn.IFNA(VLOOKUP(Tabla26[[#This Row],[CODIGO_OPERATIVO]],codigo_operativo[#All],2,FALSE),"")</f>
        <v/>
      </c>
    </row>
    <row r="473" spans="1:33" ht="50.1" customHeight="1" x14ac:dyDescent="0.25">
      <c r="A473" s="48" t="str">
        <f t="shared" si="9"/>
        <v/>
      </c>
      <c r="B473" s="48" t="str">
        <f>IF(ISBLANK(C473),"",_xlfn.CONCAT(A473,"_",TEXT(G473,"yymmdd"),TEXT(H473,"hhmm"),"-",VLOOKUP(Tabla26[[#This Row],[DEPARTAMENTO O PARTIDO]],id_deptos[#All],2,FALSE)))</f>
        <v/>
      </c>
      <c r="C473" s="36"/>
      <c r="D473" s="36"/>
      <c r="E473" s="36"/>
      <c r="F473" s="36"/>
      <c r="G473" s="45"/>
      <c r="H473" s="85"/>
      <c r="I473" s="38"/>
      <c r="J473" s="38"/>
      <c r="K473" s="38"/>
      <c r="L473" s="38"/>
      <c r="M473" s="39"/>
      <c r="N473" s="38"/>
      <c r="O473" s="40"/>
      <c r="P473" s="40"/>
      <c r="Q473" s="38"/>
      <c r="R473" s="38"/>
      <c r="S473" s="38"/>
      <c r="T473" s="38"/>
      <c r="U473" s="38"/>
      <c r="V473" s="38"/>
      <c r="W473" s="38"/>
      <c r="X473" s="38"/>
      <c r="Y473" s="38"/>
      <c r="Z473" s="38"/>
      <c r="AA473" s="38"/>
      <c r="AB473" s="38"/>
      <c r="AC473" s="38"/>
      <c r="AD473" s="38"/>
      <c r="AE473" s="38"/>
      <c r="AF473" s="38"/>
      <c r="AG473" s="50" t="str">
        <f>_xlfn.IFNA(VLOOKUP(Tabla26[[#This Row],[CODIGO_OPERATIVO]],codigo_operativo[#All],2,FALSE),"")</f>
        <v/>
      </c>
    </row>
    <row r="474" spans="1:33" ht="50.1" customHeight="1" x14ac:dyDescent="0.25">
      <c r="A474" s="48" t="str">
        <f t="shared" si="9"/>
        <v/>
      </c>
      <c r="B474" s="48" t="str">
        <f>IF(ISBLANK(C474),"",_xlfn.CONCAT(A474,"_",TEXT(G474,"yymmdd"),TEXT(H474,"hhmm"),"-",VLOOKUP(Tabla26[[#This Row],[DEPARTAMENTO O PARTIDO]],id_deptos[#All],2,FALSE)))</f>
        <v/>
      </c>
      <c r="C474" s="36"/>
      <c r="D474" s="36"/>
      <c r="E474" s="36"/>
      <c r="F474" s="36"/>
      <c r="G474" s="45"/>
      <c r="H474" s="85"/>
      <c r="I474" s="38"/>
      <c r="J474" s="38"/>
      <c r="K474" s="38"/>
      <c r="L474" s="38"/>
      <c r="M474" s="39"/>
      <c r="N474" s="38"/>
      <c r="O474" s="40"/>
      <c r="P474" s="40"/>
      <c r="Q474" s="38"/>
      <c r="R474" s="38"/>
      <c r="S474" s="38"/>
      <c r="T474" s="38"/>
      <c r="U474" s="38"/>
      <c r="V474" s="38"/>
      <c r="W474" s="38"/>
      <c r="X474" s="38"/>
      <c r="Y474" s="38"/>
      <c r="Z474" s="38"/>
      <c r="AA474" s="38"/>
      <c r="AB474" s="38"/>
      <c r="AC474" s="38"/>
      <c r="AD474" s="38"/>
      <c r="AE474" s="38"/>
      <c r="AF474" s="38"/>
      <c r="AG474" s="50" t="str">
        <f>_xlfn.IFNA(VLOOKUP(Tabla26[[#This Row],[CODIGO_OPERATIVO]],codigo_operativo[#All],2,FALSE),"")</f>
        <v/>
      </c>
    </row>
    <row r="475" spans="1:33" ht="50.1" customHeight="1" x14ac:dyDescent="0.25">
      <c r="A475" s="48" t="str">
        <f t="shared" si="9"/>
        <v/>
      </c>
      <c r="B475" s="48" t="str">
        <f>IF(ISBLANK(C475),"",_xlfn.CONCAT(A475,"_",TEXT(G475,"yymmdd"),TEXT(H475,"hhmm"),"-",VLOOKUP(Tabla26[[#This Row],[DEPARTAMENTO O PARTIDO]],id_deptos[#All],2,FALSE)))</f>
        <v/>
      </c>
      <c r="C475" s="36"/>
      <c r="D475" s="36"/>
      <c r="E475" s="36"/>
      <c r="F475" s="36"/>
      <c r="G475" s="45"/>
      <c r="H475" s="85"/>
      <c r="I475" s="38"/>
      <c r="J475" s="38"/>
      <c r="K475" s="38"/>
      <c r="L475" s="38"/>
      <c r="M475" s="39"/>
      <c r="N475" s="38"/>
      <c r="O475" s="40"/>
      <c r="P475" s="40"/>
      <c r="Q475" s="38"/>
      <c r="R475" s="38"/>
      <c r="S475" s="38"/>
      <c r="T475" s="38"/>
      <c r="U475" s="38"/>
      <c r="V475" s="38"/>
      <c r="W475" s="38"/>
      <c r="X475" s="38"/>
      <c r="Y475" s="38"/>
      <c r="Z475" s="38"/>
      <c r="AA475" s="38"/>
      <c r="AB475" s="38"/>
      <c r="AC475" s="38"/>
      <c r="AD475" s="38"/>
      <c r="AE475" s="38"/>
      <c r="AF475" s="38"/>
      <c r="AG475" s="50" t="str">
        <f>_xlfn.IFNA(VLOOKUP(Tabla26[[#This Row],[CODIGO_OPERATIVO]],codigo_operativo[#All],2,FALSE),"")</f>
        <v/>
      </c>
    </row>
    <row r="476" spans="1:33" ht="50.1" customHeight="1" x14ac:dyDescent="0.25">
      <c r="A476" s="48" t="str">
        <f t="shared" si="9"/>
        <v/>
      </c>
      <c r="B476" s="48" t="str">
        <f>IF(ISBLANK(C476),"",_xlfn.CONCAT(A476,"_",TEXT(G476,"yymmdd"),TEXT(H476,"hhmm"),"-",VLOOKUP(Tabla26[[#This Row],[DEPARTAMENTO O PARTIDO]],id_deptos[#All],2,FALSE)))</f>
        <v/>
      </c>
      <c r="C476" s="36"/>
      <c r="D476" s="36"/>
      <c r="E476" s="36"/>
      <c r="F476" s="36"/>
      <c r="G476" s="45"/>
      <c r="H476" s="85"/>
      <c r="I476" s="38"/>
      <c r="J476" s="38"/>
      <c r="K476" s="38"/>
      <c r="L476" s="38"/>
      <c r="M476" s="39"/>
      <c r="N476" s="38"/>
      <c r="O476" s="40"/>
      <c r="P476" s="40"/>
      <c r="Q476" s="38"/>
      <c r="R476" s="38"/>
      <c r="S476" s="38"/>
      <c r="T476" s="38"/>
      <c r="U476" s="38"/>
      <c r="V476" s="38"/>
      <c r="W476" s="38"/>
      <c r="X476" s="38"/>
      <c r="Y476" s="38"/>
      <c r="Z476" s="38"/>
      <c r="AA476" s="38"/>
      <c r="AB476" s="38"/>
      <c r="AC476" s="38"/>
      <c r="AD476" s="38"/>
      <c r="AE476" s="38"/>
      <c r="AF476" s="38"/>
      <c r="AG476" s="50" t="str">
        <f>_xlfn.IFNA(VLOOKUP(Tabla26[[#This Row],[CODIGO_OPERATIVO]],codigo_operativo[#All],2,FALSE),"")</f>
        <v/>
      </c>
    </row>
    <row r="477" spans="1:33" ht="50.1" customHeight="1" x14ac:dyDescent="0.25">
      <c r="A477" s="48" t="str">
        <f t="shared" si="9"/>
        <v/>
      </c>
      <c r="B477" s="48" t="str">
        <f>IF(ISBLANK(C477),"",_xlfn.CONCAT(A477,"_",TEXT(G477,"yymmdd"),TEXT(H477,"hhmm"),"-",VLOOKUP(Tabla26[[#This Row],[DEPARTAMENTO O PARTIDO]],id_deptos[#All],2,FALSE)))</f>
        <v/>
      </c>
      <c r="C477" s="36"/>
      <c r="D477" s="36"/>
      <c r="E477" s="36"/>
      <c r="F477" s="36"/>
      <c r="G477" s="45"/>
      <c r="H477" s="85"/>
      <c r="I477" s="38"/>
      <c r="J477" s="38"/>
      <c r="K477" s="38"/>
      <c r="L477" s="38"/>
      <c r="M477" s="39"/>
      <c r="N477" s="38"/>
      <c r="O477" s="40"/>
      <c r="P477" s="40"/>
      <c r="Q477" s="38"/>
      <c r="R477" s="38"/>
      <c r="S477" s="38"/>
      <c r="T477" s="38"/>
      <c r="U477" s="38"/>
      <c r="V477" s="38"/>
      <c r="W477" s="38"/>
      <c r="X477" s="38"/>
      <c r="Y477" s="38"/>
      <c r="Z477" s="38"/>
      <c r="AA477" s="38"/>
      <c r="AB477" s="38"/>
      <c r="AC477" s="38"/>
      <c r="AD477" s="38"/>
      <c r="AE477" s="38"/>
      <c r="AF477" s="38"/>
      <c r="AG477" s="50" t="str">
        <f>_xlfn.IFNA(VLOOKUP(Tabla26[[#This Row],[CODIGO_OPERATIVO]],codigo_operativo[#All],2,FALSE),"")</f>
        <v/>
      </c>
    </row>
    <row r="478" spans="1:33" ht="50.1" customHeight="1" x14ac:dyDescent="0.25">
      <c r="A478" s="48" t="str">
        <f t="shared" si="9"/>
        <v/>
      </c>
      <c r="B478" s="48" t="str">
        <f>IF(ISBLANK(C478),"",_xlfn.CONCAT(A478,"_",TEXT(G478,"yymmdd"),TEXT(H478,"hhmm"),"-",VLOOKUP(Tabla26[[#This Row],[DEPARTAMENTO O PARTIDO]],id_deptos[#All],2,FALSE)))</f>
        <v/>
      </c>
      <c r="C478" s="36"/>
      <c r="D478" s="36"/>
      <c r="E478" s="36"/>
      <c r="F478" s="36"/>
      <c r="G478" s="45"/>
      <c r="H478" s="85"/>
      <c r="I478" s="38"/>
      <c r="J478" s="38"/>
      <c r="K478" s="38"/>
      <c r="L478" s="38"/>
      <c r="M478" s="39"/>
      <c r="N478" s="38"/>
      <c r="O478" s="40"/>
      <c r="P478" s="40"/>
      <c r="Q478" s="38"/>
      <c r="R478" s="38"/>
      <c r="S478" s="38"/>
      <c r="T478" s="38"/>
      <c r="U478" s="38"/>
      <c r="V478" s="38"/>
      <c r="W478" s="38"/>
      <c r="X478" s="38"/>
      <c r="Y478" s="38"/>
      <c r="Z478" s="38"/>
      <c r="AA478" s="38"/>
      <c r="AB478" s="38"/>
      <c r="AC478" s="38"/>
      <c r="AD478" s="38"/>
      <c r="AE478" s="38"/>
      <c r="AF478" s="38"/>
      <c r="AG478" s="50" t="str">
        <f>_xlfn.IFNA(VLOOKUP(Tabla26[[#This Row],[CODIGO_OPERATIVO]],codigo_operativo[#All],2,FALSE),"")</f>
        <v/>
      </c>
    </row>
    <row r="479" spans="1:33" ht="50.1" customHeight="1" x14ac:dyDescent="0.25">
      <c r="A479" s="48" t="str">
        <f t="shared" si="9"/>
        <v/>
      </c>
      <c r="B479" s="48" t="str">
        <f>IF(ISBLANK(C479),"",_xlfn.CONCAT(A479,"_",TEXT(G479,"yymmdd"),TEXT(H479,"hhmm"),"-",VLOOKUP(Tabla26[[#This Row],[DEPARTAMENTO O PARTIDO]],id_deptos[#All],2,FALSE)))</f>
        <v/>
      </c>
      <c r="C479" s="36"/>
      <c r="D479" s="36"/>
      <c r="E479" s="36"/>
      <c r="F479" s="36"/>
      <c r="G479" s="45"/>
      <c r="H479" s="85"/>
      <c r="I479" s="38"/>
      <c r="J479" s="38"/>
      <c r="K479" s="38"/>
      <c r="L479" s="38"/>
      <c r="M479" s="39"/>
      <c r="N479" s="38"/>
      <c r="O479" s="40"/>
      <c r="P479" s="40"/>
      <c r="Q479" s="38"/>
      <c r="R479" s="38"/>
      <c r="S479" s="38"/>
      <c r="T479" s="38"/>
      <c r="U479" s="38"/>
      <c r="V479" s="38"/>
      <c r="W479" s="38"/>
      <c r="X479" s="38"/>
      <c r="Y479" s="38"/>
      <c r="Z479" s="38"/>
      <c r="AA479" s="38"/>
      <c r="AB479" s="38"/>
      <c r="AC479" s="38"/>
      <c r="AD479" s="38"/>
      <c r="AE479" s="38"/>
      <c r="AF479" s="38"/>
      <c r="AG479" s="50" t="str">
        <f>_xlfn.IFNA(VLOOKUP(Tabla26[[#This Row],[CODIGO_OPERATIVO]],codigo_operativo[#All],2,FALSE),"")</f>
        <v/>
      </c>
    </row>
    <row r="480" spans="1:33" ht="50.1" customHeight="1" x14ac:dyDescent="0.25">
      <c r="A480" s="48" t="str">
        <f t="shared" si="9"/>
        <v/>
      </c>
      <c r="B480" s="48" t="str">
        <f>IF(ISBLANK(C480),"",_xlfn.CONCAT(A480,"_",TEXT(G480,"yymmdd"),TEXT(H480,"hhmm"),"-",VLOOKUP(Tabla26[[#This Row],[DEPARTAMENTO O PARTIDO]],id_deptos[#All],2,FALSE)))</f>
        <v/>
      </c>
      <c r="C480" s="36"/>
      <c r="D480" s="36"/>
      <c r="E480" s="36"/>
      <c r="F480" s="36"/>
      <c r="G480" s="45"/>
      <c r="H480" s="85"/>
      <c r="I480" s="38"/>
      <c r="J480" s="38"/>
      <c r="K480" s="38"/>
      <c r="L480" s="38"/>
      <c r="M480" s="39"/>
      <c r="N480" s="38"/>
      <c r="O480" s="40"/>
      <c r="P480" s="40"/>
      <c r="Q480" s="38"/>
      <c r="R480" s="38"/>
      <c r="S480" s="38"/>
      <c r="T480" s="38"/>
      <c r="U480" s="38"/>
      <c r="V480" s="38"/>
      <c r="W480" s="38"/>
      <c r="X480" s="38"/>
      <c r="Y480" s="38"/>
      <c r="Z480" s="38"/>
      <c r="AA480" s="38"/>
      <c r="AB480" s="38"/>
      <c r="AC480" s="38"/>
      <c r="AD480" s="38"/>
      <c r="AE480" s="38"/>
      <c r="AF480" s="38"/>
      <c r="AG480" s="50" t="str">
        <f>_xlfn.IFNA(VLOOKUP(Tabla26[[#This Row],[CODIGO_OPERATIVO]],codigo_operativo[#All],2,FALSE),"")</f>
        <v/>
      </c>
    </row>
    <row r="481" spans="1:33" ht="50.1" customHeight="1" x14ac:dyDescent="0.25">
      <c r="A481" s="48" t="str">
        <f t="shared" si="9"/>
        <v/>
      </c>
      <c r="B481" s="48" t="str">
        <f>IF(ISBLANK(C481),"",_xlfn.CONCAT(A481,"_",TEXT(G481,"yymmdd"),TEXT(H481,"hhmm"),"-",VLOOKUP(Tabla26[[#This Row],[DEPARTAMENTO O PARTIDO]],id_deptos[#All],2,FALSE)))</f>
        <v/>
      </c>
      <c r="C481" s="36"/>
      <c r="D481" s="36"/>
      <c r="E481" s="36"/>
      <c r="F481" s="36"/>
      <c r="G481" s="45"/>
      <c r="H481" s="85"/>
      <c r="I481" s="38"/>
      <c r="J481" s="38"/>
      <c r="K481" s="38"/>
      <c r="L481" s="38"/>
      <c r="M481" s="39"/>
      <c r="N481" s="38"/>
      <c r="O481" s="40"/>
      <c r="P481" s="40"/>
      <c r="Q481" s="38"/>
      <c r="R481" s="38"/>
      <c r="S481" s="38"/>
      <c r="T481" s="38"/>
      <c r="U481" s="38"/>
      <c r="V481" s="38"/>
      <c r="W481" s="38"/>
      <c r="X481" s="38"/>
      <c r="Y481" s="38"/>
      <c r="Z481" s="38"/>
      <c r="AA481" s="38"/>
      <c r="AB481" s="38"/>
      <c r="AC481" s="38"/>
      <c r="AD481" s="38"/>
      <c r="AE481" s="38"/>
      <c r="AF481" s="38"/>
      <c r="AG481" s="50" t="str">
        <f>_xlfn.IFNA(VLOOKUP(Tabla26[[#This Row],[CODIGO_OPERATIVO]],codigo_operativo[#All],2,FALSE),"")</f>
        <v/>
      </c>
    </row>
    <row r="482" spans="1:33" ht="50.1" customHeight="1" x14ac:dyDescent="0.25">
      <c r="A482" s="48" t="str">
        <f t="shared" si="9"/>
        <v/>
      </c>
      <c r="B482" s="48" t="str">
        <f>IF(ISBLANK(C482),"",_xlfn.CONCAT(A482,"_",TEXT(G482,"yymmdd"),TEXT(H482,"hhmm"),"-",VLOOKUP(Tabla26[[#This Row],[DEPARTAMENTO O PARTIDO]],id_deptos[#All],2,FALSE)))</f>
        <v/>
      </c>
      <c r="C482" s="36"/>
      <c r="D482" s="36"/>
      <c r="E482" s="36"/>
      <c r="F482" s="36"/>
      <c r="G482" s="45"/>
      <c r="H482" s="85"/>
      <c r="I482" s="38"/>
      <c r="J482" s="38"/>
      <c r="K482" s="38"/>
      <c r="L482" s="38"/>
      <c r="M482" s="39"/>
      <c r="N482" s="38"/>
      <c r="O482" s="40"/>
      <c r="P482" s="40"/>
      <c r="Q482" s="38"/>
      <c r="R482" s="38"/>
      <c r="S482" s="38"/>
      <c r="T482" s="38"/>
      <c r="U482" s="38"/>
      <c r="V482" s="38"/>
      <c r="W482" s="38"/>
      <c r="X482" s="38"/>
      <c r="Y482" s="38"/>
      <c r="Z482" s="38"/>
      <c r="AA482" s="38"/>
      <c r="AB482" s="38"/>
      <c r="AC482" s="38"/>
      <c r="AD482" s="38"/>
      <c r="AE482" s="38"/>
      <c r="AF482" s="38"/>
      <c r="AG482" s="50" t="str">
        <f>_xlfn.IFNA(VLOOKUP(Tabla26[[#This Row],[CODIGO_OPERATIVO]],codigo_operativo[#All],2,FALSE),"")</f>
        <v/>
      </c>
    </row>
    <row r="483" spans="1:33" ht="50.1" customHeight="1" x14ac:dyDescent="0.25">
      <c r="A483" s="48" t="str">
        <f t="shared" si="9"/>
        <v/>
      </c>
      <c r="B483" s="48" t="str">
        <f>IF(ISBLANK(C483),"",_xlfn.CONCAT(A483,"_",TEXT(G483,"yymmdd"),TEXT(H483,"hhmm"),"-",VLOOKUP(Tabla26[[#This Row],[DEPARTAMENTO O PARTIDO]],id_deptos[#All],2,FALSE)))</f>
        <v/>
      </c>
      <c r="C483" s="36"/>
      <c r="D483" s="36"/>
      <c r="E483" s="36"/>
      <c r="F483" s="36"/>
      <c r="G483" s="45"/>
      <c r="H483" s="85"/>
      <c r="I483" s="38"/>
      <c r="J483" s="38"/>
      <c r="K483" s="38"/>
      <c r="L483" s="38"/>
      <c r="M483" s="39"/>
      <c r="N483" s="38"/>
      <c r="O483" s="40"/>
      <c r="P483" s="40"/>
      <c r="Q483" s="38"/>
      <c r="R483" s="38"/>
      <c r="S483" s="38"/>
      <c r="T483" s="38"/>
      <c r="U483" s="38"/>
      <c r="V483" s="38"/>
      <c r="W483" s="38"/>
      <c r="X483" s="38"/>
      <c r="Y483" s="38"/>
      <c r="Z483" s="38"/>
      <c r="AA483" s="38"/>
      <c r="AB483" s="38"/>
      <c r="AC483" s="38"/>
      <c r="AD483" s="38"/>
      <c r="AE483" s="38"/>
      <c r="AF483" s="38"/>
      <c r="AG483" s="50" t="str">
        <f>_xlfn.IFNA(VLOOKUP(Tabla26[[#This Row],[CODIGO_OPERATIVO]],codigo_operativo[#All],2,FALSE),"")</f>
        <v/>
      </c>
    </row>
    <row r="484" spans="1:33" ht="50.1" customHeight="1" x14ac:dyDescent="0.25">
      <c r="A484" s="48" t="str">
        <f t="shared" si="9"/>
        <v/>
      </c>
      <c r="B484" s="48" t="str">
        <f>IF(ISBLANK(C484),"",_xlfn.CONCAT(A484,"_",TEXT(G484,"yymmdd"),TEXT(H484,"hhmm"),"-",VLOOKUP(Tabla26[[#This Row],[DEPARTAMENTO O PARTIDO]],id_deptos[#All],2,FALSE)))</f>
        <v/>
      </c>
      <c r="C484" s="36"/>
      <c r="D484" s="36"/>
      <c r="E484" s="36"/>
      <c r="F484" s="36"/>
      <c r="G484" s="45"/>
      <c r="H484" s="85"/>
      <c r="I484" s="38"/>
      <c r="J484" s="38"/>
      <c r="K484" s="38"/>
      <c r="L484" s="38"/>
      <c r="M484" s="39"/>
      <c r="N484" s="38"/>
      <c r="O484" s="40"/>
      <c r="P484" s="40"/>
      <c r="Q484" s="38"/>
      <c r="R484" s="38"/>
      <c r="S484" s="38"/>
      <c r="T484" s="38"/>
      <c r="U484" s="38"/>
      <c r="V484" s="38"/>
      <c r="W484" s="38"/>
      <c r="X484" s="38"/>
      <c r="Y484" s="38"/>
      <c r="Z484" s="38"/>
      <c r="AA484" s="38"/>
      <c r="AB484" s="38"/>
      <c r="AC484" s="38"/>
      <c r="AD484" s="38"/>
      <c r="AE484" s="38"/>
      <c r="AF484" s="38"/>
      <c r="AG484" s="50" t="str">
        <f>_xlfn.IFNA(VLOOKUP(Tabla26[[#This Row],[CODIGO_OPERATIVO]],codigo_operativo[#All],2,FALSE),"")</f>
        <v/>
      </c>
    </row>
    <row r="485" spans="1:33" ht="50.1" customHeight="1" x14ac:dyDescent="0.25">
      <c r="A485" s="48" t="str">
        <f t="shared" si="9"/>
        <v/>
      </c>
      <c r="B485" s="48" t="str">
        <f>IF(ISBLANK(C485),"",_xlfn.CONCAT(A485,"_",TEXT(G485,"yymmdd"),TEXT(H485,"hhmm"),"-",VLOOKUP(Tabla26[[#This Row],[DEPARTAMENTO O PARTIDO]],id_deptos[#All],2,FALSE)))</f>
        <v/>
      </c>
      <c r="C485" s="36"/>
      <c r="D485" s="36"/>
      <c r="E485" s="36"/>
      <c r="F485" s="36"/>
      <c r="G485" s="45"/>
      <c r="H485" s="85"/>
      <c r="I485" s="38"/>
      <c r="J485" s="38"/>
      <c r="K485" s="38"/>
      <c r="L485" s="38"/>
      <c r="M485" s="39"/>
      <c r="N485" s="38"/>
      <c r="O485" s="40"/>
      <c r="P485" s="40"/>
      <c r="Q485" s="38"/>
      <c r="R485" s="38"/>
      <c r="S485" s="38"/>
      <c r="T485" s="38"/>
      <c r="U485" s="38"/>
      <c r="V485" s="38"/>
      <c r="W485" s="38"/>
      <c r="X485" s="38"/>
      <c r="Y485" s="38"/>
      <c r="Z485" s="38"/>
      <c r="AA485" s="38"/>
      <c r="AB485" s="38"/>
      <c r="AC485" s="38"/>
      <c r="AD485" s="38"/>
      <c r="AE485" s="38"/>
      <c r="AF485" s="38"/>
      <c r="AG485" s="50" t="str">
        <f>_xlfn.IFNA(VLOOKUP(Tabla26[[#This Row],[CODIGO_OPERATIVO]],codigo_operativo[#All],2,FALSE),"")</f>
        <v/>
      </c>
    </row>
    <row r="486" spans="1:33" ht="50.1" customHeight="1" x14ac:dyDescent="0.25">
      <c r="A486" s="48" t="str">
        <f t="shared" si="9"/>
        <v/>
      </c>
      <c r="B486" s="48" t="str">
        <f>IF(ISBLANK(C486),"",_xlfn.CONCAT(A486,"_",TEXT(G486,"yymmdd"),TEXT(H486,"hhmm"),"-",VLOOKUP(Tabla26[[#This Row],[DEPARTAMENTO O PARTIDO]],id_deptos[#All],2,FALSE)))</f>
        <v/>
      </c>
      <c r="C486" s="36"/>
      <c r="D486" s="36"/>
      <c r="E486" s="36"/>
      <c r="F486" s="36"/>
      <c r="G486" s="45"/>
      <c r="H486" s="85"/>
      <c r="I486" s="38"/>
      <c r="J486" s="38"/>
      <c r="K486" s="38"/>
      <c r="L486" s="38"/>
      <c r="M486" s="39"/>
      <c r="N486" s="38"/>
      <c r="O486" s="40"/>
      <c r="P486" s="40"/>
      <c r="Q486" s="38"/>
      <c r="R486" s="38"/>
      <c r="S486" s="38"/>
      <c r="T486" s="38"/>
      <c r="U486" s="38"/>
      <c r="V486" s="38"/>
      <c r="W486" s="38"/>
      <c r="X486" s="38"/>
      <c r="Y486" s="38"/>
      <c r="Z486" s="38"/>
      <c r="AA486" s="38"/>
      <c r="AB486" s="38"/>
      <c r="AC486" s="38"/>
      <c r="AD486" s="38"/>
      <c r="AE486" s="38"/>
      <c r="AF486" s="38"/>
      <c r="AG486" s="50" t="str">
        <f>_xlfn.IFNA(VLOOKUP(Tabla26[[#This Row],[CODIGO_OPERATIVO]],codigo_operativo[#All],2,FALSE),"")</f>
        <v/>
      </c>
    </row>
    <row r="487" spans="1:33" ht="50.1" customHeight="1" x14ac:dyDescent="0.25">
      <c r="A487" s="48" t="str">
        <f t="shared" si="9"/>
        <v/>
      </c>
      <c r="B487" s="48" t="str">
        <f>IF(ISBLANK(C487),"",_xlfn.CONCAT(A487,"_",TEXT(G487,"yymmdd"),TEXT(H487,"hhmm"),"-",VLOOKUP(Tabla26[[#This Row],[DEPARTAMENTO O PARTIDO]],id_deptos[#All],2,FALSE)))</f>
        <v/>
      </c>
      <c r="C487" s="36"/>
      <c r="D487" s="36"/>
      <c r="E487" s="36"/>
      <c r="F487" s="36"/>
      <c r="G487" s="45"/>
      <c r="H487" s="85"/>
      <c r="I487" s="38"/>
      <c r="J487" s="38"/>
      <c r="K487" s="38"/>
      <c r="L487" s="38"/>
      <c r="M487" s="39"/>
      <c r="N487" s="38"/>
      <c r="O487" s="40"/>
      <c r="P487" s="40"/>
      <c r="Q487" s="38"/>
      <c r="R487" s="38"/>
      <c r="S487" s="38"/>
      <c r="T487" s="38"/>
      <c r="U487" s="38"/>
      <c r="V487" s="38"/>
      <c r="W487" s="38"/>
      <c r="X487" s="38"/>
      <c r="Y487" s="38"/>
      <c r="Z487" s="38"/>
      <c r="AA487" s="38"/>
      <c r="AB487" s="38"/>
      <c r="AC487" s="38"/>
      <c r="AD487" s="38"/>
      <c r="AE487" s="38"/>
      <c r="AF487" s="38"/>
      <c r="AG487" s="50" t="str">
        <f>_xlfn.IFNA(VLOOKUP(Tabla26[[#This Row],[CODIGO_OPERATIVO]],codigo_operativo[#All],2,FALSE),"")</f>
        <v/>
      </c>
    </row>
    <row r="488" spans="1:33" ht="50.1" customHeight="1" x14ac:dyDescent="0.25">
      <c r="A488" s="48" t="str">
        <f t="shared" si="9"/>
        <v/>
      </c>
      <c r="B488" s="48" t="str">
        <f>IF(ISBLANK(C488),"",_xlfn.CONCAT(A488,"_",TEXT(G488,"yymmdd"),TEXT(H488,"hhmm"),"-",VLOOKUP(Tabla26[[#This Row],[DEPARTAMENTO O PARTIDO]],id_deptos[#All],2,FALSE)))</f>
        <v/>
      </c>
      <c r="C488" s="36"/>
      <c r="D488" s="36"/>
      <c r="E488" s="36"/>
      <c r="F488" s="36"/>
      <c r="G488" s="45"/>
      <c r="H488" s="85"/>
      <c r="I488" s="38"/>
      <c r="J488" s="38"/>
      <c r="K488" s="38"/>
      <c r="L488" s="38"/>
      <c r="M488" s="39"/>
      <c r="N488" s="38"/>
      <c r="O488" s="40"/>
      <c r="P488" s="40"/>
      <c r="Q488" s="38"/>
      <c r="R488" s="38"/>
      <c r="S488" s="38"/>
      <c r="T488" s="38"/>
      <c r="U488" s="38"/>
      <c r="V488" s="38"/>
      <c r="W488" s="38"/>
      <c r="X488" s="38"/>
      <c r="Y488" s="38"/>
      <c r="Z488" s="38"/>
      <c r="AA488" s="38"/>
      <c r="AB488" s="38"/>
      <c r="AC488" s="38"/>
      <c r="AD488" s="38"/>
      <c r="AE488" s="38"/>
      <c r="AF488" s="38"/>
      <c r="AG488" s="50" t="str">
        <f>_xlfn.IFNA(VLOOKUP(Tabla26[[#This Row],[CODIGO_OPERATIVO]],codigo_operativo[#All],2,FALSE),"")</f>
        <v/>
      </c>
    </row>
    <row r="489" spans="1:33" ht="50.1" customHeight="1" x14ac:dyDescent="0.25">
      <c r="A489" s="48" t="str">
        <f t="shared" si="9"/>
        <v/>
      </c>
      <c r="B489" s="48" t="str">
        <f>IF(ISBLANK(C489),"",_xlfn.CONCAT(A489,"_",TEXT(G489,"yymmdd"),TEXT(H489,"hhmm"),"-",VLOOKUP(Tabla26[[#This Row],[DEPARTAMENTO O PARTIDO]],id_deptos[#All],2,FALSE)))</f>
        <v/>
      </c>
      <c r="C489" s="36"/>
      <c r="D489" s="36"/>
      <c r="E489" s="36"/>
      <c r="F489" s="36"/>
      <c r="G489" s="45"/>
      <c r="H489" s="85"/>
      <c r="I489" s="38"/>
      <c r="J489" s="38"/>
      <c r="K489" s="38"/>
      <c r="L489" s="38"/>
      <c r="M489" s="39"/>
      <c r="N489" s="38"/>
      <c r="O489" s="40"/>
      <c r="P489" s="40"/>
      <c r="Q489" s="38"/>
      <c r="R489" s="38"/>
      <c r="S489" s="38"/>
      <c r="T489" s="38"/>
      <c r="U489" s="38"/>
      <c r="V489" s="38"/>
      <c r="W489" s="38"/>
      <c r="X489" s="38"/>
      <c r="Y489" s="38"/>
      <c r="Z489" s="38"/>
      <c r="AA489" s="38"/>
      <c r="AB489" s="38"/>
      <c r="AC489" s="38"/>
      <c r="AD489" s="38"/>
      <c r="AE489" s="38"/>
      <c r="AF489" s="38"/>
      <c r="AG489" s="50" t="str">
        <f>_xlfn.IFNA(VLOOKUP(Tabla26[[#This Row],[CODIGO_OPERATIVO]],codigo_operativo[#All],2,FALSE),"")</f>
        <v/>
      </c>
    </row>
    <row r="490" spans="1:33" ht="50.1" customHeight="1" x14ac:dyDescent="0.25">
      <c r="A490" s="48" t="str">
        <f t="shared" si="9"/>
        <v/>
      </c>
      <c r="B490" s="48" t="str">
        <f>IF(ISBLANK(C490),"",_xlfn.CONCAT(A490,"_",TEXT(G490,"yymmdd"),TEXT(H490,"hhmm"),"-",VLOOKUP(Tabla26[[#This Row],[DEPARTAMENTO O PARTIDO]],id_deptos[#All],2,FALSE)))</f>
        <v/>
      </c>
      <c r="C490" s="36"/>
      <c r="D490" s="36"/>
      <c r="E490" s="36"/>
      <c r="F490" s="36"/>
      <c r="G490" s="45"/>
      <c r="H490" s="85"/>
      <c r="I490" s="38"/>
      <c r="J490" s="38"/>
      <c r="K490" s="38"/>
      <c r="L490" s="38"/>
      <c r="M490" s="39"/>
      <c r="N490" s="38"/>
      <c r="O490" s="40"/>
      <c r="P490" s="40"/>
      <c r="Q490" s="38"/>
      <c r="R490" s="38"/>
      <c r="S490" s="38"/>
      <c r="T490" s="38"/>
      <c r="U490" s="38"/>
      <c r="V490" s="38"/>
      <c r="W490" s="38"/>
      <c r="X490" s="38"/>
      <c r="Y490" s="38"/>
      <c r="Z490" s="38"/>
      <c r="AA490" s="38"/>
      <c r="AB490" s="38"/>
      <c r="AC490" s="38"/>
      <c r="AD490" s="38"/>
      <c r="AE490" s="38"/>
      <c r="AF490" s="38"/>
      <c r="AG490" s="50" t="str">
        <f>_xlfn.IFNA(VLOOKUP(Tabla26[[#This Row],[CODIGO_OPERATIVO]],codigo_operativo[#All],2,FALSE),"")</f>
        <v/>
      </c>
    </row>
    <row r="491" spans="1:33" ht="50.1" customHeight="1" x14ac:dyDescent="0.25">
      <c r="A491" s="48" t="str">
        <f t="shared" si="9"/>
        <v/>
      </c>
      <c r="B491" s="48" t="str">
        <f>IF(ISBLANK(C491),"",_xlfn.CONCAT(A491,"_",TEXT(G491,"yymmdd"),TEXT(H491,"hhmm"),"-",VLOOKUP(Tabla26[[#This Row],[DEPARTAMENTO O PARTIDO]],id_deptos[#All],2,FALSE)))</f>
        <v/>
      </c>
      <c r="C491" s="36"/>
      <c r="D491" s="36"/>
      <c r="E491" s="36"/>
      <c r="F491" s="36"/>
      <c r="G491" s="45"/>
      <c r="H491" s="85"/>
      <c r="I491" s="38"/>
      <c r="J491" s="38"/>
      <c r="K491" s="38"/>
      <c r="L491" s="38"/>
      <c r="M491" s="39"/>
      <c r="N491" s="38"/>
      <c r="O491" s="40"/>
      <c r="P491" s="40"/>
      <c r="Q491" s="38"/>
      <c r="R491" s="38"/>
      <c r="S491" s="38"/>
      <c r="T491" s="38"/>
      <c r="U491" s="38"/>
      <c r="V491" s="38"/>
      <c r="W491" s="38"/>
      <c r="X491" s="38"/>
      <c r="Y491" s="38"/>
      <c r="Z491" s="38"/>
      <c r="AA491" s="38"/>
      <c r="AB491" s="38"/>
      <c r="AC491" s="38"/>
      <c r="AD491" s="38"/>
      <c r="AE491" s="38"/>
      <c r="AF491" s="38"/>
      <c r="AG491" s="50" t="str">
        <f>_xlfn.IFNA(VLOOKUP(Tabla26[[#This Row],[CODIGO_OPERATIVO]],codigo_operativo[#All],2,FALSE),"")</f>
        <v/>
      </c>
    </row>
    <row r="492" spans="1:33" ht="50.1" customHeight="1" x14ac:dyDescent="0.25">
      <c r="A492" s="48" t="str">
        <f t="shared" si="9"/>
        <v/>
      </c>
      <c r="B492" s="48" t="str">
        <f>IF(ISBLANK(C492),"",_xlfn.CONCAT(A492,"_",TEXT(G492,"yymmdd"),TEXT(H492,"hhmm"),"-",VLOOKUP(Tabla26[[#This Row],[DEPARTAMENTO O PARTIDO]],id_deptos[#All],2,FALSE)))</f>
        <v/>
      </c>
      <c r="C492" s="36"/>
      <c r="D492" s="36"/>
      <c r="E492" s="36"/>
      <c r="F492" s="36"/>
      <c r="G492" s="45"/>
      <c r="H492" s="85"/>
      <c r="I492" s="38"/>
      <c r="J492" s="38"/>
      <c r="K492" s="38"/>
      <c r="L492" s="38"/>
      <c r="M492" s="39"/>
      <c r="N492" s="38"/>
      <c r="O492" s="40"/>
      <c r="P492" s="40"/>
      <c r="Q492" s="38"/>
      <c r="R492" s="38"/>
      <c r="S492" s="38"/>
      <c r="T492" s="38"/>
      <c r="U492" s="38"/>
      <c r="V492" s="38"/>
      <c r="W492" s="38"/>
      <c r="X492" s="38"/>
      <c r="Y492" s="38"/>
      <c r="Z492" s="38"/>
      <c r="AA492" s="38"/>
      <c r="AB492" s="38"/>
      <c r="AC492" s="38"/>
      <c r="AD492" s="38"/>
      <c r="AE492" s="38"/>
      <c r="AF492" s="38"/>
      <c r="AG492" s="50" t="str">
        <f>_xlfn.IFNA(VLOOKUP(Tabla26[[#This Row],[CODIGO_OPERATIVO]],codigo_operativo[#All],2,FALSE),"")</f>
        <v/>
      </c>
    </row>
    <row r="493" spans="1:33" ht="50.1" customHeight="1" x14ac:dyDescent="0.25">
      <c r="A493" s="48" t="str">
        <f t="shared" si="9"/>
        <v/>
      </c>
      <c r="B493" s="48" t="str">
        <f>IF(ISBLANK(C493),"",_xlfn.CONCAT(A493,"_",TEXT(G493,"yymmdd"),TEXT(H493,"hhmm"),"-",VLOOKUP(Tabla26[[#This Row],[DEPARTAMENTO O PARTIDO]],id_deptos[#All],2,FALSE)))</f>
        <v/>
      </c>
      <c r="C493" s="36"/>
      <c r="D493" s="36"/>
      <c r="E493" s="36"/>
      <c r="F493" s="36"/>
      <c r="G493" s="45"/>
      <c r="H493" s="85"/>
      <c r="I493" s="38"/>
      <c r="J493" s="38"/>
      <c r="K493" s="38"/>
      <c r="L493" s="38"/>
      <c r="M493" s="39"/>
      <c r="N493" s="38"/>
      <c r="O493" s="40"/>
      <c r="P493" s="40"/>
      <c r="Q493" s="38"/>
      <c r="R493" s="38"/>
      <c r="S493" s="38"/>
      <c r="T493" s="38"/>
      <c r="U493" s="38"/>
      <c r="V493" s="38"/>
      <c r="W493" s="38"/>
      <c r="X493" s="38"/>
      <c r="Y493" s="38"/>
      <c r="Z493" s="38"/>
      <c r="AA493" s="38"/>
      <c r="AB493" s="38"/>
      <c r="AC493" s="38"/>
      <c r="AD493" s="38"/>
      <c r="AE493" s="38"/>
      <c r="AF493" s="38"/>
      <c r="AG493" s="50" t="str">
        <f>_xlfn.IFNA(VLOOKUP(Tabla26[[#This Row],[CODIGO_OPERATIVO]],codigo_operativo[#All],2,FALSE),"")</f>
        <v/>
      </c>
    </row>
    <row r="494" spans="1:33" ht="50.1" customHeight="1" x14ac:dyDescent="0.25">
      <c r="A494" s="48" t="str">
        <f t="shared" si="9"/>
        <v/>
      </c>
      <c r="B494" s="48" t="str">
        <f>IF(ISBLANK(C494),"",_xlfn.CONCAT(A494,"_",TEXT(G494,"yymmdd"),TEXT(H494,"hhmm"),"-",VLOOKUP(Tabla26[[#This Row],[DEPARTAMENTO O PARTIDO]],id_deptos[#All],2,FALSE)))</f>
        <v/>
      </c>
      <c r="C494" s="36"/>
      <c r="D494" s="36"/>
      <c r="E494" s="36"/>
      <c r="F494" s="36"/>
      <c r="G494" s="45"/>
      <c r="H494" s="85"/>
      <c r="I494" s="38"/>
      <c r="J494" s="38"/>
      <c r="K494" s="38"/>
      <c r="L494" s="38"/>
      <c r="M494" s="39"/>
      <c r="N494" s="38"/>
      <c r="O494" s="40"/>
      <c r="P494" s="40"/>
      <c r="Q494" s="38"/>
      <c r="R494" s="38"/>
      <c r="S494" s="38"/>
      <c r="T494" s="38"/>
      <c r="U494" s="38"/>
      <c r="V494" s="38"/>
      <c r="W494" s="38"/>
      <c r="X494" s="38"/>
      <c r="Y494" s="38"/>
      <c r="Z494" s="38"/>
      <c r="AA494" s="38"/>
      <c r="AB494" s="38"/>
      <c r="AC494" s="38"/>
      <c r="AD494" s="38"/>
      <c r="AE494" s="38"/>
      <c r="AF494" s="38"/>
      <c r="AG494" s="50" t="str">
        <f>_xlfn.IFNA(VLOOKUP(Tabla26[[#This Row],[CODIGO_OPERATIVO]],codigo_operativo[#All],2,FALSE),"")</f>
        <v/>
      </c>
    </row>
    <row r="495" spans="1:33" ht="50.1" customHeight="1" x14ac:dyDescent="0.25">
      <c r="A495" s="48" t="str">
        <f t="shared" si="9"/>
        <v/>
      </c>
      <c r="B495" s="48" t="str">
        <f>IF(ISBLANK(C495),"",_xlfn.CONCAT(A495,"_",TEXT(G495,"yymmdd"),TEXT(H495,"hhmm"),"-",VLOOKUP(Tabla26[[#This Row],[DEPARTAMENTO O PARTIDO]],id_deptos[#All],2,FALSE)))</f>
        <v/>
      </c>
      <c r="C495" s="41"/>
      <c r="D495" s="41"/>
      <c r="E495" s="41"/>
      <c r="F495" s="41"/>
      <c r="G495" s="46"/>
      <c r="H495" s="85"/>
      <c r="I495" s="42"/>
      <c r="J495" s="42"/>
      <c r="K495" s="42"/>
      <c r="L495" s="38"/>
      <c r="M495" s="43"/>
      <c r="N495" s="42"/>
      <c r="O495" s="44"/>
      <c r="P495" s="44"/>
      <c r="Q495" s="42"/>
      <c r="R495" s="42"/>
      <c r="S495" s="42"/>
      <c r="T495" s="42"/>
      <c r="U495" s="42"/>
      <c r="V495" s="42"/>
      <c r="W495" s="42"/>
      <c r="X495" s="42"/>
      <c r="Y495" s="42"/>
      <c r="Z495" s="42"/>
      <c r="AA495" s="42"/>
      <c r="AB495" s="42"/>
      <c r="AC495" s="42"/>
      <c r="AD495" s="42"/>
      <c r="AE495" s="42"/>
      <c r="AF495" s="42"/>
      <c r="AG495" s="50" t="str">
        <f>_xlfn.IFNA(VLOOKUP(Tabla26[[#This Row],[CODIGO_OPERATIVO]],codigo_operativo[#All],2,FALSE),"")</f>
        <v/>
      </c>
    </row>
    <row r="496" spans="1:33" ht="50.1" customHeight="1" x14ac:dyDescent="0.25">
      <c r="H496" s="149"/>
    </row>
    <row r="497" spans="15:16" ht="50.1" customHeight="1" x14ac:dyDescent="0.25">
      <c r="O497" s="148"/>
      <c r="P497" s="148"/>
    </row>
    <row r="498" spans="15:16" ht="50.1" customHeight="1" x14ac:dyDescent="0.25">
      <c r="O498" s="148"/>
    </row>
  </sheetData>
  <sheetProtection autoFilter="0"/>
  <mergeCells count="6">
    <mergeCell ref="AF1:AG1"/>
    <mergeCell ref="A1:H1"/>
    <mergeCell ref="I1:P1"/>
    <mergeCell ref="Q1:R1"/>
    <mergeCell ref="S1:V1"/>
    <mergeCell ref="W1:AE1"/>
  </mergeCells>
  <conditionalFormatting sqref="C496:C1048576">
    <cfRule type="duplicateValues" dxfId="2" priority="731"/>
  </conditionalFormatting>
  <conditionalFormatting sqref="B3:B495">
    <cfRule type="expression" dxfId="1" priority="744">
      <formula>AND(COUNTIF($A$3:$B$495, B3) &gt; 1, NOT(ISBLANK(C3)),ISERROR(B3) = FALSE)</formula>
    </cfRule>
  </conditionalFormatting>
  <conditionalFormatting sqref="B3:B495">
    <cfRule type="uniqueValues" dxfId="0" priority="746"/>
  </conditionalFormatting>
  <dataValidations count="8">
    <dataValidation type="whole" allowBlank="1" showInputMessage="1" showErrorMessage="1" sqref="F3:F9" xr:uid="{B95E43D9-EDB1-49B2-9B7C-F1501DEEAD9A}">
      <formula1>0</formula1>
      <formula2>99</formula2>
    </dataValidation>
    <dataValidation type="date" operator="greaterThan" allowBlank="1" showInputMessage="1" showErrorMessage="1" sqref="O1 G2:G111 P163:P165 P150:P151 O498 P158:P159 P128 P133:P138 P169:P170 P116:P121 P123 P140 P179:P1048576" xr:uid="{31A65809-5B86-46D1-8A33-4A3DBF10A774}">
      <formula1>43831</formula1>
    </dataValidation>
    <dataValidation type="whole" allowBlank="1" showInputMessage="1" showErrorMessage="1" sqref="G3" xr:uid="{CD95921D-4812-4E85-887F-F3D2306C90C0}">
      <formula1>43831</formula1>
      <formula2>47484</formula2>
    </dataValidation>
    <dataValidation type="list" allowBlank="1" showInputMessage="1" showErrorMessage="1" sqref="L3:L111 L207:L495 L115:L143 L146:L153 L155:L160 L162:L171 L173:L175 L177:L203" xr:uid="{EEF8FB9B-F50E-4507-AEDC-A63021DEA1BE}">
      <formula1>INDIRECT(K3)</formula1>
    </dataValidation>
    <dataValidation type="list" allowBlank="1" showInputMessage="1" showErrorMessage="1" sqref="E146 E3:E143 E148:E153 E156:E160 E162:E165 E167:E171 E173:E175 E177:E495" xr:uid="{EADFB995-A8EF-42D5-9F04-55AFBC2239C8}">
      <formula1>UNIDADES</formula1>
    </dataValidation>
    <dataValidation type="time" operator="notEqual" allowBlank="1" showInputMessage="1" showErrorMessage="1" sqref="H3:H143 H148:H153 H156:H160 H162:H165 H167:H171 H173:H175 H177:H495" xr:uid="{7364B6B3-3263-4C56-B694-591D46F8FB9E}">
      <formula1>0.999305555555556</formula1>
    </dataValidation>
    <dataValidation type="time" allowBlank="1" showInputMessage="1" showErrorMessage="1" sqref="H3:H143 H148:H153 H156:H160 H162:H165 H167:H171 H173:H175 H177:H495" xr:uid="{A96BC1C8-2885-457F-9BBC-F53489D5C3B5}">
      <formula1>0</formula1>
      <formula2>0.999305555555556</formula2>
    </dataValidation>
    <dataValidation type="list" allowBlank="1" showInputMessage="1" showErrorMessage="1" sqref="C3:C144 C146:C153 C155:C160 C162:C175 C177:C495" xr:uid="{DA4B1620-790B-4716-988D-8A8DDC28EC81}">
      <formula1>"OSL,OSR,DOL,OSC,DOR,DOC"</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E13BFFC1-5658-41F5-9994-805159F90F0A}">
          <x14:formula1>
            <xm:f>VD!$AA$2:$AA$3</xm:f>
          </x14:formula1>
          <xm:sqref>J3:J111 J207:J495 J143 J131 J147:J149 J152:J153 J155:J157 J162:J168 J160 J171 J173:J175 J177:J178 J181:J203</xm:sqref>
        </x14:dataValidation>
        <x14:dataValidation type="list" allowBlank="1" showInputMessage="1" showErrorMessage="1" xr:uid="{5D9836B6-3FE2-45CA-8CBB-2E38B66C2719}">
          <x14:formula1>
            <xm:f>VD!$A$2:$A$25</xm:f>
          </x14:formula1>
          <xm:sqref>K3:K111 K207:K495 K131 K143 K146:K147 K153 K155 K166 K173:K175 K181:K203</xm:sqref>
        </x14:dataValidation>
        <x14:dataValidation type="list" allowBlank="1" showInputMessage="1" showErrorMessage="1" xr:uid="{9721186F-1733-4B36-97FA-2B8A0B318D5C}">
          <x14:formula1>
            <xm:f>'[Copia de PLANILLA DE CARGA AL 14.xlsx]VD'!#REF!</xm:f>
          </x14:formula1>
          <xm:sqref>J122:K130 J115:K115 J132:K132 J139:K142 K152 K148:K149 J150:K151 K156:K157 J158:K159 K160 K167:K168 J169:K170 K171 K177:K178 J179:K180</xm:sqref>
        </x14:dataValidation>
        <x14:dataValidation type="list" allowBlank="1" showInputMessage="1" showErrorMessage="1" xr:uid="{458A1E69-3CA8-4965-A1FD-E83773E71A92}">
          <x14:formula1>
            <xm:f>'C:\Users\turnoceac\AppData\Local\Microsoft\Windows\INetCache\Content.Outlook\BD27U4J5\[PSA_URSA I_CARGA DATOS_2025_1501.xlsx]VD'!#REF!</xm:f>
          </x14:formula1>
          <xm:sqref>J116:K121 J133:K138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7B59C-3938-4503-B0D2-18F4E32539DA}">
  <dimension ref="A1:N998"/>
  <sheetViews>
    <sheetView topLeftCell="F4" workbookViewId="0">
      <selection activeCell="M10" sqref="M10:N10"/>
    </sheetView>
  </sheetViews>
  <sheetFormatPr baseColWidth="10" defaultColWidth="14.42578125" defaultRowHeight="15" customHeight="1" x14ac:dyDescent="0.25"/>
  <cols>
    <col min="1" max="2" width="18.7109375" customWidth="1"/>
    <col min="3" max="4" width="12.28515625" customWidth="1"/>
    <col min="5" max="5" width="12.7109375" customWidth="1"/>
    <col min="6" max="7" width="12.28515625" customWidth="1"/>
    <col min="8" max="8" width="12.7109375" customWidth="1"/>
    <col min="9" max="10" width="18.7109375" customWidth="1"/>
    <col min="11" max="11" width="10.7109375" customWidth="1"/>
    <col min="12" max="12" width="38.85546875" bestFit="1" customWidth="1"/>
    <col min="13" max="13" width="23" customWidth="1"/>
    <col min="14" max="14" width="19.28515625" customWidth="1"/>
    <col min="15" max="23" width="10.7109375" customWidth="1"/>
  </cols>
  <sheetData>
    <row r="1" spans="1:14" ht="15" customHeight="1" thickBot="1" x14ac:dyDescent="0.3"/>
    <row r="2" spans="1:14" ht="18.75" customHeight="1" thickBot="1" x14ac:dyDescent="0.3">
      <c r="A2" s="220" t="s">
        <v>660</v>
      </c>
      <c r="B2" s="221"/>
      <c r="C2" s="221"/>
      <c r="D2" s="221"/>
      <c r="E2" s="221"/>
      <c r="F2" s="221"/>
      <c r="G2" s="221"/>
      <c r="H2" s="221"/>
      <c r="I2" s="221"/>
      <c r="J2" s="222"/>
    </row>
    <row r="3" spans="1:14" ht="15" customHeight="1" thickBot="1" x14ac:dyDescent="0.3"/>
    <row r="4" spans="1:14" ht="15.75" thickBot="1" x14ac:dyDescent="0.3">
      <c r="A4" s="223" t="s">
        <v>661</v>
      </c>
      <c r="B4" s="224"/>
      <c r="C4" s="227" t="s">
        <v>662</v>
      </c>
      <c r="D4" s="221"/>
      <c r="E4" s="221"/>
      <c r="F4" s="221"/>
      <c r="G4" s="221"/>
      <c r="H4" s="222"/>
      <c r="I4" s="223" t="s">
        <v>663</v>
      </c>
      <c r="J4" s="224"/>
      <c r="L4" s="89" t="s">
        <v>664</v>
      </c>
      <c r="M4" s="223" t="s">
        <v>663</v>
      </c>
      <c r="N4" s="228"/>
    </row>
    <row r="5" spans="1:14" ht="15.75" thickBot="1" x14ac:dyDescent="0.3">
      <c r="A5" s="225"/>
      <c r="B5" s="226"/>
      <c r="C5" s="229" t="s">
        <v>6</v>
      </c>
      <c r="D5" s="230"/>
      <c r="E5" s="231"/>
      <c r="F5" s="232" t="s">
        <v>7</v>
      </c>
      <c r="G5" s="230"/>
      <c r="H5" s="224"/>
      <c r="I5" s="225"/>
      <c r="J5" s="226"/>
      <c r="L5" s="90" t="s">
        <v>665</v>
      </c>
      <c r="M5" s="90" t="s">
        <v>6</v>
      </c>
      <c r="N5" s="91" t="s">
        <v>7</v>
      </c>
    </row>
    <row r="6" spans="1:14" ht="15.75" thickBot="1" x14ac:dyDescent="0.3">
      <c r="A6" s="92" t="s">
        <v>6</v>
      </c>
      <c r="B6" s="93" t="s">
        <v>7</v>
      </c>
      <c r="C6" s="94" t="s">
        <v>666</v>
      </c>
      <c r="D6" s="94" t="s">
        <v>667</v>
      </c>
      <c r="E6" s="94" t="s">
        <v>668</v>
      </c>
      <c r="F6" s="94" t="s">
        <v>666</v>
      </c>
      <c r="G6" s="94" t="s">
        <v>667</v>
      </c>
      <c r="H6" s="94" t="s">
        <v>668</v>
      </c>
      <c r="I6" s="90" t="s">
        <v>6</v>
      </c>
      <c r="J6" s="91" t="s">
        <v>7</v>
      </c>
      <c r="L6" s="95" t="s">
        <v>714</v>
      </c>
      <c r="M6" s="96" t="str">
        <f>MID(L6,1,10)</f>
        <v>-32.970815</v>
      </c>
      <c r="N6" s="96" t="str">
        <f>MID(L6,21,10)</f>
        <v>-60.643035</v>
      </c>
    </row>
    <row r="7" spans="1:14" x14ac:dyDescent="0.25">
      <c r="A7" s="97" t="s">
        <v>669</v>
      </c>
      <c r="B7" s="98" t="s">
        <v>670</v>
      </c>
      <c r="C7" s="99" t="str">
        <f>MID(A7,1,2)</f>
        <v>24</v>
      </c>
      <c r="D7" s="99" t="str">
        <f>MID(A7,4,2)</f>
        <v>43</v>
      </c>
      <c r="E7" s="99" t="str">
        <f>MID(A7,7,2)</f>
        <v>45</v>
      </c>
      <c r="F7" s="99" t="str">
        <f>MID(B7,1,2)</f>
        <v>60</v>
      </c>
      <c r="G7" s="99" t="str">
        <f>MID(B7,4,2)</f>
        <v>16</v>
      </c>
      <c r="H7" s="99" t="str">
        <f>MID(B7,7,2)</f>
        <v>45</v>
      </c>
      <c r="I7" s="100">
        <f t="shared" ref="I7:I24" si="0">(C7+(D7/60)+(E7/3600))*-1</f>
        <v>-24.729166666666664</v>
      </c>
      <c r="J7" s="101">
        <f t="shared" ref="J7:J24" si="1">(F7+(G7/60)+(H7/3600))*-1</f>
        <v>-60.279166666666669</v>
      </c>
      <c r="L7" s="95" t="s">
        <v>715</v>
      </c>
      <c r="M7" s="96" t="str">
        <f>MID(L7,1,10)</f>
        <v>-32.971438</v>
      </c>
      <c r="N7" s="96" t="str">
        <f t="shared" ref="N7:N8" si="2">MID(L7,21,10)</f>
        <v>-60.680551</v>
      </c>
    </row>
    <row r="8" spans="1:14" x14ac:dyDescent="0.25">
      <c r="A8" s="103"/>
      <c r="B8" s="104"/>
      <c r="C8" s="99"/>
      <c r="D8" s="99"/>
      <c r="E8" s="99"/>
      <c r="F8" s="99"/>
      <c r="G8" s="99"/>
      <c r="H8" s="99"/>
      <c r="I8" s="105">
        <f t="shared" si="0"/>
        <v>0</v>
      </c>
      <c r="J8" s="106">
        <f t="shared" si="1"/>
        <v>0</v>
      </c>
      <c r="L8" t="s">
        <v>716</v>
      </c>
      <c r="M8" s="96" t="str">
        <f t="shared" ref="M8:M24" si="3">MID(L8,1,10)</f>
        <v>-32.970379</v>
      </c>
      <c r="N8" s="96" t="str">
        <f t="shared" si="2"/>
        <v>-60.672082</v>
      </c>
    </row>
    <row r="9" spans="1:14" x14ac:dyDescent="0.25">
      <c r="A9" s="103"/>
      <c r="B9" s="104"/>
      <c r="C9" s="99"/>
      <c r="D9" s="99"/>
      <c r="E9" s="99"/>
      <c r="F9" s="107"/>
      <c r="G9" s="107"/>
      <c r="H9" s="107"/>
      <c r="I9" s="105">
        <f t="shared" si="0"/>
        <v>0</v>
      </c>
      <c r="J9" s="108">
        <f t="shared" si="1"/>
        <v>0</v>
      </c>
      <c r="L9" s="95" t="s">
        <v>717</v>
      </c>
      <c r="M9" s="96" t="str">
        <f t="shared" si="3"/>
        <v>-34.635428</v>
      </c>
      <c r="N9" s="96" t="str">
        <f t="shared" ref="N9:N24" si="4">MID(L9,21,10)</f>
        <v>-58.785184</v>
      </c>
    </row>
    <row r="10" spans="1:14" x14ac:dyDescent="0.25">
      <c r="A10" s="103"/>
      <c r="B10" s="104"/>
      <c r="C10" s="99"/>
      <c r="D10" s="99"/>
      <c r="E10" s="99"/>
      <c r="F10" s="107"/>
      <c r="G10" s="107"/>
      <c r="H10" s="107"/>
      <c r="I10" s="105">
        <f t="shared" si="0"/>
        <v>0</v>
      </c>
      <c r="J10" s="106">
        <f t="shared" si="1"/>
        <v>0</v>
      </c>
      <c r="L10" s="137" t="s">
        <v>838</v>
      </c>
      <c r="M10" s="96" t="str">
        <f t="shared" si="3"/>
        <v>-33.032417</v>
      </c>
      <c r="N10" s="96" t="str">
        <f t="shared" si="4"/>
        <v>-60.642911</v>
      </c>
    </row>
    <row r="11" spans="1:14" x14ac:dyDescent="0.25">
      <c r="A11" s="103"/>
      <c r="B11" s="104"/>
      <c r="C11" s="99"/>
      <c r="D11" s="99"/>
      <c r="E11" s="99"/>
      <c r="F11" s="107"/>
      <c r="G11" s="107"/>
      <c r="H11" s="107"/>
      <c r="I11" s="105">
        <f t="shared" si="0"/>
        <v>0</v>
      </c>
      <c r="J11" s="108">
        <f t="shared" si="1"/>
        <v>0</v>
      </c>
      <c r="L11" s="137"/>
      <c r="M11" s="96" t="str">
        <f t="shared" si="3"/>
        <v/>
      </c>
      <c r="N11" s="96" t="str">
        <f t="shared" si="4"/>
        <v/>
      </c>
    </row>
    <row r="12" spans="1:14" x14ac:dyDescent="0.25">
      <c r="A12" s="103"/>
      <c r="B12" s="104"/>
      <c r="C12" s="109"/>
      <c r="D12" s="109"/>
      <c r="E12" s="109"/>
      <c r="F12" s="109"/>
      <c r="G12" s="109"/>
      <c r="H12" s="109"/>
      <c r="I12" s="105">
        <f t="shared" si="0"/>
        <v>0</v>
      </c>
      <c r="J12" s="106">
        <f t="shared" si="1"/>
        <v>0</v>
      </c>
      <c r="L12" s="137"/>
      <c r="M12" s="96" t="str">
        <f t="shared" si="3"/>
        <v/>
      </c>
      <c r="N12" s="96" t="str">
        <f t="shared" si="4"/>
        <v/>
      </c>
    </row>
    <row r="13" spans="1:14" x14ac:dyDescent="0.25">
      <c r="A13" s="103"/>
      <c r="B13" s="104"/>
      <c r="C13" s="109"/>
      <c r="D13" s="109"/>
      <c r="E13" s="109"/>
      <c r="F13" s="109"/>
      <c r="G13" s="109"/>
      <c r="H13" s="109"/>
      <c r="I13" s="105">
        <f t="shared" si="0"/>
        <v>0</v>
      </c>
      <c r="J13" s="108">
        <f t="shared" si="1"/>
        <v>0</v>
      </c>
      <c r="L13" s="95"/>
      <c r="M13" s="96" t="str">
        <f t="shared" si="3"/>
        <v/>
      </c>
      <c r="N13" s="96" t="str">
        <f t="shared" si="4"/>
        <v/>
      </c>
    </row>
    <row r="14" spans="1:14" x14ac:dyDescent="0.25">
      <c r="A14" s="103"/>
      <c r="B14" s="104"/>
      <c r="C14" s="110"/>
      <c r="D14" s="111"/>
      <c r="E14" s="111"/>
      <c r="F14" s="110"/>
      <c r="G14" s="111"/>
      <c r="H14" s="112"/>
      <c r="I14" s="105">
        <f t="shared" si="0"/>
        <v>0</v>
      </c>
      <c r="J14" s="106">
        <f t="shared" si="1"/>
        <v>0</v>
      </c>
      <c r="L14" s="95"/>
      <c r="M14" s="96" t="str">
        <f t="shared" si="3"/>
        <v/>
      </c>
      <c r="N14" s="96" t="str">
        <f t="shared" si="4"/>
        <v/>
      </c>
    </row>
    <row r="15" spans="1:14" x14ac:dyDescent="0.25">
      <c r="A15" s="103"/>
      <c r="B15" s="104"/>
      <c r="C15" s="113"/>
      <c r="D15" s="114"/>
      <c r="E15" s="114"/>
      <c r="F15" s="113"/>
      <c r="G15" s="114"/>
      <c r="H15" s="115"/>
      <c r="I15" s="105">
        <f t="shared" si="0"/>
        <v>0</v>
      </c>
      <c r="J15" s="108">
        <f t="shared" si="1"/>
        <v>0</v>
      </c>
      <c r="L15" s="95"/>
      <c r="M15" s="96" t="str">
        <f t="shared" si="3"/>
        <v/>
      </c>
      <c r="N15" s="96" t="str">
        <f t="shared" si="4"/>
        <v/>
      </c>
    </row>
    <row r="16" spans="1:14" x14ac:dyDescent="0.25">
      <c r="A16" s="103"/>
      <c r="B16" s="104"/>
      <c r="C16" s="116"/>
      <c r="D16" s="117"/>
      <c r="E16" s="117"/>
      <c r="F16" s="116"/>
      <c r="G16" s="117"/>
      <c r="H16" s="118"/>
      <c r="I16" s="105">
        <f t="shared" si="0"/>
        <v>0</v>
      </c>
      <c r="J16" s="106">
        <f t="shared" si="1"/>
        <v>0</v>
      </c>
      <c r="L16" s="102"/>
      <c r="M16" s="96" t="str">
        <f t="shared" si="3"/>
        <v/>
      </c>
      <c r="N16" s="96" t="str">
        <f t="shared" si="4"/>
        <v/>
      </c>
    </row>
    <row r="17" spans="1:14" x14ac:dyDescent="0.25">
      <c r="A17" s="103"/>
      <c r="B17" s="104"/>
      <c r="C17" s="113"/>
      <c r="D17" s="114"/>
      <c r="E17" s="114"/>
      <c r="F17" s="113"/>
      <c r="G17" s="114"/>
      <c r="H17" s="115"/>
      <c r="I17" s="105">
        <f t="shared" si="0"/>
        <v>0</v>
      </c>
      <c r="J17" s="108">
        <f t="shared" si="1"/>
        <v>0</v>
      </c>
      <c r="L17" s="102"/>
      <c r="M17" s="96" t="str">
        <f t="shared" si="3"/>
        <v/>
      </c>
      <c r="N17" s="96" t="str">
        <f t="shared" si="4"/>
        <v/>
      </c>
    </row>
    <row r="18" spans="1:14" x14ac:dyDescent="0.25">
      <c r="A18" s="103"/>
      <c r="B18" s="104"/>
      <c r="C18" s="116"/>
      <c r="D18" s="117"/>
      <c r="E18" s="117"/>
      <c r="F18" s="116"/>
      <c r="G18" s="117"/>
      <c r="H18" s="118"/>
      <c r="I18" s="105">
        <f t="shared" si="0"/>
        <v>0</v>
      </c>
      <c r="J18" s="106">
        <f t="shared" si="1"/>
        <v>0</v>
      </c>
      <c r="L18" s="102"/>
      <c r="M18" s="96" t="str">
        <f t="shared" si="3"/>
        <v/>
      </c>
      <c r="N18" s="96" t="str">
        <f t="shared" si="4"/>
        <v/>
      </c>
    </row>
    <row r="19" spans="1:14" ht="15.75" customHeight="1" x14ac:dyDescent="0.25">
      <c r="A19" s="103"/>
      <c r="B19" s="104"/>
      <c r="C19" s="116"/>
      <c r="D19" s="117"/>
      <c r="E19" s="117"/>
      <c r="F19" s="116"/>
      <c r="G19" s="117"/>
      <c r="H19" s="118"/>
      <c r="I19" s="119">
        <f t="shared" si="0"/>
        <v>0</v>
      </c>
      <c r="J19" s="106">
        <f t="shared" si="1"/>
        <v>0</v>
      </c>
      <c r="L19" s="102"/>
      <c r="M19" s="96" t="str">
        <f t="shared" si="3"/>
        <v/>
      </c>
      <c r="N19" s="96" t="str">
        <f t="shared" si="4"/>
        <v/>
      </c>
    </row>
    <row r="20" spans="1:14" ht="15.75" customHeight="1" x14ac:dyDescent="0.25">
      <c r="A20" s="116"/>
      <c r="B20" s="118"/>
      <c r="C20" s="116"/>
      <c r="D20" s="117"/>
      <c r="E20" s="117"/>
      <c r="F20" s="116"/>
      <c r="G20" s="117"/>
      <c r="H20" s="118"/>
      <c r="I20" s="119">
        <f t="shared" si="0"/>
        <v>0</v>
      </c>
      <c r="J20" s="106">
        <f t="shared" si="1"/>
        <v>0</v>
      </c>
      <c r="L20" s="121"/>
      <c r="M20" s="96" t="str">
        <f t="shared" si="3"/>
        <v/>
      </c>
      <c r="N20" s="96" t="str">
        <f>MID(L20,20,10)</f>
        <v/>
      </c>
    </row>
    <row r="21" spans="1:14" ht="15.75" customHeight="1" x14ac:dyDescent="0.25">
      <c r="A21" s="116"/>
      <c r="B21" s="118"/>
      <c r="C21" s="116"/>
      <c r="D21" s="117"/>
      <c r="E21" s="117"/>
      <c r="F21" s="116"/>
      <c r="G21" s="117"/>
      <c r="H21" s="118"/>
      <c r="I21" s="119">
        <f t="shared" si="0"/>
        <v>0</v>
      </c>
      <c r="J21" s="106">
        <f t="shared" si="1"/>
        <v>0</v>
      </c>
      <c r="L21" s="138"/>
      <c r="M21" s="96" t="str">
        <f t="shared" si="3"/>
        <v/>
      </c>
      <c r="N21" s="96" t="str">
        <f t="shared" si="4"/>
        <v/>
      </c>
    </row>
    <row r="22" spans="1:14" ht="15.75" customHeight="1" x14ac:dyDescent="0.25">
      <c r="A22" s="116"/>
      <c r="B22" s="118"/>
      <c r="C22" s="116"/>
      <c r="D22" s="117"/>
      <c r="E22" s="117"/>
      <c r="F22" s="116"/>
      <c r="G22" s="117"/>
      <c r="H22" s="118"/>
      <c r="I22" s="119">
        <f t="shared" si="0"/>
        <v>0</v>
      </c>
      <c r="J22" s="106">
        <f t="shared" si="1"/>
        <v>0</v>
      </c>
      <c r="L22" s="102"/>
      <c r="M22" s="96" t="str">
        <f t="shared" si="3"/>
        <v/>
      </c>
      <c r="N22" s="96" t="str">
        <f>MID(L22,21,10)</f>
        <v/>
      </c>
    </row>
    <row r="23" spans="1:14" ht="15.75" customHeight="1" x14ac:dyDescent="0.25">
      <c r="A23" s="116"/>
      <c r="B23" s="118"/>
      <c r="C23" s="116"/>
      <c r="D23" s="117"/>
      <c r="E23" s="117"/>
      <c r="F23" s="116"/>
      <c r="G23" s="117"/>
      <c r="H23" s="118"/>
      <c r="I23" s="119">
        <f t="shared" si="0"/>
        <v>0</v>
      </c>
      <c r="J23" s="106">
        <f t="shared" si="1"/>
        <v>0</v>
      </c>
      <c r="L23" s="102"/>
      <c r="M23" s="96" t="str">
        <f t="shared" si="3"/>
        <v/>
      </c>
      <c r="N23" s="96" t="str">
        <f t="shared" si="4"/>
        <v/>
      </c>
    </row>
    <row r="24" spans="1:14" ht="15.75" customHeight="1" x14ac:dyDescent="0.25">
      <c r="A24" s="116"/>
      <c r="B24" s="118"/>
      <c r="C24" s="116"/>
      <c r="D24" s="117"/>
      <c r="E24" s="117"/>
      <c r="F24" s="116"/>
      <c r="G24" s="117"/>
      <c r="H24" s="118"/>
      <c r="I24" s="119">
        <f t="shared" si="0"/>
        <v>0</v>
      </c>
      <c r="J24" s="106">
        <f t="shared" si="1"/>
        <v>0</v>
      </c>
      <c r="L24" s="102"/>
      <c r="M24" s="96" t="str">
        <f t="shared" si="3"/>
        <v/>
      </c>
      <c r="N24" s="96" t="str">
        <f t="shared" si="4"/>
        <v/>
      </c>
    </row>
    <row r="25" spans="1:14" ht="15.75" customHeight="1" x14ac:dyDescent="0.25"/>
    <row r="26" spans="1:14" ht="15.75" customHeight="1" x14ac:dyDescent="0.25"/>
    <row r="27" spans="1:14" ht="15.75" customHeight="1" x14ac:dyDescent="0.25"/>
    <row r="28" spans="1:14" ht="15.75" customHeight="1" x14ac:dyDescent="0.25"/>
    <row r="29" spans="1:14" ht="15.75" customHeight="1" x14ac:dyDescent="0.25"/>
    <row r="30" spans="1:14" ht="15.75" customHeight="1" x14ac:dyDescent="0.25"/>
    <row r="31" spans="1:14" ht="15.75" customHeight="1" x14ac:dyDescent="0.25"/>
    <row r="32" spans="1: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7">
    <mergeCell ref="A2:J2"/>
    <mergeCell ref="A4:B5"/>
    <mergeCell ref="C4:H4"/>
    <mergeCell ref="I4:J5"/>
    <mergeCell ref="M4:N4"/>
    <mergeCell ref="C5:E5"/>
    <mergeCell ref="F5:H5"/>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C11"/>
  <sheetViews>
    <sheetView topLeftCell="A4" workbookViewId="0">
      <selection activeCell="C9" sqref="C9"/>
    </sheetView>
  </sheetViews>
  <sheetFormatPr baseColWidth="10" defaultColWidth="11.42578125" defaultRowHeight="15" x14ac:dyDescent="0.25"/>
  <cols>
    <col min="1" max="1" width="22.5703125" customWidth="1"/>
    <col min="2" max="2" width="23.7109375" bestFit="1" customWidth="1"/>
    <col min="3" max="3" width="63.140625" style="4" customWidth="1"/>
    <col min="4" max="4" width="55.28515625" bestFit="1" customWidth="1"/>
  </cols>
  <sheetData>
    <row r="1" spans="1:3" x14ac:dyDescent="0.25">
      <c r="A1" s="57" t="s">
        <v>34</v>
      </c>
      <c r="B1" s="58" t="s">
        <v>35</v>
      </c>
      <c r="C1" s="59" t="s">
        <v>36</v>
      </c>
    </row>
    <row r="2" spans="1:3" ht="30" x14ac:dyDescent="0.25">
      <c r="A2" s="55">
        <v>1</v>
      </c>
      <c r="B2" s="5" t="s">
        <v>37</v>
      </c>
      <c r="C2" s="5" t="s">
        <v>38</v>
      </c>
    </row>
    <row r="3" spans="1:3" ht="75" x14ac:dyDescent="0.25">
      <c r="A3" s="55">
        <v>2</v>
      </c>
      <c r="B3" s="5" t="s">
        <v>39</v>
      </c>
      <c r="C3" s="5" t="s">
        <v>40</v>
      </c>
    </row>
    <row r="4" spans="1:3" ht="60" x14ac:dyDescent="0.25">
      <c r="A4" s="55">
        <v>3</v>
      </c>
      <c r="B4" s="5" t="s">
        <v>41</v>
      </c>
      <c r="C4" s="5" t="s">
        <v>42</v>
      </c>
    </row>
    <row r="5" spans="1:3" ht="75" x14ac:dyDescent="0.25">
      <c r="A5" s="55">
        <v>4</v>
      </c>
      <c r="B5" s="5" t="s">
        <v>43</v>
      </c>
      <c r="C5" s="5" t="s">
        <v>44</v>
      </c>
    </row>
    <row r="6" spans="1:3" ht="30" x14ac:dyDescent="0.25">
      <c r="A6" s="55">
        <v>5</v>
      </c>
      <c r="B6" s="5" t="s">
        <v>45</v>
      </c>
      <c r="C6" s="5" t="s">
        <v>46</v>
      </c>
    </row>
    <row r="7" spans="1:3" ht="44.45" customHeight="1" x14ac:dyDescent="0.25">
      <c r="A7" s="55">
        <v>6</v>
      </c>
      <c r="B7" s="5" t="s">
        <v>47</v>
      </c>
      <c r="C7" s="5" t="s">
        <v>48</v>
      </c>
    </row>
    <row r="8" spans="1:3" ht="45" x14ac:dyDescent="0.25">
      <c r="A8" s="55">
        <v>7</v>
      </c>
      <c r="B8" s="5" t="s">
        <v>49</v>
      </c>
      <c r="C8" s="5" t="s">
        <v>50</v>
      </c>
    </row>
    <row r="9" spans="1:3" ht="45" x14ac:dyDescent="0.25">
      <c r="A9" s="55">
        <v>2001</v>
      </c>
      <c r="B9" s="5" t="s">
        <v>775</v>
      </c>
      <c r="C9" s="5" t="s">
        <v>51</v>
      </c>
    </row>
    <row r="10" spans="1:3" x14ac:dyDescent="0.25">
      <c r="A10" s="56">
        <v>9</v>
      </c>
      <c r="B10" s="54" t="s">
        <v>658</v>
      </c>
    </row>
    <row r="11" spans="1:3" x14ac:dyDescent="0.25">
      <c r="A11" s="81">
        <v>13</v>
      </c>
      <c r="B11" s="82" t="s">
        <v>659</v>
      </c>
      <c r="C11" s="82"/>
    </row>
  </sheetData>
  <pageMargins left="0.7" right="0.7" top="0.75" bottom="0.75" header="0.3" footer="0.3"/>
  <pageSetup paperSize="9" orientation="landscape" verticalDpi="598"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E750-BAB7-43BB-B719-C203DB0E5C93}">
  <sheetPr codeName="Hoja1"/>
  <dimension ref="A1:AE530"/>
  <sheetViews>
    <sheetView topLeftCell="A21" workbookViewId="0">
      <selection activeCell="C40" sqref="C40"/>
    </sheetView>
  </sheetViews>
  <sheetFormatPr baseColWidth="10" defaultColWidth="11.42578125" defaultRowHeight="15" x14ac:dyDescent="0.25"/>
  <cols>
    <col min="1" max="1" width="42.85546875" customWidth="1"/>
    <col min="2" max="2" width="37.7109375" customWidth="1"/>
    <col min="3" max="3" width="32" bestFit="1" customWidth="1"/>
    <col min="4" max="4" width="21" bestFit="1" customWidth="1"/>
    <col min="5" max="5" width="26.85546875" bestFit="1" customWidth="1"/>
    <col min="6" max="6" width="17.85546875" bestFit="1" customWidth="1"/>
    <col min="7" max="7" width="26.85546875" bestFit="1" customWidth="1"/>
    <col min="8" max="8" width="18.140625" bestFit="1" customWidth="1"/>
    <col min="9" max="9" width="13.85546875" customWidth="1"/>
    <col min="10" max="10" width="12.28515625" customWidth="1"/>
    <col min="11" max="11" width="18" bestFit="1" customWidth="1"/>
    <col min="12" max="12" width="13.5703125" bestFit="1" customWidth="1"/>
    <col min="13" max="13" width="23.7109375" bestFit="1" customWidth="1"/>
    <col min="14" max="14" width="13" bestFit="1" customWidth="1"/>
    <col min="15" max="15" width="26" bestFit="1" customWidth="1"/>
    <col min="16" max="16" width="12.28515625" customWidth="1"/>
    <col min="17" max="17" width="13.7109375" customWidth="1"/>
    <col min="18" max="18" width="24.28515625" bestFit="1" customWidth="1"/>
    <col min="19" max="19" width="12.7109375" customWidth="1"/>
    <col min="20" max="20" width="26" bestFit="1" customWidth="1"/>
    <col min="21" max="21" width="16.85546875" bestFit="1" customWidth="1"/>
    <col min="22" max="22" width="15.42578125" bestFit="1" customWidth="1"/>
    <col min="23" max="23" width="24.28515625" customWidth="1"/>
    <col min="24" max="24" width="18.7109375" bestFit="1" customWidth="1"/>
    <col min="25" max="25" width="59.42578125" customWidth="1"/>
    <col min="26" max="27" width="11.42578125" style="1"/>
    <col min="28" max="28" width="11.42578125" style="83"/>
    <col min="29" max="29" width="40.28515625" style="75" bestFit="1" customWidth="1"/>
    <col min="30" max="30" width="7.28515625" style="75" bestFit="1" customWidth="1"/>
    <col min="31" max="31" width="55.42578125" style="75" bestFit="1" customWidth="1"/>
    <col min="32" max="16384" width="11.42578125" style="1"/>
  </cols>
  <sheetData>
    <row r="1" spans="1:31" ht="30" x14ac:dyDescent="0.25">
      <c r="A1" s="16" t="s">
        <v>85</v>
      </c>
      <c r="B1" s="17" t="s">
        <v>84</v>
      </c>
      <c r="C1" s="16" t="s">
        <v>83</v>
      </c>
      <c r="D1" s="17" t="s">
        <v>70</v>
      </c>
      <c r="E1" s="16" t="s">
        <v>55</v>
      </c>
      <c r="F1" s="16" t="s">
        <v>72</v>
      </c>
      <c r="G1" s="16" t="s">
        <v>71</v>
      </c>
      <c r="H1" s="17" t="s">
        <v>53</v>
      </c>
      <c r="I1" s="16" t="s">
        <v>82</v>
      </c>
      <c r="J1" s="16" t="s">
        <v>69</v>
      </c>
      <c r="K1" s="17" t="s">
        <v>68</v>
      </c>
      <c r="L1" s="16" t="s">
        <v>81</v>
      </c>
      <c r="M1" s="16" t="s">
        <v>80</v>
      </c>
      <c r="N1" s="16" t="s">
        <v>67</v>
      </c>
      <c r="O1" s="16" t="s">
        <v>66</v>
      </c>
      <c r="P1" s="16" t="s">
        <v>65</v>
      </c>
      <c r="Q1" s="17" t="s">
        <v>79</v>
      </c>
      <c r="R1" s="16" t="s">
        <v>64</v>
      </c>
      <c r="S1" s="16" t="s">
        <v>78</v>
      </c>
      <c r="T1" s="16" t="s">
        <v>77</v>
      </c>
      <c r="U1" s="17" t="s">
        <v>76</v>
      </c>
      <c r="V1" s="17" t="s">
        <v>75</v>
      </c>
      <c r="W1" s="16" t="s">
        <v>74</v>
      </c>
      <c r="X1" s="16" t="s">
        <v>63</v>
      </c>
      <c r="Y1" s="15" t="s">
        <v>73</v>
      </c>
      <c r="AA1" s="3" t="s">
        <v>3</v>
      </c>
      <c r="AB1" s="18" t="s">
        <v>56</v>
      </c>
      <c r="AC1" s="60" t="s">
        <v>588</v>
      </c>
      <c r="AD1" s="60" t="s">
        <v>587</v>
      </c>
      <c r="AE1" s="60" t="s">
        <v>4</v>
      </c>
    </row>
    <row r="2" spans="1:31" ht="24" x14ac:dyDescent="0.25">
      <c r="A2" s="11" t="s">
        <v>83</v>
      </c>
      <c r="B2" s="9" t="s">
        <v>141</v>
      </c>
      <c r="C2" s="9" t="s">
        <v>156</v>
      </c>
      <c r="D2" s="9" t="s">
        <v>199</v>
      </c>
      <c r="E2" s="9" t="s">
        <v>215</v>
      </c>
      <c r="F2" s="9" t="s">
        <v>238</v>
      </c>
      <c r="G2" s="9" t="s">
        <v>262</v>
      </c>
      <c r="H2" s="9" t="s">
        <v>283</v>
      </c>
      <c r="I2" s="9" t="s">
        <v>185</v>
      </c>
      <c r="J2" s="9" t="s">
        <v>265</v>
      </c>
      <c r="K2" s="13" t="s">
        <v>319</v>
      </c>
      <c r="L2" s="9" t="s">
        <v>335</v>
      </c>
      <c r="M2" s="9" t="s">
        <v>356</v>
      </c>
      <c r="N2" s="9" t="s">
        <v>205</v>
      </c>
      <c r="O2" s="9" t="s">
        <v>156</v>
      </c>
      <c r="P2" s="9" t="s">
        <v>393</v>
      </c>
      <c r="Q2" s="9" t="s">
        <v>158</v>
      </c>
      <c r="R2" s="9" t="s">
        <v>415</v>
      </c>
      <c r="S2" s="9" t="s">
        <v>156</v>
      </c>
      <c r="T2" s="9" t="s">
        <v>164</v>
      </c>
      <c r="U2" s="9" t="s">
        <v>447</v>
      </c>
      <c r="V2" s="9" t="s">
        <v>157</v>
      </c>
      <c r="W2" s="9" t="s">
        <v>469</v>
      </c>
      <c r="X2" s="9" t="s">
        <v>470</v>
      </c>
      <c r="Y2" s="9" t="s">
        <v>505</v>
      </c>
      <c r="AA2" s="2" t="s">
        <v>52</v>
      </c>
      <c r="AB2" s="21" t="s">
        <v>87</v>
      </c>
      <c r="AC2" s="62" t="s">
        <v>141</v>
      </c>
      <c r="AD2" s="61">
        <v>1</v>
      </c>
      <c r="AE2" s="63" t="s">
        <v>139</v>
      </c>
    </row>
    <row r="3" spans="1:31" ht="24" x14ac:dyDescent="0.25">
      <c r="A3" s="11" t="s">
        <v>72</v>
      </c>
      <c r="B3" s="9" t="s">
        <v>142</v>
      </c>
      <c r="C3" s="9" t="s">
        <v>157</v>
      </c>
      <c r="D3" s="9" t="s">
        <v>200</v>
      </c>
      <c r="E3" s="9" t="s">
        <v>205</v>
      </c>
      <c r="F3" s="9" t="s">
        <v>239</v>
      </c>
      <c r="G3" s="9" t="s">
        <v>263</v>
      </c>
      <c r="H3" s="9" t="s">
        <v>284</v>
      </c>
      <c r="I3" s="9" t="s">
        <v>297</v>
      </c>
      <c r="J3" s="9" t="s">
        <v>69</v>
      </c>
      <c r="K3" s="13" t="s">
        <v>320</v>
      </c>
      <c r="L3" s="9" t="s">
        <v>336</v>
      </c>
      <c r="M3" s="9" t="s">
        <v>205</v>
      </c>
      <c r="N3" s="9" t="s">
        <v>244</v>
      </c>
      <c r="O3" s="9" t="s">
        <v>370</v>
      </c>
      <c r="P3" s="9" t="s">
        <v>394</v>
      </c>
      <c r="Q3" s="9" t="s">
        <v>163</v>
      </c>
      <c r="R3" s="9" t="s">
        <v>416</v>
      </c>
      <c r="S3" s="9" t="s">
        <v>157</v>
      </c>
      <c r="T3" s="9" t="s">
        <v>448</v>
      </c>
      <c r="U3" s="9" t="s">
        <v>449</v>
      </c>
      <c r="V3" s="9" t="s">
        <v>448</v>
      </c>
      <c r="W3" s="9" t="s">
        <v>471</v>
      </c>
      <c r="X3" s="9" t="s">
        <v>472</v>
      </c>
      <c r="Y3" s="9" t="s">
        <v>506</v>
      </c>
      <c r="AA3" s="2" t="s">
        <v>54</v>
      </c>
      <c r="AB3" s="22" t="s">
        <v>111</v>
      </c>
      <c r="AC3" s="65" t="s">
        <v>142</v>
      </c>
      <c r="AD3" s="64">
        <v>2</v>
      </c>
      <c r="AE3" s="66" t="s">
        <v>139</v>
      </c>
    </row>
    <row r="4" spans="1:31" x14ac:dyDescent="0.25">
      <c r="A4" s="11" t="s">
        <v>53</v>
      </c>
      <c r="B4" s="9" t="s">
        <v>143</v>
      </c>
      <c r="C4" s="9" t="s">
        <v>158</v>
      </c>
      <c r="D4" s="9" t="s">
        <v>201</v>
      </c>
      <c r="E4" s="9" t="s">
        <v>185</v>
      </c>
      <c r="F4" s="9" t="s">
        <v>205</v>
      </c>
      <c r="G4" s="9" t="s">
        <v>264</v>
      </c>
      <c r="H4" s="9" t="s">
        <v>285</v>
      </c>
      <c r="I4" s="9" t="s">
        <v>298</v>
      </c>
      <c r="J4" s="9" t="s">
        <v>312</v>
      </c>
      <c r="K4" s="13" t="s">
        <v>321</v>
      </c>
      <c r="L4" s="9" t="s">
        <v>205</v>
      </c>
      <c r="M4" s="9" t="s">
        <v>357</v>
      </c>
      <c r="N4" s="9" t="s">
        <v>371</v>
      </c>
      <c r="O4" s="9" t="s">
        <v>372</v>
      </c>
      <c r="P4" s="9" t="s">
        <v>395</v>
      </c>
      <c r="Q4" s="9" t="s">
        <v>396</v>
      </c>
      <c r="R4" s="9" t="s">
        <v>417</v>
      </c>
      <c r="S4" s="9" t="s">
        <v>418</v>
      </c>
      <c r="T4" s="9" t="s">
        <v>188</v>
      </c>
      <c r="U4" s="9" t="s">
        <v>450</v>
      </c>
      <c r="V4" s="9" t="s">
        <v>458</v>
      </c>
      <c r="W4" s="9" t="s">
        <v>473</v>
      </c>
      <c r="X4" s="9" t="s">
        <v>474</v>
      </c>
      <c r="Y4" s="9" t="s">
        <v>507</v>
      </c>
      <c r="AB4" s="21" t="s">
        <v>89</v>
      </c>
      <c r="AC4" s="65" t="s">
        <v>143</v>
      </c>
      <c r="AD4" s="64">
        <v>3</v>
      </c>
      <c r="AE4" s="66" t="s">
        <v>139</v>
      </c>
    </row>
    <row r="5" spans="1:31" x14ac:dyDescent="0.25">
      <c r="A5" s="11" t="s">
        <v>71</v>
      </c>
      <c r="B5" s="9" t="s">
        <v>144</v>
      </c>
      <c r="C5" s="9" t="s">
        <v>159</v>
      </c>
      <c r="D5" s="9" t="s">
        <v>202</v>
      </c>
      <c r="E5" s="9" t="s">
        <v>216</v>
      </c>
      <c r="F5" s="9" t="s">
        <v>240</v>
      </c>
      <c r="G5" s="9" t="s">
        <v>156</v>
      </c>
      <c r="H5" s="9" t="s">
        <v>197</v>
      </c>
      <c r="I5" s="9" t="s">
        <v>299</v>
      </c>
      <c r="J5" s="9" t="s">
        <v>313</v>
      </c>
      <c r="K5" s="13" t="s">
        <v>322</v>
      </c>
      <c r="L5" s="9" t="s">
        <v>337</v>
      </c>
      <c r="M5" s="9" t="s">
        <v>358</v>
      </c>
      <c r="N5" s="9" t="s">
        <v>373</v>
      </c>
      <c r="O5" s="9" t="s">
        <v>374</v>
      </c>
      <c r="P5" s="9" t="s">
        <v>397</v>
      </c>
      <c r="Q5" s="9" t="s">
        <v>398</v>
      </c>
      <c r="R5" s="9" t="s">
        <v>419</v>
      </c>
      <c r="S5" s="9" t="s">
        <v>420</v>
      </c>
      <c r="T5" s="9" t="s">
        <v>181</v>
      </c>
      <c r="U5" s="9" t="s">
        <v>451</v>
      </c>
      <c r="V5" s="9" t="s">
        <v>459</v>
      </c>
      <c r="W5" s="9" t="s">
        <v>163</v>
      </c>
      <c r="X5" s="9" t="s">
        <v>475</v>
      </c>
      <c r="Y5" s="8" t="s">
        <v>508</v>
      </c>
      <c r="AB5" s="21" t="s">
        <v>121</v>
      </c>
      <c r="AC5" s="65" t="s">
        <v>144</v>
      </c>
      <c r="AD5" s="64">
        <v>4</v>
      </c>
      <c r="AE5" s="66" t="s">
        <v>139</v>
      </c>
    </row>
    <row r="6" spans="1:31" x14ac:dyDescent="0.25">
      <c r="A6" s="11" t="s">
        <v>70</v>
      </c>
      <c r="B6" s="9" t="s">
        <v>145</v>
      </c>
      <c r="C6" s="9" t="s">
        <v>160</v>
      </c>
      <c r="D6" s="9" t="s">
        <v>203</v>
      </c>
      <c r="E6" s="9" t="s">
        <v>217</v>
      </c>
      <c r="F6" s="14" t="s">
        <v>241</v>
      </c>
      <c r="G6" s="9" t="s">
        <v>157</v>
      </c>
      <c r="H6" s="9" t="s">
        <v>286</v>
      </c>
      <c r="I6" s="9" t="s">
        <v>300</v>
      </c>
      <c r="J6" s="9" t="s">
        <v>314</v>
      </c>
      <c r="K6" s="13" t="s">
        <v>323</v>
      </c>
      <c r="L6" s="9" t="s">
        <v>338</v>
      </c>
      <c r="M6" s="9" t="s">
        <v>359</v>
      </c>
      <c r="N6" s="9" t="s">
        <v>375</v>
      </c>
      <c r="O6" s="9" t="s">
        <v>205</v>
      </c>
      <c r="P6" s="9" t="s">
        <v>399</v>
      </c>
      <c r="Q6" s="9" t="s">
        <v>400</v>
      </c>
      <c r="R6" s="9" t="s">
        <v>421</v>
      </c>
      <c r="S6" s="9" t="s">
        <v>422</v>
      </c>
      <c r="T6" s="9" t="s">
        <v>452</v>
      </c>
      <c r="U6" s="9" t="s">
        <v>453</v>
      </c>
      <c r="V6" s="9" t="s">
        <v>460</v>
      </c>
      <c r="W6" s="9" t="s">
        <v>476</v>
      </c>
      <c r="X6" s="9" t="s">
        <v>477</v>
      </c>
      <c r="Y6" s="8" t="s">
        <v>590</v>
      </c>
      <c r="AB6" s="21" t="s">
        <v>101</v>
      </c>
      <c r="AC6" s="65" t="s">
        <v>145</v>
      </c>
      <c r="AD6" s="64">
        <v>5</v>
      </c>
      <c r="AE6" s="66" t="s">
        <v>139</v>
      </c>
    </row>
    <row r="7" spans="1:31" x14ac:dyDescent="0.25">
      <c r="A7" s="11" t="s">
        <v>55</v>
      </c>
      <c r="B7" s="9" t="s">
        <v>146</v>
      </c>
      <c r="C7" s="9" t="s">
        <v>161</v>
      </c>
      <c r="D7" s="9" t="s">
        <v>204</v>
      </c>
      <c r="E7" s="9" t="s">
        <v>218</v>
      </c>
      <c r="F7" s="9" t="s">
        <v>242</v>
      </c>
      <c r="G7" s="9" t="s">
        <v>161</v>
      </c>
      <c r="H7" s="9" t="s">
        <v>287</v>
      </c>
      <c r="I7" s="9" t="s">
        <v>301</v>
      </c>
      <c r="J7" s="9" t="s">
        <v>315</v>
      </c>
      <c r="K7" s="13" t="s">
        <v>324</v>
      </c>
      <c r="L7" s="9" t="s">
        <v>339</v>
      </c>
      <c r="M7" s="9" t="s">
        <v>360</v>
      </c>
      <c r="N7" s="9" t="s">
        <v>208</v>
      </c>
      <c r="O7" s="9" t="s">
        <v>240</v>
      </c>
      <c r="P7" s="9" t="s">
        <v>401</v>
      </c>
      <c r="Q7" s="9" t="s">
        <v>217</v>
      </c>
      <c r="R7" s="9" t="s">
        <v>423</v>
      </c>
      <c r="S7" s="9" t="s">
        <v>205</v>
      </c>
      <c r="T7" s="9" t="s">
        <v>454</v>
      </c>
      <c r="U7" s="9" t="s">
        <v>455</v>
      </c>
      <c r="V7" s="9" t="s">
        <v>461</v>
      </c>
      <c r="W7" s="9" t="s">
        <v>448</v>
      </c>
      <c r="X7" s="9" t="s">
        <v>478</v>
      </c>
      <c r="AB7" s="23" t="s">
        <v>109</v>
      </c>
      <c r="AC7" s="65" t="s">
        <v>146</v>
      </c>
      <c r="AD7" s="64">
        <v>6</v>
      </c>
      <c r="AE7" s="66" t="s">
        <v>139</v>
      </c>
    </row>
    <row r="8" spans="1:31" x14ac:dyDescent="0.25">
      <c r="A8" s="11" t="s">
        <v>84</v>
      </c>
      <c r="B8" s="9" t="s">
        <v>147</v>
      </c>
      <c r="C8" s="9" t="s">
        <v>162</v>
      </c>
      <c r="D8" s="9" t="s">
        <v>205</v>
      </c>
      <c r="E8" s="9" t="s">
        <v>219</v>
      </c>
      <c r="F8" s="9" t="s">
        <v>243</v>
      </c>
      <c r="G8" s="9" t="s">
        <v>265</v>
      </c>
      <c r="H8" s="9" t="s">
        <v>288</v>
      </c>
      <c r="I8" s="9" t="s">
        <v>302</v>
      </c>
      <c r="J8" s="9" t="s">
        <v>316</v>
      </c>
      <c r="K8" s="13" t="s">
        <v>325</v>
      </c>
      <c r="L8" s="9" t="s">
        <v>340</v>
      </c>
      <c r="M8" s="9" t="s">
        <v>361</v>
      </c>
      <c r="N8" s="9" t="s">
        <v>376</v>
      </c>
      <c r="O8" s="9" t="s">
        <v>377</v>
      </c>
      <c r="P8" s="9" t="s">
        <v>402</v>
      </c>
      <c r="Q8" s="9" t="s">
        <v>157</v>
      </c>
      <c r="R8" s="9" t="s">
        <v>270</v>
      </c>
      <c r="S8" s="9" t="s">
        <v>424</v>
      </c>
      <c r="T8" s="9" t="s">
        <v>375</v>
      </c>
      <c r="U8" s="8" t="s">
        <v>456</v>
      </c>
      <c r="V8" s="9" t="s">
        <v>462</v>
      </c>
      <c r="W8" s="9" t="s">
        <v>205</v>
      </c>
      <c r="X8" s="9" t="s">
        <v>479</v>
      </c>
      <c r="AB8" s="23" t="s">
        <v>92</v>
      </c>
      <c r="AC8" s="65" t="s">
        <v>147</v>
      </c>
      <c r="AD8" s="64">
        <v>7</v>
      </c>
      <c r="AE8" s="66" t="s">
        <v>139</v>
      </c>
    </row>
    <row r="9" spans="1:31" x14ac:dyDescent="0.25">
      <c r="A9" s="11" t="s">
        <v>82</v>
      </c>
      <c r="B9" s="9" t="s">
        <v>148</v>
      </c>
      <c r="C9" s="9" t="s">
        <v>163</v>
      </c>
      <c r="D9" s="9" t="s">
        <v>206</v>
      </c>
      <c r="E9" s="9" t="s">
        <v>220</v>
      </c>
      <c r="F9" s="9" t="s">
        <v>244</v>
      </c>
      <c r="G9" s="9" t="s">
        <v>181</v>
      </c>
      <c r="H9" s="9" t="s">
        <v>289</v>
      </c>
      <c r="I9" s="9" t="s">
        <v>303</v>
      </c>
      <c r="J9" s="9" t="s">
        <v>317</v>
      </c>
      <c r="K9" s="13" t="s">
        <v>326</v>
      </c>
      <c r="L9" s="9" t="s">
        <v>341</v>
      </c>
      <c r="M9" s="9" t="s">
        <v>362</v>
      </c>
      <c r="N9" s="9" t="s">
        <v>249</v>
      </c>
      <c r="O9" s="9" t="s">
        <v>378</v>
      </c>
      <c r="P9" s="9" t="s">
        <v>403</v>
      </c>
      <c r="Q9" s="9" t="s">
        <v>404</v>
      </c>
      <c r="R9" s="9" t="s">
        <v>425</v>
      </c>
      <c r="S9" s="9" t="s">
        <v>426</v>
      </c>
      <c r="T9" s="9" t="s">
        <v>457</v>
      </c>
      <c r="U9" s="8" t="s">
        <v>590</v>
      </c>
      <c r="V9" s="9" t="s">
        <v>463</v>
      </c>
      <c r="W9" s="9" t="s">
        <v>480</v>
      </c>
      <c r="X9" s="9" t="s">
        <v>481</v>
      </c>
      <c r="AB9" s="23" t="s">
        <v>130</v>
      </c>
      <c r="AC9" s="65" t="s">
        <v>148</v>
      </c>
      <c r="AD9" s="64">
        <v>8</v>
      </c>
      <c r="AE9" s="66" t="s">
        <v>139</v>
      </c>
    </row>
    <row r="10" spans="1:31" x14ac:dyDescent="0.25">
      <c r="A10" s="11" t="s">
        <v>69</v>
      </c>
      <c r="B10" s="9" t="s">
        <v>149</v>
      </c>
      <c r="C10" s="9" t="s">
        <v>164</v>
      </c>
      <c r="D10" s="9" t="s">
        <v>207</v>
      </c>
      <c r="E10" s="9" t="s">
        <v>221</v>
      </c>
      <c r="F10" s="9" t="s">
        <v>245</v>
      </c>
      <c r="G10" s="9" t="s">
        <v>266</v>
      </c>
      <c r="H10" s="9" t="s">
        <v>290</v>
      </c>
      <c r="I10" s="9" t="s">
        <v>304</v>
      </c>
      <c r="J10" s="8" t="s">
        <v>318</v>
      </c>
      <c r="K10" s="13" t="s">
        <v>327</v>
      </c>
      <c r="L10" s="9" t="s">
        <v>342</v>
      </c>
      <c r="M10" s="9" t="s">
        <v>268</v>
      </c>
      <c r="N10" s="9" t="s">
        <v>379</v>
      </c>
      <c r="O10" s="9" t="s">
        <v>380</v>
      </c>
      <c r="P10" s="9" t="s">
        <v>405</v>
      </c>
      <c r="Q10" s="9" t="s">
        <v>406</v>
      </c>
      <c r="R10" s="9" t="s">
        <v>427</v>
      </c>
      <c r="S10" s="9" t="s">
        <v>428</v>
      </c>
      <c r="T10" s="8" t="s">
        <v>273</v>
      </c>
      <c r="U10" t="s">
        <v>392</v>
      </c>
      <c r="V10" s="9" t="s">
        <v>419</v>
      </c>
      <c r="W10" s="9" t="s">
        <v>482</v>
      </c>
      <c r="X10" s="9" t="s">
        <v>483</v>
      </c>
      <c r="AB10" s="23" t="s">
        <v>119</v>
      </c>
      <c r="AC10" s="65" t="s">
        <v>149</v>
      </c>
      <c r="AD10" s="64">
        <v>9</v>
      </c>
      <c r="AE10" s="66" t="s">
        <v>139</v>
      </c>
    </row>
    <row r="11" spans="1:31" x14ac:dyDescent="0.25">
      <c r="A11" s="11" t="s">
        <v>68</v>
      </c>
      <c r="B11" s="9" t="s">
        <v>150</v>
      </c>
      <c r="C11" s="9" t="s">
        <v>165</v>
      </c>
      <c r="D11" s="9" t="s">
        <v>208</v>
      </c>
      <c r="E11" s="9" t="s">
        <v>222</v>
      </c>
      <c r="F11" s="9" t="s">
        <v>246</v>
      </c>
      <c r="G11" s="9" t="s">
        <v>267</v>
      </c>
      <c r="H11" s="9" t="s">
        <v>291</v>
      </c>
      <c r="I11" s="9" t="s">
        <v>208</v>
      </c>
      <c r="J11" s="8" t="s">
        <v>590</v>
      </c>
      <c r="K11" s="9" t="s">
        <v>328</v>
      </c>
      <c r="L11" s="9" t="s">
        <v>343</v>
      </c>
      <c r="M11" s="9" t="s">
        <v>363</v>
      </c>
      <c r="N11" s="9" t="s">
        <v>274</v>
      </c>
      <c r="O11" s="9" t="s">
        <v>381</v>
      </c>
      <c r="P11" s="9" t="s">
        <v>407</v>
      </c>
      <c r="Q11" s="9" t="s">
        <v>408</v>
      </c>
      <c r="R11" s="9" t="s">
        <v>429</v>
      </c>
      <c r="S11" s="9" t="s">
        <v>430</v>
      </c>
      <c r="T11" s="8" t="s">
        <v>590</v>
      </c>
      <c r="V11" s="9" t="s">
        <v>464</v>
      </c>
      <c r="W11" s="9" t="s">
        <v>484</v>
      </c>
      <c r="X11" s="9" t="s">
        <v>485</v>
      </c>
      <c r="AB11" s="24" t="s">
        <v>120</v>
      </c>
      <c r="AC11" s="65" t="s">
        <v>150</v>
      </c>
      <c r="AD11" s="64">
        <v>10</v>
      </c>
      <c r="AE11" s="66" t="s">
        <v>139</v>
      </c>
    </row>
    <row r="12" spans="1:31" x14ac:dyDescent="0.25">
      <c r="A12" s="11" t="s">
        <v>81</v>
      </c>
      <c r="B12" s="9" t="s">
        <v>151</v>
      </c>
      <c r="C12" s="9" t="s">
        <v>166</v>
      </c>
      <c r="D12" s="9" t="s">
        <v>209</v>
      </c>
      <c r="E12" s="9" t="s">
        <v>223</v>
      </c>
      <c r="F12" s="9" t="s">
        <v>247</v>
      </c>
      <c r="G12" s="9" t="s">
        <v>268</v>
      </c>
      <c r="H12" s="9" t="s">
        <v>292</v>
      </c>
      <c r="I12" s="9" t="s">
        <v>305</v>
      </c>
      <c r="K12" s="9" t="s">
        <v>329</v>
      </c>
      <c r="L12" s="9" t="s">
        <v>344</v>
      </c>
      <c r="M12" s="9" t="s">
        <v>364</v>
      </c>
      <c r="N12" s="9" t="s">
        <v>382</v>
      </c>
      <c r="O12" s="9" t="s">
        <v>383</v>
      </c>
      <c r="P12" s="9" t="s">
        <v>222</v>
      </c>
      <c r="Q12" s="9" t="s">
        <v>326</v>
      </c>
      <c r="R12" s="9" t="s">
        <v>431</v>
      </c>
      <c r="S12" s="9" t="s">
        <v>432</v>
      </c>
      <c r="V12" s="9" t="s">
        <v>140</v>
      </c>
      <c r="W12" s="9" t="s">
        <v>486</v>
      </c>
      <c r="X12" s="9" t="s">
        <v>456</v>
      </c>
      <c r="AB12" s="23" t="s">
        <v>86</v>
      </c>
      <c r="AC12" s="65" t="s">
        <v>151</v>
      </c>
      <c r="AD12" s="64">
        <v>11</v>
      </c>
      <c r="AE12" s="66" t="s">
        <v>139</v>
      </c>
    </row>
    <row r="13" spans="1:31" x14ac:dyDescent="0.25">
      <c r="A13" s="11" t="s">
        <v>80</v>
      </c>
      <c r="B13" s="9" t="s">
        <v>152</v>
      </c>
      <c r="C13" s="9" t="s">
        <v>167</v>
      </c>
      <c r="D13" s="9" t="s">
        <v>210</v>
      </c>
      <c r="E13" s="9" t="s">
        <v>224</v>
      </c>
      <c r="F13" s="9" t="s">
        <v>248</v>
      </c>
      <c r="G13" s="9" t="s">
        <v>269</v>
      </c>
      <c r="H13" s="9" t="s">
        <v>293</v>
      </c>
      <c r="I13" s="9" t="s">
        <v>306</v>
      </c>
      <c r="K13" s="9" t="s">
        <v>330</v>
      </c>
      <c r="L13" s="9" t="s">
        <v>345</v>
      </c>
      <c r="M13" s="9" t="s">
        <v>365</v>
      </c>
      <c r="N13" s="9" t="s">
        <v>384</v>
      </c>
      <c r="O13" s="9" t="s">
        <v>273</v>
      </c>
      <c r="P13" s="9" t="s">
        <v>409</v>
      </c>
      <c r="Q13" s="9" t="s">
        <v>410</v>
      </c>
      <c r="R13" s="9" t="s">
        <v>433</v>
      </c>
      <c r="S13" s="9" t="s">
        <v>292</v>
      </c>
      <c r="V13" s="9" t="s">
        <v>465</v>
      </c>
      <c r="W13" s="9" t="s">
        <v>487</v>
      </c>
      <c r="X13" s="9" t="s">
        <v>205</v>
      </c>
      <c r="AB13" s="24" t="s">
        <v>113</v>
      </c>
      <c r="AC13" s="65" t="s">
        <v>152</v>
      </c>
      <c r="AD13" s="64">
        <v>12</v>
      </c>
      <c r="AE13" s="66" t="s">
        <v>139</v>
      </c>
    </row>
    <row r="14" spans="1:31" x14ac:dyDescent="0.25">
      <c r="A14" s="11" t="s">
        <v>67</v>
      </c>
      <c r="B14" s="9" t="s">
        <v>153</v>
      </c>
      <c r="C14" s="9" t="s">
        <v>168</v>
      </c>
      <c r="D14" s="9" t="s">
        <v>211</v>
      </c>
      <c r="E14" s="9" t="s">
        <v>225</v>
      </c>
      <c r="F14" s="9" t="s">
        <v>249</v>
      </c>
      <c r="G14" s="9" t="s">
        <v>270</v>
      </c>
      <c r="H14" s="9" t="s">
        <v>294</v>
      </c>
      <c r="I14" s="9" t="s">
        <v>307</v>
      </c>
      <c r="K14" s="9" t="s">
        <v>331</v>
      </c>
      <c r="L14" s="9" t="s">
        <v>346</v>
      </c>
      <c r="M14" s="9" t="s">
        <v>218</v>
      </c>
      <c r="N14" s="9" t="s">
        <v>385</v>
      </c>
      <c r="O14" s="9" t="s">
        <v>386</v>
      </c>
      <c r="P14" s="9" t="s">
        <v>411</v>
      </c>
      <c r="Q14" s="8" t="s">
        <v>156</v>
      </c>
      <c r="R14" s="9" t="s">
        <v>434</v>
      </c>
      <c r="S14" s="9" t="s">
        <v>384</v>
      </c>
      <c r="V14" s="9" t="s">
        <v>231</v>
      </c>
      <c r="W14" s="9" t="s">
        <v>488</v>
      </c>
      <c r="X14" s="9" t="s">
        <v>489</v>
      </c>
      <c r="AB14" s="24" t="s">
        <v>114</v>
      </c>
      <c r="AC14" s="65" t="s">
        <v>153</v>
      </c>
      <c r="AD14" s="64">
        <v>13</v>
      </c>
      <c r="AE14" s="66" t="s">
        <v>139</v>
      </c>
    </row>
    <row r="15" spans="1:31" x14ac:dyDescent="0.25">
      <c r="A15" s="11" t="s">
        <v>66</v>
      </c>
      <c r="B15" s="9" t="s">
        <v>154</v>
      </c>
      <c r="C15" s="9" t="s">
        <v>169</v>
      </c>
      <c r="D15" s="9" t="s">
        <v>212</v>
      </c>
      <c r="E15" s="9" t="s">
        <v>226</v>
      </c>
      <c r="F15" s="9" t="s">
        <v>250</v>
      </c>
      <c r="G15" s="9" t="s">
        <v>271</v>
      </c>
      <c r="H15" s="9" t="s">
        <v>295</v>
      </c>
      <c r="I15" s="9" t="s">
        <v>308</v>
      </c>
      <c r="K15" s="9" t="s">
        <v>332</v>
      </c>
      <c r="L15" s="9" t="s">
        <v>347</v>
      </c>
      <c r="M15" s="9" t="s">
        <v>366</v>
      </c>
      <c r="N15" s="9" t="s">
        <v>257</v>
      </c>
      <c r="O15" s="9" t="s">
        <v>387</v>
      </c>
      <c r="P15" s="9" t="s">
        <v>412</v>
      </c>
      <c r="Q15" s="8" t="s">
        <v>590</v>
      </c>
      <c r="R15" s="7" t="s">
        <v>435</v>
      </c>
      <c r="S15" s="9" t="s">
        <v>257</v>
      </c>
      <c r="V15" s="9" t="s">
        <v>466</v>
      </c>
      <c r="W15" s="9" t="s">
        <v>490</v>
      </c>
      <c r="X15" s="9" t="s">
        <v>491</v>
      </c>
      <c r="AB15" s="23" t="s">
        <v>112</v>
      </c>
      <c r="AC15" s="65" t="s">
        <v>154</v>
      </c>
      <c r="AD15" s="64">
        <v>14</v>
      </c>
      <c r="AE15" s="66" t="s">
        <v>139</v>
      </c>
    </row>
    <row r="16" spans="1:31" x14ac:dyDescent="0.25">
      <c r="A16" s="11" t="s">
        <v>65</v>
      </c>
      <c r="B16" s="8" t="s">
        <v>155</v>
      </c>
      <c r="C16" s="9" t="s">
        <v>170</v>
      </c>
      <c r="D16" s="9" t="s">
        <v>213</v>
      </c>
      <c r="E16" s="9" t="s">
        <v>227</v>
      </c>
      <c r="F16" s="9" t="s">
        <v>251</v>
      </c>
      <c r="G16" s="9" t="s">
        <v>272</v>
      </c>
      <c r="H16" s="8" t="s">
        <v>296</v>
      </c>
      <c r="I16" s="9" t="s">
        <v>309</v>
      </c>
      <c r="K16" s="9" t="s">
        <v>333</v>
      </c>
      <c r="L16" s="9" t="s">
        <v>348</v>
      </c>
      <c r="M16" s="9" t="s">
        <v>271</v>
      </c>
      <c r="N16" s="9" t="s">
        <v>388</v>
      </c>
      <c r="O16" s="9" t="s">
        <v>389</v>
      </c>
      <c r="P16" s="9" t="s">
        <v>413</v>
      </c>
      <c r="Q16" t="s">
        <v>392</v>
      </c>
      <c r="R16" s="7" t="s">
        <v>436</v>
      </c>
      <c r="S16" s="9" t="s">
        <v>437</v>
      </c>
      <c r="V16" s="9" t="s">
        <v>232</v>
      </c>
      <c r="W16" s="9" t="s">
        <v>492</v>
      </c>
      <c r="X16" s="9" t="s">
        <v>493</v>
      </c>
      <c r="AB16" s="24" t="s">
        <v>118</v>
      </c>
      <c r="AC16" s="65" t="s">
        <v>155</v>
      </c>
      <c r="AD16" s="64">
        <v>15</v>
      </c>
      <c r="AE16" s="66" t="s">
        <v>139</v>
      </c>
    </row>
    <row r="17" spans="1:31" x14ac:dyDescent="0.25">
      <c r="A17" s="11" t="s">
        <v>79</v>
      </c>
      <c r="B17" s="8" t="s">
        <v>590</v>
      </c>
      <c r="C17" s="7" t="s">
        <v>171</v>
      </c>
      <c r="D17" s="8" t="s">
        <v>214</v>
      </c>
      <c r="E17" s="9" t="s">
        <v>228</v>
      </c>
      <c r="F17" s="9" t="s">
        <v>252</v>
      </c>
      <c r="G17" s="9" t="s">
        <v>273</v>
      </c>
      <c r="H17" s="8" t="s">
        <v>590</v>
      </c>
      <c r="I17" s="7" t="s">
        <v>310</v>
      </c>
      <c r="K17" s="8" t="s">
        <v>334</v>
      </c>
      <c r="L17" s="9" t="s">
        <v>349</v>
      </c>
      <c r="M17" s="9" t="s">
        <v>367</v>
      </c>
      <c r="N17" s="9" t="s">
        <v>212</v>
      </c>
      <c r="O17" s="9" t="s">
        <v>231</v>
      </c>
      <c r="P17" s="8" t="s">
        <v>414</v>
      </c>
      <c r="Q17" t="s">
        <v>392</v>
      </c>
      <c r="R17" s="7" t="s">
        <v>438</v>
      </c>
      <c r="S17" s="9" t="s">
        <v>294</v>
      </c>
      <c r="V17" s="9" t="s">
        <v>280</v>
      </c>
      <c r="W17" s="9" t="s">
        <v>494</v>
      </c>
      <c r="X17" s="9" t="s">
        <v>495</v>
      </c>
      <c r="AB17" s="24" t="s">
        <v>93</v>
      </c>
      <c r="AC17" s="67" t="s">
        <v>156</v>
      </c>
      <c r="AD17" s="64">
        <v>16</v>
      </c>
      <c r="AE17" s="66" t="s">
        <v>589</v>
      </c>
    </row>
    <row r="18" spans="1:31" x14ac:dyDescent="0.25">
      <c r="A18" s="11" t="s">
        <v>64</v>
      </c>
      <c r="C18" s="7" t="s">
        <v>172</v>
      </c>
      <c r="D18" s="8" t="s">
        <v>590</v>
      </c>
      <c r="E18" s="7" t="s">
        <v>229</v>
      </c>
      <c r="F18" s="9" t="s">
        <v>253</v>
      </c>
      <c r="G18" s="9" t="s">
        <v>274</v>
      </c>
      <c r="I18" s="6" t="s">
        <v>311</v>
      </c>
      <c r="K18" s="8" t="s">
        <v>590</v>
      </c>
      <c r="L18" s="9" t="s">
        <v>350</v>
      </c>
      <c r="M18" s="9" t="s">
        <v>368</v>
      </c>
      <c r="N18" s="9" t="s">
        <v>390</v>
      </c>
      <c r="O18" s="8" t="s">
        <v>327</v>
      </c>
      <c r="P18" s="8" t="s">
        <v>590</v>
      </c>
      <c r="R18" s="7" t="s">
        <v>439</v>
      </c>
      <c r="S18" s="9" t="s">
        <v>440</v>
      </c>
      <c r="V18" s="9" t="s">
        <v>257</v>
      </c>
      <c r="W18" s="9" t="s">
        <v>496</v>
      </c>
      <c r="X18" s="8" t="s">
        <v>497</v>
      </c>
      <c r="AB18" s="24" t="s">
        <v>99</v>
      </c>
      <c r="AC18" s="67" t="s">
        <v>157</v>
      </c>
      <c r="AD18" s="64">
        <v>17</v>
      </c>
      <c r="AE18" s="66" t="s">
        <v>589</v>
      </c>
    </row>
    <row r="19" spans="1:31" x14ac:dyDescent="0.25">
      <c r="A19" s="11" t="s">
        <v>78</v>
      </c>
      <c r="C19" s="7" t="s">
        <v>173</v>
      </c>
      <c r="E19" s="7" t="s">
        <v>230</v>
      </c>
      <c r="F19" s="9" t="s">
        <v>254</v>
      </c>
      <c r="G19" s="9" t="s">
        <v>275</v>
      </c>
      <c r="I19" s="6" t="s">
        <v>590</v>
      </c>
      <c r="L19" s="9" t="s">
        <v>351</v>
      </c>
      <c r="M19" s="8" t="s">
        <v>369</v>
      </c>
      <c r="N19" s="8" t="s">
        <v>391</v>
      </c>
      <c r="O19" s="8" t="s">
        <v>590</v>
      </c>
      <c r="R19" s="7" t="s">
        <v>441</v>
      </c>
      <c r="S19" s="9" t="s">
        <v>442</v>
      </c>
      <c r="V19" s="9" t="s">
        <v>467</v>
      </c>
      <c r="W19" s="9" t="s">
        <v>498</v>
      </c>
      <c r="X19" s="8" t="s">
        <v>590</v>
      </c>
      <c r="AB19" s="24" t="s">
        <v>102</v>
      </c>
      <c r="AC19" s="67" t="s">
        <v>158</v>
      </c>
      <c r="AD19" s="64">
        <v>18</v>
      </c>
      <c r="AE19" s="66" t="s">
        <v>589</v>
      </c>
    </row>
    <row r="20" spans="1:31" x14ac:dyDescent="0.25">
      <c r="A20" s="11" t="s">
        <v>77</v>
      </c>
      <c r="C20" s="7" t="s">
        <v>174</v>
      </c>
      <c r="E20" s="7" t="s">
        <v>231</v>
      </c>
      <c r="F20" s="9" t="s">
        <v>255</v>
      </c>
      <c r="G20" s="9" t="s">
        <v>276</v>
      </c>
      <c r="L20" s="9" t="s">
        <v>352</v>
      </c>
      <c r="M20" s="8" t="s">
        <v>590</v>
      </c>
      <c r="N20" s="8" t="s">
        <v>590</v>
      </c>
      <c r="R20" s="7" t="s">
        <v>384</v>
      </c>
      <c r="S20" s="8" t="s">
        <v>443</v>
      </c>
      <c r="V20" s="8" t="s">
        <v>468</v>
      </c>
      <c r="W20" s="9" t="s">
        <v>499</v>
      </c>
      <c r="X20" t="s">
        <v>392</v>
      </c>
      <c r="AB20" s="23" t="s">
        <v>134</v>
      </c>
      <c r="AC20" s="67" t="s">
        <v>159</v>
      </c>
      <c r="AD20" s="64">
        <v>19</v>
      </c>
      <c r="AE20" s="66" t="s">
        <v>589</v>
      </c>
    </row>
    <row r="21" spans="1:31" x14ac:dyDescent="0.25">
      <c r="A21" s="11" t="s">
        <v>76</v>
      </c>
      <c r="C21" s="7" t="s">
        <v>175</v>
      </c>
      <c r="E21" s="7" t="s">
        <v>232</v>
      </c>
      <c r="F21" s="9" t="s">
        <v>256</v>
      </c>
      <c r="G21" s="9" t="s">
        <v>277</v>
      </c>
      <c r="L21" s="9" t="s">
        <v>353</v>
      </c>
      <c r="R21" s="7" t="s">
        <v>444</v>
      </c>
      <c r="S21" s="8" t="s">
        <v>590</v>
      </c>
      <c r="V21" s="8" t="s">
        <v>590</v>
      </c>
      <c r="W21" s="9" t="s">
        <v>500</v>
      </c>
      <c r="X21" t="s">
        <v>392</v>
      </c>
      <c r="AB21" s="24" t="s">
        <v>94</v>
      </c>
      <c r="AC21" s="67" t="s">
        <v>160</v>
      </c>
      <c r="AD21" s="64">
        <v>20</v>
      </c>
      <c r="AE21" s="66" t="s">
        <v>589</v>
      </c>
    </row>
    <row r="22" spans="1:31" x14ac:dyDescent="0.25">
      <c r="A22" s="11" t="s">
        <v>75</v>
      </c>
      <c r="C22" s="7" t="s">
        <v>176</v>
      </c>
      <c r="E22" s="7" t="s">
        <v>211</v>
      </c>
      <c r="F22" s="9" t="s">
        <v>257</v>
      </c>
      <c r="G22" s="9" t="s">
        <v>278</v>
      </c>
      <c r="L22" s="9" t="s">
        <v>354</v>
      </c>
      <c r="R22" s="7" t="s">
        <v>445</v>
      </c>
      <c r="S22" t="s">
        <v>392</v>
      </c>
      <c r="W22" s="9" t="s">
        <v>501</v>
      </c>
      <c r="X22" t="s">
        <v>392</v>
      </c>
      <c r="AB22" s="23" t="s">
        <v>90</v>
      </c>
      <c r="AC22" s="67" t="s">
        <v>161</v>
      </c>
      <c r="AD22" s="64">
        <v>21</v>
      </c>
      <c r="AE22" s="66" t="s">
        <v>589</v>
      </c>
    </row>
    <row r="23" spans="1:31" x14ac:dyDescent="0.25">
      <c r="A23" s="11" t="s">
        <v>74</v>
      </c>
      <c r="C23" s="7" t="s">
        <v>177</v>
      </c>
      <c r="E23" s="7" t="s">
        <v>233</v>
      </c>
      <c r="F23" s="9" t="s">
        <v>258</v>
      </c>
      <c r="G23" s="9" t="s">
        <v>279</v>
      </c>
      <c r="L23" s="8" t="s">
        <v>355</v>
      </c>
      <c r="R23" s="7" t="s">
        <v>385</v>
      </c>
      <c r="S23" t="s">
        <v>392</v>
      </c>
      <c r="W23" s="9" t="s">
        <v>384</v>
      </c>
      <c r="X23" t="s">
        <v>392</v>
      </c>
      <c r="AB23" s="24" t="s">
        <v>91</v>
      </c>
      <c r="AC23" s="67" t="s">
        <v>162</v>
      </c>
      <c r="AD23" s="64">
        <v>22</v>
      </c>
      <c r="AE23" s="66" t="s">
        <v>589</v>
      </c>
    </row>
    <row r="24" spans="1:31" x14ac:dyDescent="0.25">
      <c r="A24" s="12" t="s">
        <v>73</v>
      </c>
      <c r="C24" s="7" t="s">
        <v>178</v>
      </c>
      <c r="E24" s="7" t="s">
        <v>234</v>
      </c>
      <c r="F24" s="9" t="s">
        <v>259</v>
      </c>
      <c r="G24" s="9" t="s">
        <v>280</v>
      </c>
      <c r="L24" s="8" t="s">
        <v>590</v>
      </c>
      <c r="R24" s="6" t="s">
        <v>446</v>
      </c>
      <c r="S24" t="s">
        <v>392</v>
      </c>
      <c r="W24" s="9" t="s">
        <v>502</v>
      </c>
      <c r="X24" t="s">
        <v>392</v>
      </c>
      <c r="AB24" s="23" t="s">
        <v>95</v>
      </c>
      <c r="AC24" s="67" t="s">
        <v>163</v>
      </c>
      <c r="AD24" s="64">
        <v>23</v>
      </c>
      <c r="AE24" s="66" t="s">
        <v>589</v>
      </c>
    </row>
    <row r="25" spans="1:31" x14ac:dyDescent="0.25">
      <c r="A25" s="11" t="s">
        <v>63</v>
      </c>
      <c r="C25" s="7" t="s">
        <v>179</v>
      </c>
      <c r="E25" s="7" t="s">
        <v>235</v>
      </c>
      <c r="F25" s="9" t="s">
        <v>260</v>
      </c>
      <c r="G25" s="9" t="s">
        <v>281</v>
      </c>
      <c r="R25" s="6" t="s">
        <v>590</v>
      </c>
      <c r="W25" s="9" t="s">
        <v>503</v>
      </c>
      <c r="X25" t="s">
        <v>392</v>
      </c>
      <c r="AB25" s="24" t="s">
        <v>108</v>
      </c>
      <c r="AC25" s="67" t="s">
        <v>164</v>
      </c>
      <c r="AD25" s="64">
        <v>24</v>
      </c>
      <c r="AE25" s="66" t="s">
        <v>589</v>
      </c>
    </row>
    <row r="26" spans="1:31" x14ac:dyDescent="0.25">
      <c r="A26" s="10" t="s">
        <v>62</v>
      </c>
      <c r="C26" s="7" t="s">
        <v>180</v>
      </c>
      <c r="E26" s="7" t="s">
        <v>236</v>
      </c>
      <c r="F26" s="8" t="s">
        <v>261</v>
      </c>
      <c r="G26" s="8" t="s">
        <v>282</v>
      </c>
      <c r="W26" s="9" t="s">
        <v>257</v>
      </c>
      <c r="X26" t="s">
        <v>392</v>
      </c>
      <c r="AB26" s="24" t="s">
        <v>133</v>
      </c>
      <c r="AC26" s="67" t="s">
        <v>165</v>
      </c>
      <c r="AD26" s="64">
        <v>25</v>
      </c>
      <c r="AE26" s="66" t="s">
        <v>589</v>
      </c>
    </row>
    <row r="27" spans="1:31" x14ac:dyDescent="0.25">
      <c r="C27" s="7" t="s">
        <v>181</v>
      </c>
      <c r="E27" s="6" t="s">
        <v>237</v>
      </c>
      <c r="F27" s="8" t="s">
        <v>590</v>
      </c>
      <c r="G27" s="8" t="s">
        <v>590</v>
      </c>
      <c r="W27" s="9" t="s">
        <v>294</v>
      </c>
      <c r="X27" t="s">
        <v>392</v>
      </c>
      <c r="AB27" s="24" t="s">
        <v>116</v>
      </c>
      <c r="AC27" s="67" t="s">
        <v>166</v>
      </c>
      <c r="AD27" s="64">
        <v>26</v>
      </c>
      <c r="AE27" s="66" t="s">
        <v>589</v>
      </c>
    </row>
    <row r="28" spans="1:31" x14ac:dyDescent="0.25">
      <c r="C28" s="7" t="s">
        <v>182</v>
      </c>
      <c r="E28" s="6" t="s">
        <v>590</v>
      </c>
      <c r="W28" s="8" t="s">
        <v>504</v>
      </c>
      <c r="X28" t="s">
        <v>392</v>
      </c>
      <c r="AB28" s="24" t="s">
        <v>127</v>
      </c>
      <c r="AC28" s="67" t="s">
        <v>167</v>
      </c>
      <c r="AD28" s="64">
        <v>27</v>
      </c>
      <c r="AE28" s="66" t="s">
        <v>589</v>
      </c>
    </row>
    <row r="29" spans="1:31" x14ac:dyDescent="0.25">
      <c r="C29" s="7" t="s">
        <v>183</v>
      </c>
      <c r="W29" s="8" t="s">
        <v>590</v>
      </c>
      <c r="AB29" s="24" t="s">
        <v>96</v>
      </c>
      <c r="AC29" s="67" t="s">
        <v>168</v>
      </c>
      <c r="AD29" s="64">
        <v>28</v>
      </c>
      <c r="AE29" s="66" t="s">
        <v>589</v>
      </c>
    </row>
    <row r="30" spans="1:31" x14ac:dyDescent="0.25">
      <c r="C30" s="7" t="s">
        <v>184</v>
      </c>
      <c r="AB30" s="23" t="s">
        <v>132</v>
      </c>
      <c r="AC30" s="67" t="s">
        <v>169</v>
      </c>
      <c r="AD30" s="64">
        <v>29</v>
      </c>
      <c r="AE30" s="66" t="s">
        <v>589</v>
      </c>
    </row>
    <row r="31" spans="1:31" x14ac:dyDescent="0.25">
      <c r="C31" s="7" t="s">
        <v>185</v>
      </c>
      <c r="AB31" s="24" t="s">
        <v>97</v>
      </c>
      <c r="AC31" s="67" t="s">
        <v>170</v>
      </c>
      <c r="AD31" s="64">
        <v>30</v>
      </c>
      <c r="AE31" s="66" t="s">
        <v>589</v>
      </c>
    </row>
    <row r="32" spans="1:31" x14ac:dyDescent="0.25">
      <c r="C32" s="7" t="s">
        <v>186</v>
      </c>
      <c r="AB32" s="23" t="s">
        <v>117</v>
      </c>
      <c r="AC32" s="68" t="s">
        <v>171</v>
      </c>
      <c r="AD32" s="64">
        <v>31</v>
      </c>
      <c r="AE32" s="66" t="s">
        <v>589</v>
      </c>
    </row>
    <row r="33" spans="3:31" x14ac:dyDescent="0.25">
      <c r="C33" s="7" t="s">
        <v>187</v>
      </c>
      <c r="AB33" s="24" t="s">
        <v>106</v>
      </c>
      <c r="AC33" s="68" t="s">
        <v>172</v>
      </c>
      <c r="AD33" s="64">
        <v>32</v>
      </c>
      <c r="AE33" s="66" t="s">
        <v>589</v>
      </c>
    </row>
    <row r="34" spans="3:31" x14ac:dyDescent="0.25">
      <c r="C34" s="7" t="s">
        <v>188</v>
      </c>
      <c r="AB34" s="24" t="s">
        <v>100</v>
      </c>
      <c r="AC34" s="68" t="s">
        <v>173</v>
      </c>
      <c r="AD34" s="64">
        <v>33</v>
      </c>
      <c r="AE34" s="66" t="s">
        <v>589</v>
      </c>
    </row>
    <row r="35" spans="3:31" x14ac:dyDescent="0.25">
      <c r="C35" s="7" t="s">
        <v>189</v>
      </c>
      <c r="AB35" s="24" t="s">
        <v>88</v>
      </c>
      <c r="AC35" s="68" t="s">
        <v>174</v>
      </c>
      <c r="AD35" s="64">
        <v>34</v>
      </c>
      <c r="AE35" s="66" t="s">
        <v>589</v>
      </c>
    </row>
    <row r="36" spans="3:31" x14ac:dyDescent="0.25">
      <c r="C36" s="7" t="s">
        <v>190</v>
      </c>
      <c r="AB36" s="23" t="s">
        <v>103</v>
      </c>
      <c r="AC36" s="68" t="s">
        <v>175</v>
      </c>
      <c r="AD36" s="64">
        <v>35</v>
      </c>
      <c r="AE36" s="66" t="s">
        <v>589</v>
      </c>
    </row>
    <row r="37" spans="3:31" x14ac:dyDescent="0.25">
      <c r="C37" s="7" t="s">
        <v>191</v>
      </c>
      <c r="AB37" s="24" t="s">
        <v>98</v>
      </c>
      <c r="AC37" s="68" t="s">
        <v>176</v>
      </c>
      <c r="AD37" s="64">
        <v>36</v>
      </c>
      <c r="AE37" s="66" t="s">
        <v>589</v>
      </c>
    </row>
    <row r="38" spans="3:31" x14ac:dyDescent="0.25">
      <c r="C38" s="7" t="s">
        <v>192</v>
      </c>
      <c r="AB38" s="23" t="s">
        <v>129</v>
      </c>
      <c r="AC38" s="68" t="s">
        <v>177</v>
      </c>
      <c r="AD38" s="64">
        <v>37</v>
      </c>
      <c r="AE38" s="66" t="s">
        <v>589</v>
      </c>
    </row>
    <row r="39" spans="3:31" x14ac:dyDescent="0.25">
      <c r="C39" s="7" t="s">
        <v>193</v>
      </c>
      <c r="AB39" s="23" t="s">
        <v>115</v>
      </c>
      <c r="AC39" s="68" t="s">
        <v>178</v>
      </c>
      <c r="AD39" s="64">
        <v>38</v>
      </c>
      <c r="AE39" s="66" t="s">
        <v>589</v>
      </c>
    </row>
    <row r="40" spans="3:31" x14ac:dyDescent="0.25">
      <c r="C40" s="7" t="s">
        <v>194</v>
      </c>
      <c r="AB40" s="24" t="s">
        <v>104</v>
      </c>
      <c r="AC40" s="68" t="s">
        <v>179</v>
      </c>
      <c r="AD40" s="64">
        <v>39</v>
      </c>
      <c r="AE40" s="66" t="s">
        <v>589</v>
      </c>
    </row>
    <row r="41" spans="3:31" x14ac:dyDescent="0.25">
      <c r="C41" s="7" t="s">
        <v>195</v>
      </c>
      <c r="AB41" s="24" t="s">
        <v>105</v>
      </c>
      <c r="AC41" s="68" t="s">
        <v>180</v>
      </c>
      <c r="AD41" s="64">
        <v>40</v>
      </c>
      <c r="AE41" s="66" t="s">
        <v>589</v>
      </c>
    </row>
    <row r="42" spans="3:31" x14ac:dyDescent="0.25">
      <c r="C42" s="7" t="s">
        <v>196</v>
      </c>
      <c r="AB42" s="23" t="s">
        <v>122</v>
      </c>
      <c r="AC42" s="68" t="s">
        <v>181</v>
      </c>
      <c r="AD42" s="64">
        <v>41</v>
      </c>
      <c r="AE42" s="66" t="s">
        <v>589</v>
      </c>
    </row>
    <row r="43" spans="3:31" x14ac:dyDescent="0.25">
      <c r="C43" s="7" t="s">
        <v>197</v>
      </c>
      <c r="AB43" s="23" t="s">
        <v>124</v>
      </c>
      <c r="AC43" s="68" t="s">
        <v>182</v>
      </c>
      <c r="AD43" s="64">
        <v>42</v>
      </c>
      <c r="AE43" s="66" t="s">
        <v>589</v>
      </c>
    </row>
    <row r="44" spans="3:31" x14ac:dyDescent="0.25">
      <c r="C44" s="7" t="s">
        <v>198</v>
      </c>
      <c r="AB44" s="24" t="s">
        <v>128</v>
      </c>
      <c r="AC44" s="68" t="s">
        <v>183</v>
      </c>
      <c r="AD44" s="64">
        <v>43</v>
      </c>
      <c r="AE44" s="66" t="s">
        <v>589</v>
      </c>
    </row>
    <row r="45" spans="3:31" x14ac:dyDescent="0.25">
      <c r="C45" s="7" t="s">
        <v>244</v>
      </c>
      <c r="Y45" s="1"/>
      <c r="AB45" s="23" t="s">
        <v>125</v>
      </c>
      <c r="AC45" s="68" t="s">
        <v>184</v>
      </c>
      <c r="AD45" s="64">
        <v>44</v>
      </c>
      <c r="AE45" s="66" t="s">
        <v>589</v>
      </c>
    </row>
    <row r="46" spans="3:31" x14ac:dyDescent="0.25">
      <c r="C46" s="7" t="s">
        <v>509</v>
      </c>
      <c r="Y46" s="1"/>
      <c r="AB46" s="24" t="s">
        <v>123</v>
      </c>
      <c r="AC46" s="68" t="s">
        <v>185</v>
      </c>
      <c r="AD46" s="64">
        <v>45</v>
      </c>
      <c r="AE46" s="66" t="s">
        <v>589</v>
      </c>
    </row>
    <row r="47" spans="3:31" x14ac:dyDescent="0.25">
      <c r="C47" s="7" t="s">
        <v>268</v>
      </c>
      <c r="Y47" s="1"/>
      <c r="AB47" s="24" t="s">
        <v>110</v>
      </c>
      <c r="AC47" s="68" t="s">
        <v>186</v>
      </c>
      <c r="AD47" s="64">
        <v>46</v>
      </c>
      <c r="AE47" s="66" t="s">
        <v>589</v>
      </c>
    </row>
    <row r="48" spans="3:31" x14ac:dyDescent="0.25">
      <c r="C48" s="7" t="s">
        <v>510</v>
      </c>
      <c r="Y48" s="1"/>
      <c r="AB48" s="23" t="s">
        <v>126</v>
      </c>
      <c r="AC48" s="68" t="s">
        <v>187</v>
      </c>
      <c r="AD48" s="64">
        <v>47</v>
      </c>
      <c r="AE48" s="66" t="s">
        <v>589</v>
      </c>
    </row>
    <row r="49" spans="3:31" x14ac:dyDescent="0.25">
      <c r="C49" s="7" t="s">
        <v>511</v>
      </c>
      <c r="Y49" s="1"/>
      <c r="AB49" s="19" t="s">
        <v>57</v>
      </c>
      <c r="AC49" s="68" t="s">
        <v>188</v>
      </c>
      <c r="AD49" s="64">
        <v>48</v>
      </c>
      <c r="AE49" s="66" t="s">
        <v>589</v>
      </c>
    </row>
    <row r="50" spans="3:31" x14ac:dyDescent="0.25">
      <c r="C50" s="7" t="s">
        <v>512</v>
      </c>
      <c r="Y50" s="1"/>
      <c r="AB50" s="20" t="s">
        <v>58</v>
      </c>
      <c r="AC50" s="68" t="s">
        <v>189</v>
      </c>
      <c r="AD50" s="64">
        <v>49</v>
      </c>
      <c r="AE50" s="66" t="s">
        <v>589</v>
      </c>
    </row>
    <row r="51" spans="3:31" x14ac:dyDescent="0.25">
      <c r="C51" s="7" t="s">
        <v>513</v>
      </c>
      <c r="Y51" s="1"/>
      <c r="AB51" s="20" t="s">
        <v>59</v>
      </c>
      <c r="AC51" s="68" t="s">
        <v>190</v>
      </c>
      <c r="AD51" s="64">
        <v>50</v>
      </c>
      <c r="AE51" s="66" t="s">
        <v>589</v>
      </c>
    </row>
    <row r="52" spans="3:31" x14ac:dyDescent="0.25">
      <c r="C52" s="7" t="s">
        <v>514</v>
      </c>
      <c r="Y52" s="1"/>
      <c r="AB52" s="20" t="s">
        <v>60</v>
      </c>
      <c r="AC52" s="68" t="s">
        <v>191</v>
      </c>
      <c r="AD52" s="64">
        <v>51</v>
      </c>
      <c r="AE52" s="66" t="s">
        <v>589</v>
      </c>
    </row>
    <row r="53" spans="3:31" x14ac:dyDescent="0.25">
      <c r="C53" s="7" t="s">
        <v>245</v>
      </c>
      <c r="Y53" s="1"/>
      <c r="AB53" s="20" t="s">
        <v>61</v>
      </c>
      <c r="AC53" s="68" t="s">
        <v>192</v>
      </c>
      <c r="AD53" s="64">
        <v>52</v>
      </c>
      <c r="AE53" s="66" t="s">
        <v>589</v>
      </c>
    </row>
    <row r="54" spans="3:31" x14ac:dyDescent="0.25">
      <c r="C54" s="7" t="s">
        <v>515</v>
      </c>
      <c r="Y54" s="1"/>
      <c r="AB54" s="23" t="s">
        <v>107</v>
      </c>
      <c r="AC54" s="68" t="s">
        <v>193</v>
      </c>
      <c r="AD54" s="64">
        <v>53</v>
      </c>
      <c r="AE54" s="66" t="s">
        <v>589</v>
      </c>
    </row>
    <row r="55" spans="3:31" x14ac:dyDescent="0.25">
      <c r="C55" s="7" t="s">
        <v>516</v>
      </c>
      <c r="Y55" s="1"/>
      <c r="AB55" s="23" t="s">
        <v>131</v>
      </c>
      <c r="AC55" s="68" t="s">
        <v>194</v>
      </c>
      <c r="AD55" s="64">
        <v>54</v>
      </c>
      <c r="AE55" s="66" t="s">
        <v>589</v>
      </c>
    </row>
    <row r="56" spans="3:31" x14ac:dyDescent="0.25">
      <c r="C56" s="7" t="s">
        <v>517</v>
      </c>
      <c r="Y56" s="1"/>
      <c r="AB56" s="83" t="s">
        <v>671</v>
      </c>
      <c r="AC56" s="68" t="s">
        <v>195</v>
      </c>
      <c r="AD56" s="64">
        <v>55</v>
      </c>
      <c r="AE56" s="66" t="s">
        <v>589</v>
      </c>
    </row>
    <row r="57" spans="3:31" x14ac:dyDescent="0.25">
      <c r="C57" s="7" t="s">
        <v>518</v>
      </c>
      <c r="Y57" s="1"/>
      <c r="AB57" s="83" t="s">
        <v>135</v>
      </c>
      <c r="AC57" s="68" t="s">
        <v>196</v>
      </c>
      <c r="AD57" s="64">
        <v>56</v>
      </c>
      <c r="AE57" s="66" t="s">
        <v>589</v>
      </c>
    </row>
    <row r="58" spans="3:31" x14ac:dyDescent="0.25">
      <c r="C58" s="7" t="s">
        <v>519</v>
      </c>
      <c r="Y58" s="1"/>
      <c r="AB58" s="83" t="s">
        <v>672</v>
      </c>
      <c r="AC58" s="68" t="s">
        <v>197</v>
      </c>
      <c r="AD58" s="64">
        <v>57</v>
      </c>
      <c r="AE58" s="66" t="s">
        <v>589</v>
      </c>
    </row>
    <row r="59" spans="3:31" x14ac:dyDescent="0.25">
      <c r="C59" s="7" t="s">
        <v>520</v>
      </c>
      <c r="Y59" s="1"/>
      <c r="AB59" s="83" t="s">
        <v>673</v>
      </c>
      <c r="AC59" s="68" t="s">
        <v>198</v>
      </c>
      <c r="AD59" s="64">
        <v>58</v>
      </c>
      <c r="AE59" s="66" t="s">
        <v>589</v>
      </c>
    </row>
    <row r="60" spans="3:31" x14ac:dyDescent="0.25">
      <c r="C60" s="7" t="s">
        <v>521</v>
      </c>
      <c r="Y60" s="1"/>
      <c r="AB60" s="83" t="s">
        <v>674</v>
      </c>
      <c r="AC60" s="68" t="s">
        <v>244</v>
      </c>
      <c r="AD60" s="64">
        <v>59</v>
      </c>
      <c r="AE60" s="66" t="s">
        <v>589</v>
      </c>
    </row>
    <row r="61" spans="3:31" x14ac:dyDescent="0.25">
      <c r="C61" s="7" t="s">
        <v>522</v>
      </c>
      <c r="Y61" s="1"/>
      <c r="AB61" s="83" t="s">
        <v>675</v>
      </c>
      <c r="AC61" s="68" t="s">
        <v>509</v>
      </c>
      <c r="AD61" s="64">
        <v>60</v>
      </c>
      <c r="AE61" s="66" t="s">
        <v>589</v>
      </c>
    </row>
    <row r="62" spans="3:31" x14ac:dyDescent="0.25">
      <c r="C62" s="7" t="s">
        <v>248</v>
      </c>
      <c r="Y62" s="1"/>
      <c r="AC62" s="68" t="s">
        <v>268</v>
      </c>
      <c r="AD62" s="64">
        <v>61</v>
      </c>
      <c r="AE62" s="66" t="s">
        <v>589</v>
      </c>
    </row>
    <row r="63" spans="3:31" x14ac:dyDescent="0.25">
      <c r="C63" s="7" t="s">
        <v>523</v>
      </c>
      <c r="Y63" s="1"/>
      <c r="AC63" s="68" t="s">
        <v>510</v>
      </c>
      <c r="AD63" s="64">
        <v>62</v>
      </c>
      <c r="AE63" s="66" t="s">
        <v>589</v>
      </c>
    </row>
    <row r="64" spans="3:31" x14ac:dyDescent="0.25">
      <c r="C64" s="7" t="s">
        <v>524</v>
      </c>
      <c r="Y64" s="1"/>
      <c r="AC64" s="68" t="s">
        <v>511</v>
      </c>
      <c r="AD64" s="64">
        <v>63</v>
      </c>
      <c r="AE64" s="66" t="s">
        <v>589</v>
      </c>
    </row>
    <row r="65" spans="3:31" x14ac:dyDescent="0.25">
      <c r="C65" s="7" t="s">
        <v>375</v>
      </c>
      <c r="Y65" s="1"/>
      <c r="AC65" s="68" t="s">
        <v>512</v>
      </c>
      <c r="AD65" s="64">
        <v>64</v>
      </c>
      <c r="AE65" s="66" t="s">
        <v>589</v>
      </c>
    </row>
    <row r="66" spans="3:31" x14ac:dyDescent="0.25">
      <c r="C66" s="7" t="s">
        <v>525</v>
      </c>
      <c r="Y66" s="1"/>
      <c r="AC66" s="68" t="s">
        <v>513</v>
      </c>
      <c r="AD66" s="64">
        <v>65</v>
      </c>
      <c r="AE66" s="66" t="s">
        <v>589</v>
      </c>
    </row>
    <row r="67" spans="3:31" x14ac:dyDescent="0.25">
      <c r="C67" s="7" t="s">
        <v>526</v>
      </c>
      <c r="Y67" s="1"/>
      <c r="AC67" s="68" t="s">
        <v>514</v>
      </c>
      <c r="AD67" s="64">
        <v>66</v>
      </c>
      <c r="AE67" s="66" t="s">
        <v>589</v>
      </c>
    </row>
    <row r="68" spans="3:31" x14ac:dyDescent="0.25">
      <c r="C68" s="7" t="s">
        <v>527</v>
      </c>
      <c r="Y68" s="1"/>
      <c r="AC68" s="68" t="s">
        <v>245</v>
      </c>
      <c r="AD68" s="64">
        <v>67</v>
      </c>
      <c r="AE68" s="66" t="s">
        <v>589</v>
      </c>
    </row>
    <row r="69" spans="3:31" x14ac:dyDescent="0.25">
      <c r="C69" s="7" t="s">
        <v>528</v>
      </c>
      <c r="Y69" s="1"/>
      <c r="AC69" s="68" t="s">
        <v>515</v>
      </c>
      <c r="AD69" s="64">
        <v>68</v>
      </c>
      <c r="AE69" s="66" t="s">
        <v>589</v>
      </c>
    </row>
    <row r="70" spans="3:31" x14ac:dyDescent="0.25">
      <c r="C70" s="7" t="s">
        <v>529</v>
      </c>
      <c r="Y70" s="1"/>
      <c r="AC70" s="68" t="s">
        <v>516</v>
      </c>
      <c r="AD70" s="64">
        <v>69</v>
      </c>
      <c r="AE70" s="66" t="s">
        <v>589</v>
      </c>
    </row>
    <row r="71" spans="3:31" x14ac:dyDescent="0.25">
      <c r="C71" s="7" t="s">
        <v>530</v>
      </c>
      <c r="Y71" s="1"/>
      <c r="AC71" s="68" t="s">
        <v>517</v>
      </c>
      <c r="AD71" s="64">
        <v>70</v>
      </c>
      <c r="AE71" s="66" t="s">
        <v>589</v>
      </c>
    </row>
    <row r="72" spans="3:31" x14ac:dyDescent="0.25">
      <c r="C72" s="7" t="s">
        <v>383</v>
      </c>
      <c r="Y72" s="1"/>
      <c r="AC72" s="68" t="s">
        <v>518</v>
      </c>
      <c r="AD72" s="64">
        <v>71</v>
      </c>
      <c r="AE72" s="66" t="s">
        <v>589</v>
      </c>
    </row>
    <row r="73" spans="3:31" x14ac:dyDescent="0.25">
      <c r="C73" s="7" t="s">
        <v>531</v>
      </c>
      <c r="Y73" s="1"/>
      <c r="AC73" s="68" t="s">
        <v>519</v>
      </c>
      <c r="AD73" s="64">
        <v>72</v>
      </c>
      <c r="AE73" s="66" t="s">
        <v>589</v>
      </c>
    </row>
    <row r="74" spans="3:31" x14ac:dyDescent="0.25">
      <c r="C74" s="7" t="s">
        <v>532</v>
      </c>
      <c r="Y74" s="1"/>
      <c r="AC74" s="68" t="s">
        <v>520</v>
      </c>
      <c r="AD74" s="64">
        <v>73</v>
      </c>
      <c r="AE74" s="66" t="s">
        <v>589</v>
      </c>
    </row>
    <row r="75" spans="3:31" x14ac:dyDescent="0.25">
      <c r="C75" s="7" t="s">
        <v>533</v>
      </c>
      <c r="Y75" s="1"/>
      <c r="AC75" s="68" t="s">
        <v>521</v>
      </c>
      <c r="AD75" s="64">
        <v>74</v>
      </c>
      <c r="AE75" s="66" t="s">
        <v>589</v>
      </c>
    </row>
    <row r="76" spans="3:31" x14ac:dyDescent="0.25">
      <c r="C76" s="7" t="s">
        <v>534</v>
      </c>
      <c r="Y76" s="1"/>
      <c r="AC76" s="68" t="s">
        <v>522</v>
      </c>
      <c r="AD76" s="64">
        <v>75</v>
      </c>
      <c r="AE76" s="66" t="s">
        <v>589</v>
      </c>
    </row>
    <row r="77" spans="3:31" x14ac:dyDescent="0.25">
      <c r="C77" s="7" t="s">
        <v>535</v>
      </c>
      <c r="Y77" s="1"/>
      <c r="AC77" s="68" t="s">
        <v>248</v>
      </c>
      <c r="AD77" s="64">
        <v>76</v>
      </c>
      <c r="AE77" s="66" t="s">
        <v>589</v>
      </c>
    </row>
    <row r="78" spans="3:31" x14ac:dyDescent="0.25">
      <c r="C78" s="7" t="s">
        <v>536</v>
      </c>
      <c r="Y78" s="1"/>
      <c r="AC78" s="68" t="s">
        <v>523</v>
      </c>
      <c r="AD78" s="64">
        <v>77</v>
      </c>
      <c r="AE78" s="66" t="s">
        <v>589</v>
      </c>
    </row>
    <row r="79" spans="3:31" x14ac:dyDescent="0.25">
      <c r="C79" s="7" t="s">
        <v>537</v>
      </c>
      <c r="Y79" s="1"/>
      <c r="AC79" s="68" t="s">
        <v>524</v>
      </c>
      <c r="AD79" s="64">
        <v>78</v>
      </c>
      <c r="AE79" s="66" t="s">
        <v>589</v>
      </c>
    </row>
    <row r="80" spans="3:31" x14ac:dyDescent="0.25">
      <c r="C80" s="7" t="s">
        <v>274</v>
      </c>
      <c r="Y80" s="1"/>
      <c r="AC80" s="68" t="s">
        <v>375</v>
      </c>
      <c r="AD80" s="64">
        <v>79</v>
      </c>
      <c r="AE80" s="66" t="s">
        <v>589</v>
      </c>
    </row>
    <row r="81" spans="3:31" x14ac:dyDescent="0.25">
      <c r="C81" s="7" t="s">
        <v>538</v>
      </c>
      <c r="Y81" s="1"/>
      <c r="AC81" s="68" t="s">
        <v>525</v>
      </c>
      <c r="AD81" s="64">
        <v>80</v>
      </c>
      <c r="AE81" s="66" t="s">
        <v>589</v>
      </c>
    </row>
    <row r="82" spans="3:31" x14ac:dyDescent="0.25">
      <c r="C82" s="7" t="s">
        <v>539</v>
      </c>
      <c r="Y82" s="1"/>
      <c r="AC82" s="68" t="s">
        <v>526</v>
      </c>
      <c r="AD82" s="64">
        <v>81</v>
      </c>
      <c r="AE82" s="66" t="s">
        <v>589</v>
      </c>
    </row>
    <row r="83" spans="3:31" x14ac:dyDescent="0.25">
      <c r="C83" s="7" t="s">
        <v>540</v>
      </c>
      <c r="Y83" s="1"/>
      <c r="AC83" s="68" t="s">
        <v>527</v>
      </c>
      <c r="AD83" s="64">
        <v>82</v>
      </c>
      <c r="AE83" s="66" t="s">
        <v>589</v>
      </c>
    </row>
    <row r="84" spans="3:31" x14ac:dyDescent="0.25">
      <c r="C84" s="7" t="s">
        <v>251</v>
      </c>
      <c r="Y84" s="1"/>
      <c r="AC84" s="68" t="s">
        <v>528</v>
      </c>
      <c r="AD84" s="64">
        <v>83</v>
      </c>
      <c r="AE84" s="66" t="s">
        <v>589</v>
      </c>
    </row>
    <row r="85" spans="3:31" x14ac:dyDescent="0.25">
      <c r="C85" s="7" t="s">
        <v>541</v>
      </c>
      <c r="Y85" s="1"/>
      <c r="AC85" s="68" t="s">
        <v>529</v>
      </c>
      <c r="AD85" s="64">
        <v>84</v>
      </c>
      <c r="AE85" s="66" t="s">
        <v>589</v>
      </c>
    </row>
    <row r="86" spans="3:31" x14ac:dyDescent="0.25">
      <c r="C86" s="7" t="s">
        <v>542</v>
      </c>
      <c r="Y86" s="1"/>
      <c r="AC86" s="68" t="s">
        <v>530</v>
      </c>
      <c r="AD86" s="64">
        <v>85</v>
      </c>
      <c r="AE86" s="66" t="s">
        <v>589</v>
      </c>
    </row>
    <row r="87" spans="3:31" x14ac:dyDescent="0.25">
      <c r="C87" s="7" t="s">
        <v>543</v>
      </c>
      <c r="Y87" s="1"/>
      <c r="AC87" s="68" t="s">
        <v>383</v>
      </c>
      <c r="AD87" s="64">
        <v>86</v>
      </c>
      <c r="AE87" s="66" t="s">
        <v>589</v>
      </c>
    </row>
    <row r="88" spans="3:31" x14ac:dyDescent="0.25">
      <c r="C88" s="7" t="s">
        <v>496</v>
      </c>
      <c r="Y88" s="1"/>
      <c r="AC88" s="68" t="s">
        <v>531</v>
      </c>
      <c r="AD88" s="64">
        <v>87</v>
      </c>
      <c r="AE88" s="66" t="s">
        <v>589</v>
      </c>
    </row>
    <row r="89" spans="3:31" x14ac:dyDescent="0.25">
      <c r="C89" s="7" t="s">
        <v>544</v>
      </c>
      <c r="Y89" s="1"/>
      <c r="AC89" s="68" t="s">
        <v>532</v>
      </c>
      <c r="AD89" s="64">
        <v>88</v>
      </c>
      <c r="AE89" s="66" t="s">
        <v>589</v>
      </c>
    </row>
    <row r="90" spans="3:31" x14ac:dyDescent="0.25">
      <c r="C90" s="7" t="s">
        <v>545</v>
      </c>
      <c r="Y90" s="1"/>
      <c r="AC90" s="68" t="s">
        <v>533</v>
      </c>
      <c r="AD90" s="64">
        <v>89</v>
      </c>
      <c r="AE90" s="66" t="s">
        <v>589</v>
      </c>
    </row>
    <row r="91" spans="3:31" x14ac:dyDescent="0.25">
      <c r="C91" s="7" t="s">
        <v>546</v>
      </c>
      <c r="Y91" s="1"/>
      <c r="AC91" s="68" t="s">
        <v>534</v>
      </c>
      <c r="AD91" s="64">
        <v>90</v>
      </c>
      <c r="AE91" s="66" t="s">
        <v>589</v>
      </c>
    </row>
    <row r="92" spans="3:31" x14ac:dyDescent="0.25">
      <c r="C92" s="7" t="s">
        <v>547</v>
      </c>
      <c r="Y92" s="1"/>
      <c r="AC92" s="68" t="s">
        <v>535</v>
      </c>
      <c r="AD92" s="64">
        <v>91</v>
      </c>
      <c r="AE92" s="66" t="s">
        <v>589</v>
      </c>
    </row>
    <row r="93" spans="3:31" x14ac:dyDescent="0.25">
      <c r="C93" s="7" t="s">
        <v>548</v>
      </c>
      <c r="Y93" s="1"/>
      <c r="AC93" s="68" t="s">
        <v>536</v>
      </c>
      <c r="AD93" s="64">
        <v>92</v>
      </c>
      <c r="AE93" s="66" t="s">
        <v>589</v>
      </c>
    </row>
    <row r="94" spans="3:31" x14ac:dyDescent="0.25">
      <c r="C94" s="7" t="s">
        <v>549</v>
      </c>
      <c r="Y94" s="1"/>
      <c r="AC94" s="68" t="s">
        <v>537</v>
      </c>
      <c r="AD94" s="64">
        <v>93</v>
      </c>
      <c r="AE94" s="66" t="s">
        <v>589</v>
      </c>
    </row>
    <row r="95" spans="3:31" x14ac:dyDescent="0.25">
      <c r="C95" s="7" t="s">
        <v>499</v>
      </c>
      <c r="Y95" s="1"/>
      <c r="AC95" s="68" t="s">
        <v>274</v>
      </c>
      <c r="AD95" s="64">
        <v>94</v>
      </c>
      <c r="AE95" s="66" t="s">
        <v>589</v>
      </c>
    </row>
    <row r="96" spans="3:31" x14ac:dyDescent="0.25">
      <c r="C96" s="7" t="s">
        <v>550</v>
      </c>
      <c r="Y96" s="1"/>
      <c r="AC96" s="68" t="s">
        <v>538</v>
      </c>
      <c r="AD96" s="64">
        <v>95</v>
      </c>
      <c r="AE96" s="66" t="s">
        <v>589</v>
      </c>
    </row>
    <row r="97" spans="3:31" x14ac:dyDescent="0.25">
      <c r="C97" s="7" t="s">
        <v>551</v>
      </c>
      <c r="Y97" s="1"/>
      <c r="AC97" s="68" t="s">
        <v>539</v>
      </c>
      <c r="AD97" s="64">
        <v>96</v>
      </c>
      <c r="AE97" s="66" t="s">
        <v>589</v>
      </c>
    </row>
    <row r="98" spans="3:31" x14ac:dyDescent="0.25">
      <c r="C98" s="7" t="s">
        <v>552</v>
      </c>
      <c r="Y98" s="1"/>
      <c r="AC98" s="68" t="s">
        <v>540</v>
      </c>
      <c r="AD98" s="64">
        <v>97</v>
      </c>
      <c r="AE98" s="66" t="s">
        <v>589</v>
      </c>
    </row>
    <row r="99" spans="3:31" x14ac:dyDescent="0.25">
      <c r="C99" s="7" t="s">
        <v>553</v>
      </c>
      <c r="Y99" s="1"/>
      <c r="AC99" s="68" t="s">
        <v>251</v>
      </c>
      <c r="AD99" s="64">
        <v>98</v>
      </c>
      <c r="AE99" s="66" t="s">
        <v>589</v>
      </c>
    </row>
    <row r="100" spans="3:31" x14ac:dyDescent="0.25">
      <c r="C100" s="7" t="s">
        <v>554</v>
      </c>
      <c r="Y100" s="1"/>
      <c r="AC100" s="68" t="s">
        <v>541</v>
      </c>
      <c r="AD100" s="64">
        <v>99</v>
      </c>
      <c r="AE100" s="66" t="s">
        <v>589</v>
      </c>
    </row>
    <row r="101" spans="3:31" x14ac:dyDescent="0.25">
      <c r="C101" s="7" t="s">
        <v>555</v>
      </c>
      <c r="Y101" s="1"/>
      <c r="AC101" s="68" t="s">
        <v>542</v>
      </c>
      <c r="AD101" s="64">
        <v>100</v>
      </c>
      <c r="AE101" s="66" t="s">
        <v>589</v>
      </c>
    </row>
    <row r="102" spans="3:31" x14ac:dyDescent="0.25">
      <c r="C102" s="7" t="s">
        <v>556</v>
      </c>
      <c r="Y102" s="1"/>
      <c r="AC102" s="68" t="s">
        <v>543</v>
      </c>
      <c r="AD102" s="64">
        <v>101</v>
      </c>
      <c r="AE102" s="66" t="s">
        <v>589</v>
      </c>
    </row>
    <row r="103" spans="3:31" x14ac:dyDescent="0.25">
      <c r="C103" s="7" t="s">
        <v>557</v>
      </c>
      <c r="Y103" s="1"/>
      <c r="AC103" s="68" t="s">
        <v>496</v>
      </c>
      <c r="AD103" s="64">
        <v>102</v>
      </c>
      <c r="AE103" s="66" t="s">
        <v>589</v>
      </c>
    </row>
    <row r="104" spans="3:31" x14ac:dyDescent="0.25">
      <c r="C104" s="7" t="s">
        <v>558</v>
      </c>
      <c r="Y104" s="1"/>
      <c r="AC104" s="68" t="s">
        <v>544</v>
      </c>
      <c r="AD104" s="64">
        <v>103</v>
      </c>
      <c r="AE104" s="66" t="s">
        <v>589</v>
      </c>
    </row>
    <row r="105" spans="3:31" x14ac:dyDescent="0.25">
      <c r="C105" s="7" t="s">
        <v>559</v>
      </c>
      <c r="Y105" s="1"/>
      <c r="AC105" s="68" t="s">
        <v>545</v>
      </c>
      <c r="AD105" s="64">
        <v>104</v>
      </c>
      <c r="AE105" s="66" t="s">
        <v>589</v>
      </c>
    </row>
    <row r="106" spans="3:31" x14ac:dyDescent="0.25">
      <c r="C106" s="7" t="s">
        <v>384</v>
      </c>
      <c r="Y106" s="1"/>
      <c r="AC106" s="68" t="s">
        <v>546</v>
      </c>
      <c r="AD106" s="64">
        <v>105</v>
      </c>
      <c r="AE106" s="66" t="s">
        <v>589</v>
      </c>
    </row>
    <row r="107" spans="3:31" x14ac:dyDescent="0.25">
      <c r="C107" s="7" t="s">
        <v>560</v>
      </c>
      <c r="Y107" s="1"/>
      <c r="AC107" s="68" t="s">
        <v>547</v>
      </c>
      <c r="AD107" s="64">
        <v>106</v>
      </c>
      <c r="AE107" s="66" t="s">
        <v>589</v>
      </c>
    </row>
    <row r="108" spans="3:31" x14ac:dyDescent="0.25">
      <c r="C108" s="7" t="s">
        <v>561</v>
      </c>
      <c r="Y108" s="1"/>
      <c r="AC108" s="68" t="s">
        <v>548</v>
      </c>
      <c r="AD108" s="64">
        <v>107</v>
      </c>
      <c r="AE108" s="66" t="s">
        <v>589</v>
      </c>
    </row>
    <row r="109" spans="3:31" x14ac:dyDescent="0.25">
      <c r="C109" s="7" t="s">
        <v>562</v>
      </c>
      <c r="Y109" s="1"/>
      <c r="AC109" s="68" t="s">
        <v>549</v>
      </c>
      <c r="AD109" s="64">
        <v>108</v>
      </c>
      <c r="AE109" s="66" t="s">
        <v>589</v>
      </c>
    </row>
    <row r="110" spans="3:31" x14ac:dyDescent="0.25">
      <c r="C110" s="7" t="s">
        <v>563</v>
      </c>
      <c r="Y110" s="1"/>
      <c r="AC110" s="68" t="s">
        <v>499</v>
      </c>
      <c r="AD110" s="64">
        <v>109</v>
      </c>
      <c r="AE110" s="66" t="s">
        <v>589</v>
      </c>
    </row>
    <row r="111" spans="3:31" x14ac:dyDescent="0.25">
      <c r="C111" s="7" t="s">
        <v>564</v>
      </c>
      <c r="Y111" s="1"/>
      <c r="AC111" s="68" t="s">
        <v>550</v>
      </c>
      <c r="AD111" s="64">
        <v>110</v>
      </c>
      <c r="AE111" s="66" t="s">
        <v>589</v>
      </c>
    </row>
    <row r="112" spans="3:31" x14ac:dyDescent="0.25">
      <c r="C112" s="7" t="s">
        <v>565</v>
      </c>
      <c r="Y112" s="1"/>
      <c r="AC112" s="68" t="s">
        <v>551</v>
      </c>
      <c r="AD112" s="64">
        <v>111</v>
      </c>
      <c r="AE112" s="66" t="s">
        <v>589</v>
      </c>
    </row>
    <row r="113" spans="3:31" x14ac:dyDescent="0.25">
      <c r="C113" s="7" t="s">
        <v>566</v>
      </c>
      <c r="Y113" s="1"/>
      <c r="AC113" s="68" t="s">
        <v>552</v>
      </c>
      <c r="AD113" s="64">
        <v>112</v>
      </c>
      <c r="AE113" s="66" t="s">
        <v>589</v>
      </c>
    </row>
    <row r="114" spans="3:31" x14ac:dyDescent="0.25">
      <c r="C114" s="7" t="s">
        <v>567</v>
      </c>
      <c r="Y114" s="1"/>
      <c r="AC114" s="68" t="s">
        <v>553</v>
      </c>
      <c r="AD114" s="64">
        <v>113</v>
      </c>
      <c r="AE114" s="66" t="s">
        <v>589</v>
      </c>
    </row>
    <row r="115" spans="3:31" x14ac:dyDescent="0.25">
      <c r="C115" s="7" t="s">
        <v>568</v>
      </c>
      <c r="Y115" s="1"/>
      <c r="AC115" s="68" t="s">
        <v>554</v>
      </c>
      <c r="AD115" s="64">
        <v>114</v>
      </c>
      <c r="AE115" s="66" t="s">
        <v>589</v>
      </c>
    </row>
    <row r="116" spans="3:31" x14ac:dyDescent="0.25">
      <c r="C116" s="7" t="s">
        <v>569</v>
      </c>
      <c r="Y116" s="1"/>
      <c r="AC116" s="68" t="s">
        <v>555</v>
      </c>
      <c r="AD116" s="64">
        <v>115</v>
      </c>
      <c r="AE116" s="66" t="s">
        <v>589</v>
      </c>
    </row>
    <row r="117" spans="3:31" x14ac:dyDescent="0.25">
      <c r="C117" s="7" t="s">
        <v>279</v>
      </c>
      <c r="Y117" s="1"/>
      <c r="AC117" s="68" t="s">
        <v>556</v>
      </c>
      <c r="AD117" s="64">
        <v>116</v>
      </c>
      <c r="AE117" s="66" t="s">
        <v>589</v>
      </c>
    </row>
    <row r="118" spans="3:31" x14ac:dyDescent="0.25">
      <c r="C118" s="7" t="s">
        <v>570</v>
      </c>
      <c r="Y118" s="1"/>
      <c r="AC118" s="68" t="s">
        <v>557</v>
      </c>
      <c r="AD118" s="64">
        <v>117</v>
      </c>
      <c r="AE118" s="66" t="s">
        <v>589</v>
      </c>
    </row>
    <row r="119" spans="3:31" x14ac:dyDescent="0.25">
      <c r="C119" s="7" t="s">
        <v>258</v>
      </c>
      <c r="Y119" s="1"/>
      <c r="AC119" s="68" t="s">
        <v>558</v>
      </c>
      <c r="AD119" s="64">
        <v>118</v>
      </c>
      <c r="AE119" s="66" t="s">
        <v>589</v>
      </c>
    </row>
    <row r="120" spans="3:31" x14ac:dyDescent="0.25">
      <c r="C120" s="7" t="s">
        <v>571</v>
      </c>
      <c r="Y120" s="1"/>
      <c r="AC120" s="68" t="s">
        <v>559</v>
      </c>
      <c r="AD120" s="64">
        <v>119</v>
      </c>
      <c r="AE120" s="66" t="s">
        <v>589</v>
      </c>
    </row>
    <row r="121" spans="3:31" x14ac:dyDescent="0.25">
      <c r="C121" s="7" t="s">
        <v>327</v>
      </c>
      <c r="Y121" s="1"/>
      <c r="AC121" s="68" t="s">
        <v>384</v>
      </c>
      <c r="AD121" s="64">
        <v>120</v>
      </c>
      <c r="AE121" s="66" t="s">
        <v>589</v>
      </c>
    </row>
    <row r="122" spans="3:31" x14ac:dyDescent="0.25">
      <c r="C122" s="7" t="s">
        <v>572</v>
      </c>
      <c r="Y122" s="1"/>
      <c r="AC122" s="68" t="s">
        <v>560</v>
      </c>
      <c r="AD122" s="64">
        <v>121</v>
      </c>
      <c r="AE122" s="66" t="s">
        <v>589</v>
      </c>
    </row>
    <row r="123" spans="3:31" x14ac:dyDescent="0.25">
      <c r="C123" s="7" t="s">
        <v>573</v>
      </c>
      <c r="Y123" s="1"/>
      <c r="AC123" s="68" t="s">
        <v>561</v>
      </c>
      <c r="AD123" s="64">
        <v>122</v>
      </c>
      <c r="AE123" s="66" t="s">
        <v>589</v>
      </c>
    </row>
    <row r="124" spans="3:31" x14ac:dyDescent="0.25">
      <c r="C124" s="7" t="s">
        <v>574</v>
      </c>
      <c r="Y124" s="1"/>
      <c r="AC124" s="68" t="s">
        <v>562</v>
      </c>
      <c r="AD124" s="64">
        <v>123</v>
      </c>
      <c r="AE124" s="66" t="s">
        <v>589</v>
      </c>
    </row>
    <row r="125" spans="3:31" x14ac:dyDescent="0.25">
      <c r="C125" s="7" t="s">
        <v>575</v>
      </c>
      <c r="Y125" s="1"/>
      <c r="AC125" s="68" t="s">
        <v>563</v>
      </c>
      <c r="AD125" s="64">
        <v>124</v>
      </c>
      <c r="AE125" s="66" t="s">
        <v>589</v>
      </c>
    </row>
    <row r="126" spans="3:31" x14ac:dyDescent="0.25">
      <c r="C126" s="7" t="s">
        <v>576</v>
      </c>
      <c r="Y126" s="1"/>
      <c r="AC126" s="68" t="s">
        <v>564</v>
      </c>
      <c r="AD126" s="64">
        <v>125</v>
      </c>
      <c r="AE126" s="66" t="s">
        <v>589</v>
      </c>
    </row>
    <row r="127" spans="3:31" x14ac:dyDescent="0.25">
      <c r="C127" s="7" t="s">
        <v>577</v>
      </c>
      <c r="Y127" s="1"/>
      <c r="AC127" s="68" t="s">
        <v>565</v>
      </c>
      <c r="AD127" s="64">
        <v>126</v>
      </c>
      <c r="AE127" s="66" t="s">
        <v>589</v>
      </c>
    </row>
    <row r="128" spans="3:31" x14ac:dyDescent="0.25">
      <c r="C128" s="7" t="s">
        <v>578</v>
      </c>
      <c r="Y128" s="1"/>
      <c r="AC128" s="68" t="s">
        <v>566</v>
      </c>
      <c r="AD128" s="64">
        <v>127</v>
      </c>
      <c r="AE128" s="66" t="s">
        <v>589</v>
      </c>
    </row>
    <row r="129" spans="3:31" x14ac:dyDescent="0.25">
      <c r="C129" s="7" t="s">
        <v>579</v>
      </c>
      <c r="Y129" s="1"/>
      <c r="AC129" s="68" t="s">
        <v>567</v>
      </c>
      <c r="AD129" s="64">
        <v>128</v>
      </c>
      <c r="AE129" s="66" t="s">
        <v>589</v>
      </c>
    </row>
    <row r="130" spans="3:31" x14ac:dyDescent="0.25">
      <c r="C130" s="7" t="s">
        <v>580</v>
      </c>
      <c r="Y130" s="1"/>
      <c r="AC130" s="68" t="s">
        <v>568</v>
      </c>
      <c r="AD130" s="64">
        <v>129</v>
      </c>
      <c r="AE130" s="66" t="s">
        <v>589</v>
      </c>
    </row>
    <row r="131" spans="3:31" x14ac:dyDescent="0.25">
      <c r="C131" s="7" t="s">
        <v>581</v>
      </c>
      <c r="Y131" s="1"/>
      <c r="AC131" s="68" t="s">
        <v>569</v>
      </c>
      <c r="AD131" s="64">
        <v>130</v>
      </c>
      <c r="AE131" s="66" t="s">
        <v>589</v>
      </c>
    </row>
    <row r="132" spans="3:31" x14ac:dyDescent="0.25">
      <c r="C132" s="7" t="s">
        <v>582</v>
      </c>
      <c r="Y132" s="1"/>
      <c r="AC132" s="68" t="s">
        <v>279</v>
      </c>
      <c r="AD132" s="64">
        <v>131</v>
      </c>
      <c r="AE132" s="66" t="s">
        <v>589</v>
      </c>
    </row>
    <row r="133" spans="3:31" x14ac:dyDescent="0.25">
      <c r="C133" s="7" t="s">
        <v>583</v>
      </c>
      <c r="Y133" s="1"/>
      <c r="AC133" s="68" t="s">
        <v>570</v>
      </c>
      <c r="AD133" s="64">
        <v>132</v>
      </c>
      <c r="AE133" s="66" t="s">
        <v>589</v>
      </c>
    </row>
    <row r="134" spans="3:31" x14ac:dyDescent="0.25">
      <c r="C134" s="7" t="s">
        <v>584</v>
      </c>
      <c r="Y134" s="1"/>
      <c r="AC134" s="68" t="s">
        <v>258</v>
      </c>
      <c r="AD134" s="64">
        <v>133</v>
      </c>
      <c r="AE134" s="66" t="s">
        <v>589</v>
      </c>
    </row>
    <row r="135" spans="3:31" x14ac:dyDescent="0.25">
      <c r="C135" s="7" t="s">
        <v>585</v>
      </c>
      <c r="Y135" s="1"/>
      <c r="AC135" s="68" t="s">
        <v>571</v>
      </c>
      <c r="AD135" s="64">
        <v>134</v>
      </c>
      <c r="AE135" s="66" t="s">
        <v>589</v>
      </c>
    </row>
    <row r="136" spans="3:31" x14ac:dyDescent="0.25">
      <c r="C136" s="6" t="s">
        <v>586</v>
      </c>
      <c r="Y136" s="1"/>
      <c r="AC136" s="68" t="s">
        <v>327</v>
      </c>
      <c r="AD136" s="64">
        <v>135</v>
      </c>
      <c r="AE136" s="66" t="s">
        <v>589</v>
      </c>
    </row>
    <row r="137" spans="3:31" x14ac:dyDescent="0.25">
      <c r="C137" s="6" t="s">
        <v>590</v>
      </c>
      <c r="AC137" s="68" t="s">
        <v>572</v>
      </c>
      <c r="AD137" s="64">
        <v>136</v>
      </c>
      <c r="AE137" s="66" t="s">
        <v>589</v>
      </c>
    </row>
    <row r="138" spans="3:31" x14ac:dyDescent="0.25">
      <c r="AC138" s="68" t="s">
        <v>573</v>
      </c>
      <c r="AD138" s="64">
        <v>137</v>
      </c>
      <c r="AE138" s="66" t="s">
        <v>589</v>
      </c>
    </row>
    <row r="139" spans="3:31" x14ac:dyDescent="0.25">
      <c r="AC139" s="68" t="s">
        <v>574</v>
      </c>
      <c r="AD139" s="64">
        <v>138</v>
      </c>
      <c r="AE139" s="66" t="s">
        <v>589</v>
      </c>
    </row>
    <row r="140" spans="3:31" x14ac:dyDescent="0.25">
      <c r="AC140" s="68" t="s">
        <v>575</v>
      </c>
      <c r="AD140" s="64">
        <v>139</v>
      </c>
      <c r="AE140" s="66" t="s">
        <v>589</v>
      </c>
    </row>
    <row r="141" spans="3:31" x14ac:dyDescent="0.25">
      <c r="AC141" s="68" t="s">
        <v>576</v>
      </c>
      <c r="AD141" s="64">
        <v>140</v>
      </c>
      <c r="AE141" s="66" t="s">
        <v>589</v>
      </c>
    </row>
    <row r="142" spans="3:31" x14ac:dyDescent="0.25">
      <c r="AC142" s="68" t="s">
        <v>577</v>
      </c>
      <c r="AD142" s="64">
        <v>141</v>
      </c>
      <c r="AE142" s="66" t="s">
        <v>589</v>
      </c>
    </row>
    <row r="143" spans="3:31" x14ac:dyDescent="0.25">
      <c r="AC143" s="68" t="s">
        <v>578</v>
      </c>
      <c r="AD143" s="64">
        <v>142</v>
      </c>
      <c r="AE143" s="66" t="s">
        <v>589</v>
      </c>
    </row>
    <row r="144" spans="3:31" x14ac:dyDescent="0.25">
      <c r="AC144" s="68" t="s">
        <v>579</v>
      </c>
      <c r="AD144" s="64">
        <v>143</v>
      </c>
      <c r="AE144" s="66" t="s">
        <v>589</v>
      </c>
    </row>
    <row r="145" spans="29:31" x14ac:dyDescent="0.25">
      <c r="AC145" s="68" t="s">
        <v>580</v>
      </c>
      <c r="AD145" s="64">
        <v>144</v>
      </c>
      <c r="AE145" s="66" t="s">
        <v>589</v>
      </c>
    </row>
    <row r="146" spans="29:31" x14ac:dyDescent="0.25">
      <c r="AC146" s="68" t="s">
        <v>581</v>
      </c>
      <c r="AD146" s="64">
        <v>145</v>
      </c>
      <c r="AE146" s="66" t="s">
        <v>589</v>
      </c>
    </row>
    <row r="147" spans="29:31" x14ac:dyDescent="0.25">
      <c r="AC147" s="68" t="s">
        <v>582</v>
      </c>
      <c r="AD147" s="64">
        <v>146</v>
      </c>
      <c r="AE147" s="66" t="s">
        <v>589</v>
      </c>
    </row>
    <row r="148" spans="29:31" x14ac:dyDescent="0.25">
      <c r="AC148" s="68" t="s">
        <v>583</v>
      </c>
      <c r="AD148" s="64">
        <v>147</v>
      </c>
      <c r="AE148" s="66" t="s">
        <v>589</v>
      </c>
    </row>
    <row r="149" spans="29:31" x14ac:dyDescent="0.25">
      <c r="AC149" s="68" t="s">
        <v>584</v>
      </c>
      <c r="AD149" s="64">
        <v>148</v>
      </c>
      <c r="AE149" s="66" t="s">
        <v>589</v>
      </c>
    </row>
    <row r="150" spans="29:31" x14ac:dyDescent="0.25">
      <c r="AC150" s="68" t="s">
        <v>585</v>
      </c>
      <c r="AD150" s="64">
        <v>149</v>
      </c>
      <c r="AE150" s="66" t="s">
        <v>589</v>
      </c>
    </row>
    <row r="151" spans="29:31" x14ac:dyDescent="0.25">
      <c r="AC151" s="68" t="s">
        <v>586</v>
      </c>
      <c r="AD151" s="64">
        <v>150</v>
      </c>
      <c r="AE151" s="66" t="s">
        <v>589</v>
      </c>
    </row>
    <row r="152" spans="29:31" x14ac:dyDescent="0.25">
      <c r="AC152" s="65" t="s">
        <v>199</v>
      </c>
      <c r="AD152" s="64">
        <v>151</v>
      </c>
      <c r="AE152" s="66" t="s">
        <v>70</v>
      </c>
    </row>
    <row r="153" spans="29:31" x14ac:dyDescent="0.25">
      <c r="AC153" s="65" t="s">
        <v>200</v>
      </c>
      <c r="AD153" s="64">
        <v>152</v>
      </c>
      <c r="AE153" s="66" t="s">
        <v>70</v>
      </c>
    </row>
    <row r="154" spans="29:31" x14ac:dyDescent="0.25">
      <c r="AC154" s="65" t="s">
        <v>201</v>
      </c>
      <c r="AD154" s="64">
        <v>153</v>
      </c>
      <c r="AE154" s="66" t="s">
        <v>70</v>
      </c>
    </row>
    <row r="155" spans="29:31" x14ac:dyDescent="0.25">
      <c r="AC155" s="65" t="s">
        <v>202</v>
      </c>
      <c r="AD155" s="64">
        <v>154</v>
      </c>
      <c r="AE155" s="66" t="s">
        <v>70</v>
      </c>
    </row>
    <row r="156" spans="29:31" x14ac:dyDescent="0.25">
      <c r="AC156" s="65" t="s">
        <v>203</v>
      </c>
      <c r="AD156" s="64">
        <v>155</v>
      </c>
      <c r="AE156" s="66" t="s">
        <v>70</v>
      </c>
    </row>
    <row r="157" spans="29:31" x14ac:dyDescent="0.25">
      <c r="AC157" s="65" t="s">
        <v>204</v>
      </c>
      <c r="AD157" s="64">
        <v>156</v>
      </c>
      <c r="AE157" s="66" t="s">
        <v>70</v>
      </c>
    </row>
    <row r="158" spans="29:31" x14ac:dyDescent="0.25">
      <c r="AC158" s="65" t="s">
        <v>205</v>
      </c>
      <c r="AD158" s="64">
        <v>157</v>
      </c>
      <c r="AE158" s="66" t="s">
        <v>70</v>
      </c>
    </row>
    <row r="159" spans="29:31" x14ac:dyDescent="0.25">
      <c r="AC159" s="65" t="s">
        <v>206</v>
      </c>
      <c r="AD159" s="64">
        <v>158</v>
      </c>
      <c r="AE159" s="66" t="s">
        <v>70</v>
      </c>
    </row>
    <row r="160" spans="29:31" x14ac:dyDescent="0.25">
      <c r="AC160" s="65" t="s">
        <v>207</v>
      </c>
      <c r="AD160" s="64">
        <v>159</v>
      </c>
      <c r="AE160" s="66" t="s">
        <v>70</v>
      </c>
    </row>
    <row r="161" spans="29:31" x14ac:dyDescent="0.25">
      <c r="AC161" s="65" t="s">
        <v>208</v>
      </c>
      <c r="AD161" s="64">
        <v>160</v>
      </c>
      <c r="AE161" s="66" t="s">
        <v>70</v>
      </c>
    </row>
    <row r="162" spans="29:31" x14ac:dyDescent="0.25">
      <c r="AC162" s="65" t="s">
        <v>209</v>
      </c>
      <c r="AD162" s="64">
        <v>161</v>
      </c>
      <c r="AE162" s="66" t="s">
        <v>70</v>
      </c>
    </row>
    <row r="163" spans="29:31" x14ac:dyDescent="0.25">
      <c r="AC163" s="65" t="s">
        <v>210</v>
      </c>
      <c r="AD163" s="64">
        <v>162</v>
      </c>
      <c r="AE163" s="66" t="s">
        <v>70</v>
      </c>
    </row>
    <row r="164" spans="29:31" x14ac:dyDescent="0.25">
      <c r="AC164" s="65" t="s">
        <v>211</v>
      </c>
      <c r="AD164" s="64">
        <v>163</v>
      </c>
      <c r="AE164" s="66" t="s">
        <v>70</v>
      </c>
    </row>
    <row r="165" spans="29:31" x14ac:dyDescent="0.25">
      <c r="AC165" s="65" t="s">
        <v>212</v>
      </c>
      <c r="AD165" s="64">
        <v>164</v>
      </c>
      <c r="AE165" s="66" t="s">
        <v>70</v>
      </c>
    </row>
    <row r="166" spans="29:31" x14ac:dyDescent="0.25">
      <c r="AC166" s="65" t="s">
        <v>213</v>
      </c>
      <c r="AD166" s="64">
        <v>165</v>
      </c>
      <c r="AE166" s="66" t="s">
        <v>70</v>
      </c>
    </row>
    <row r="167" spans="29:31" x14ac:dyDescent="0.25">
      <c r="AC167" s="65" t="s">
        <v>214</v>
      </c>
      <c r="AD167" s="64">
        <v>166</v>
      </c>
      <c r="AE167" s="66" t="s">
        <v>70</v>
      </c>
    </row>
    <row r="168" spans="29:31" x14ac:dyDescent="0.25">
      <c r="AC168" s="69" t="s">
        <v>215</v>
      </c>
      <c r="AD168" s="64">
        <v>167</v>
      </c>
      <c r="AE168" s="66" t="s">
        <v>55</v>
      </c>
    </row>
    <row r="169" spans="29:31" x14ac:dyDescent="0.25">
      <c r="AC169" s="69" t="s">
        <v>205</v>
      </c>
      <c r="AD169" s="64">
        <v>168</v>
      </c>
      <c r="AE169" s="66" t="s">
        <v>55</v>
      </c>
    </row>
    <row r="170" spans="29:31" x14ac:dyDescent="0.25">
      <c r="AC170" s="69" t="s">
        <v>185</v>
      </c>
      <c r="AD170" s="64">
        <v>169</v>
      </c>
      <c r="AE170" s="66" t="s">
        <v>55</v>
      </c>
    </row>
    <row r="171" spans="29:31" x14ac:dyDescent="0.25">
      <c r="AC171" s="69" t="s">
        <v>216</v>
      </c>
      <c r="AD171" s="64">
        <v>170</v>
      </c>
      <c r="AE171" s="66" t="s">
        <v>55</v>
      </c>
    </row>
    <row r="172" spans="29:31" x14ac:dyDescent="0.25">
      <c r="AC172" s="69" t="s">
        <v>217</v>
      </c>
      <c r="AD172" s="64">
        <v>171</v>
      </c>
      <c r="AE172" s="66" t="s">
        <v>55</v>
      </c>
    </row>
    <row r="173" spans="29:31" x14ac:dyDescent="0.25">
      <c r="AC173" s="69" t="s">
        <v>218</v>
      </c>
      <c r="AD173" s="64">
        <v>172</v>
      </c>
      <c r="AE173" s="66" t="s">
        <v>55</v>
      </c>
    </row>
    <row r="174" spans="29:31" x14ac:dyDescent="0.25">
      <c r="AC174" s="69" t="s">
        <v>219</v>
      </c>
      <c r="AD174" s="64">
        <v>173</v>
      </c>
      <c r="AE174" s="66" t="s">
        <v>55</v>
      </c>
    </row>
    <row r="175" spans="29:31" x14ac:dyDescent="0.25">
      <c r="AC175" s="69" t="s">
        <v>220</v>
      </c>
      <c r="AD175" s="64">
        <v>174</v>
      </c>
      <c r="AE175" s="66" t="s">
        <v>55</v>
      </c>
    </row>
    <row r="176" spans="29:31" x14ac:dyDescent="0.25">
      <c r="AC176" s="69" t="s">
        <v>221</v>
      </c>
      <c r="AD176" s="64">
        <v>175</v>
      </c>
      <c r="AE176" s="66" t="s">
        <v>55</v>
      </c>
    </row>
    <row r="177" spans="29:31" x14ac:dyDescent="0.25">
      <c r="AC177" s="69" t="s">
        <v>222</v>
      </c>
      <c r="AD177" s="64">
        <v>176</v>
      </c>
      <c r="AE177" s="66" t="s">
        <v>55</v>
      </c>
    </row>
    <row r="178" spans="29:31" x14ac:dyDescent="0.25">
      <c r="AC178" s="69" t="s">
        <v>223</v>
      </c>
      <c r="AD178" s="64">
        <v>177</v>
      </c>
      <c r="AE178" s="66" t="s">
        <v>55</v>
      </c>
    </row>
    <row r="179" spans="29:31" x14ac:dyDescent="0.25">
      <c r="AC179" s="69" t="s">
        <v>224</v>
      </c>
      <c r="AD179" s="64">
        <v>178</v>
      </c>
      <c r="AE179" s="66" t="s">
        <v>55</v>
      </c>
    </row>
    <row r="180" spans="29:31" x14ac:dyDescent="0.25">
      <c r="AC180" s="69" t="s">
        <v>225</v>
      </c>
      <c r="AD180" s="64">
        <v>179</v>
      </c>
      <c r="AE180" s="66" t="s">
        <v>55</v>
      </c>
    </row>
    <row r="181" spans="29:31" x14ac:dyDescent="0.25">
      <c r="AC181" s="69" t="s">
        <v>226</v>
      </c>
      <c r="AD181" s="64">
        <v>180</v>
      </c>
      <c r="AE181" s="66" t="s">
        <v>55</v>
      </c>
    </row>
    <row r="182" spans="29:31" x14ac:dyDescent="0.25">
      <c r="AC182" s="69" t="s">
        <v>227</v>
      </c>
      <c r="AD182" s="64">
        <v>181</v>
      </c>
      <c r="AE182" s="66" t="s">
        <v>55</v>
      </c>
    </row>
    <row r="183" spans="29:31" x14ac:dyDescent="0.25">
      <c r="AC183" s="69" t="s">
        <v>228</v>
      </c>
      <c r="AD183" s="64">
        <v>182</v>
      </c>
      <c r="AE183" s="66" t="s">
        <v>55</v>
      </c>
    </row>
    <row r="184" spans="29:31" x14ac:dyDescent="0.25">
      <c r="AC184" s="65" t="s">
        <v>229</v>
      </c>
      <c r="AD184" s="64">
        <v>183</v>
      </c>
      <c r="AE184" s="66" t="s">
        <v>55</v>
      </c>
    </row>
    <row r="185" spans="29:31" x14ac:dyDescent="0.25">
      <c r="AC185" s="65" t="s">
        <v>230</v>
      </c>
      <c r="AD185" s="64">
        <v>184</v>
      </c>
      <c r="AE185" s="66" t="s">
        <v>55</v>
      </c>
    </row>
    <row r="186" spans="29:31" x14ac:dyDescent="0.25">
      <c r="AC186" s="65" t="s">
        <v>231</v>
      </c>
      <c r="AD186" s="64">
        <v>185</v>
      </c>
      <c r="AE186" s="66" t="s">
        <v>55</v>
      </c>
    </row>
    <row r="187" spans="29:31" x14ac:dyDescent="0.25">
      <c r="AC187" s="65" t="s">
        <v>232</v>
      </c>
      <c r="AD187" s="64">
        <v>186</v>
      </c>
      <c r="AE187" s="66" t="s">
        <v>55</v>
      </c>
    </row>
    <row r="188" spans="29:31" x14ac:dyDescent="0.25">
      <c r="AC188" s="65" t="s">
        <v>211</v>
      </c>
      <c r="AD188" s="64">
        <v>187</v>
      </c>
      <c r="AE188" s="66" t="s">
        <v>55</v>
      </c>
    </row>
    <row r="189" spans="29:31" x14ac:dyDescent="0.25">
      <c r="AC189" s="65" t="s">
        <v>233</v>
      </c>
      <c r="AD189" s="64">
        <v>188</v>
      </c>
      <c r="AE189" s="66" t="s">
        <v>55</v>
      </c>
    </row>
    <row r="190" spans="29:31" x14ac:dyDescent="0.25">
      <c r="AC190" s="65" t="s">
        <v>234</v>
      </c>
      <c r="AD190" s="64">
        <v>189</v>
      </c>
      <c r="AE190" s="66" t="s">
        <v>55</v>
      </c>
    </row>
    <row r="191" spans="29:31" x14ac:dyDescent="0.25">
      <c r="AC191" s="65" t="s">
        <v>235</v>
      </c>
      <c r="AD191" s="64">
        <v>190</v>
      </c>
      <c r="AE191" s="66" t="s">
        <v>55</v>
      </c>
    </row>
    <row r="192" spans="29:31" x14ac:dyDescent="0.25">
      <c r="AC192" s="65" t="s">
        <v>236</v>
      </c>
      <c r="AD192" s="64">
        <v>191</v>
      </c>
      <c r="AE192" s="66" t="s">
        <v>55</v>
      </c>
    </row>
    <row r="193" spans="29:31" x14ac:dyDescent="0.25">
      <c r="AC193" s="65" t="s">
        <v>237</v>
      </c>
      <c r="AD193" s="64">
        <v>192</v>
      </c>
      <c r="AE193" s="66" t="s">
        <v>55</v>
      </c>
    </row>
    <row r="194" spans="29:31" x14ac:dyDescent="0.25">
      <c r="AC194" s="65" t="s">
        <v>238</v>
      </c>
      <c r="AD194" s="64">
        <v>193</v>
      </c>
      <c r="AE194" s="66" t="s">
        <v>72</v>
      </c>
    </row>
    <row r="195" spans="29:31" x14ac:dyDescent="0.25">
      <c r="AC195" s="65" t="s">
        <v>239</v>
      </c>
      <c r="AD195" s="64">
        <v>194</v>
      </c>
      <c r="AE195" s="66" t="s">
        <v>72</v>
      </c>
    </row>
    <row r="196" spans="29:31" x14ac:dyDescent="0.25">
      <c r="AC196" s="65" t="s">
        <v>205</v>
      </c>
      <c r="AD196" s="64">
        <v>195</v>
      </c>
      <c r="AE196" s="66" t="s">
        <v>72</v>
      </c>
    </row>
    <row r="197" spans="29:31" x14ac:dyDescent="0.25">
      <c r="AC197" s="65" t="s">
        <v>240</v>
      </c>
      <c r="AD197" s="64">
        <v>196</v>
      </c>
      <c r="AE197" s="66" t="s">
        <v>72</v>
      </c>
    </row>
    <row r="198" spans="29:31" x14ac:dyDescent="0.25">
      <c r="AC198" s="65" t="s">
        <v>241</v>
      </c>
      <c r="AD198" s="64">
        <v>197</v>
      </c>
      <c r="AE198" s="66" t="s">
        <v>72</v>
      </c>
    </row>
    <row r="199" spans="29:31" x14ac:dyDescent="0.25">
      <c r="AC199" s="65" t="s">
        <v>242</v>
      </c>
      <c r="AD199" s="64">
        <v>198</v>
      </c>
      <c r="AE199" s="66" t="s">
        <v>72</v>
      </c>
    </row>
    <row r="200" spans="29:31" x14ac:dyDescent="0.25">
      <c r="AC200" s="65" t="s">
        <v>243</v>
      </c>
      <c r="AD200" s="64">
        <v>199</v>
      </c>
      <c r="AE200" s="66" t="s">
        <v>72</v>
      </c>
    </row>
    <row r="201" spans="29:31" x14ac:dyDescent="0.25">
      <c r="AC201" s="65" t="s">
        <v>244</v>
      </c>
      <c r="AD201" s="64">
        <v>200</v>
      </c>
      <c r="AE201" s="66" t="s">
        <v>72</v>
      </c>
    </row>
    <row r="202" spans="29:31" x14ac:dyDescent="0.25">
      <c r="AC202" s="65" t="s">
        <v>245</v>
      </c>
      <c r="AD202" s="64">
        <v>201</v>
      </c>
      <c r="AE202" s="66" t="s">
        <v>72</v>
      </c>
    </row>
    <row r="203" spans="29:31" x14ac:dyDescent="0.25">
      <c r="AC203" s="65" t="s">
        <v>246</v>
      </c>
      <c r="AD203" s="64">
        <v>202</v>
      </c>
      <c r="AE203" s="66" t="s">
        <v>72</v>
      </c>
    </row>
    <row r="204" spans="29:31" x14ac:dyDescent="0.25">
      <c r="AC204" s="65" t="s">
        <v>247</v>
      </c>
      <c r="AD204" s="64">
        <v>203</v>
      </c>
      <c r="AE204" s="66" t="s">
        <v>72</v>
      </c>
    </row>
    <row r="205" spans="29:31" x14ac:dyDescent="0.25">
      <c r="AC205" s="65" t="s">
        <v>248</v>
      </c>
      <c r="AD205" s="64">
        <v>204</v>
      </c>
      <c r="AE205" s="66" t="s">
        <v>72</v>
      </c>
    </row>
    <row r="206" spans="29:31" x14ac:dyDescent="0.25">
      <c r="AC206" s="65" t="s">
        <v>249</v>
      </c>
      <c r="AD206" s="64">
        <v>205</v>
      </c>
      <c r="AE206" s="66" t="s">
        <v>72</v>
      </c>
    </row>
    <row r="207" spans="29:31" x14ac:dyDescent="0.25">
      <c r="AC207" s="65" t="s">
        <v>250</v>
      </c>
      <c r="AD207" s="64">
        <v>206</v>
      </c>
      <c r="AE207" s="66" t="s">
        <v>72</v>
      </c>
    </row>
    <row r="208" spans="29:31" x14ac:dyDescent="0.25">
      <c r="AC208" s="65" t="s">
        <v>251</v>
      </c>
      <c r="AD208" s="64">
        <v>207</v>
      </c>
      <c r="AE208" s="66" t="s">
        <v>72</v>
      </c>
    </row>
    <row r="209" spans="29:31" x14ac:dyDescent="0.25">
      <c r="AC209" s="65" t="s">
        <v>252</v>
      </c>
      <c r="AD209" s="64">
        <v>208</v>
      </c>
      <c r="AE209" s="66" t="s">
        <v>72</v>
      </c>
    </row>
    <row r="210" spans="29:31" x14ac:dyDescent="0.25">
      <c r="AC210" s="65" t="s">
        <v>253</v>
      </c>
      <c r="AD210" s="64">
        <v>209</v>
      </c>
      <c r="AE210" s="66" t="s">
        <v>72</v>
      </c>
    </row>
    <row r="211" spans="29:31" x14ac:dyDescent="0.25">
      <c r="AC211" s="65" t="s">
        <v>254</v>
      </c>
      <c r="AD211" s="64">
        <v>210</v>
      </c>
      <c r="AE211" s="66" t="s">
        <v>72</v>
      </c>
    </row>
    <row r="212" spans="29:31" x14ac:dyDescent="0.25">
      <c r="AC212" s="65" t="s">
        <v>255</v>
      </c>
      <c r="AD212" s="64">
        <v>211</v>
      </c>
      <c r="AE212" s="66" t="s">
        <v>72</v>
      </c>
    </row>
    <row r="213" spans="29:31" x14ac:dyDescent="0.25">
      <c r="AC213" s="65" t="s">
        <v>256</v>
      </c>
      <c r="AD213" s="64">
        <v>212</v>
      </c>
      <c r="AE213" s="66" t="s">
        <v>72</v>
      </c>
    </row>
    <row r="214" spans="29:31" x14ac:dyDescent="0.25">
      <c r="AC214" s="65" t="s">
        <v>257</v>
      </c>
      <c r="AD214" s="64">
        <v>213</v>
      </c>
      <c r="AE214" s="66" t="s">
        <v>72</v>
      </c>
    </row>
    <row r="215" spans="29:31" x14ac:dyDescent="0.25">
      <c r="AC215" s="65" t="s">
        <v>258</v>
      </c>
      <c r="AD215" s="64">
        <v>214</v>
      </c>
      <c r="AE215" s="66" t="s">
        <v>72</v>
      </c>
    </row>
    <row r="216" spans="29:31" x14ac:dyDescent="0.25">
      <c r="AC216" s="65" t="s">
        <v>259</v>
      </c>
      <c r="AD216" s="64">
        <v>215</v>
      </c>
      <c r="AE216" s="66" t="s">
        <v>72</v>
      </c>
    </row>
    <row r="217" spans="29:31" x14ac:dyDescent="0.25">
      <c r="AC217" s="65" t="s">
        <v>260</v>
      </c>
      <c r="AD217" s="64">
        <v>216</v>
      </c>
      <c r="AE217" s="66" t="s">
        <v>72</v>
      </c>
    </row>
    <row r="218" spans="29:31" x14ac:dyDescent="0.25">
      <c r="AC218" s="65" t="s">
        <v>261</v>
      </c>
      <c r="AD218" s="64">
        <v>217</v>
      </c>
      <c r="AE218" s="66" t="s">
        <v>72</v>
      </c>
    </row>
    <row r="219" spans="29:31" x14ac:dyDescent="0.25">
      <c r="AC219" s="65" t="s">
        <v>262</v>
      </c>
      <c r="AD219" s="64">
        <v>218</v>
      </c>
      <c r="AE219" s="66" t="s">
        <v>71</v>
      </c>
    </row>
    <row r="220" spans="29:31" x14ac:dyDescent="0.25">
      <c r="AC220" s="65" t="s">
        <v>263</v>
      </c>
      <c r="AD220" s="64">
        <v>219</v>
      </c>
      <c r="AE220" s="66" t="s">
        <v>71</v>
      </c>
    </row>
    <row r="221" spans="29:31" x14ac:dyDescent="0.25">
      <c r="AC221" s="65" t="s">
        <v>264</v>
      </c>
      <c r="AD221" s="64">
        <v>220</v>
      </c>
      <c r="AE221" s="66" t="s">
        <v>71</v>
      </c>
    </row>
    <row r="222" spans="29:31" x14ac:dyDescent="0.25">
      <c r="AC222" s="65" t="s">
        <v>156</v>
      </c>
      <c r="AD222" s="64">
        <v>221</v>
      </c>
      <c r="AE222" s="66" t="s">
        <v>71</v>
      </c>
    </row>
    <row r="223" spans="29:31" x14ac:dyDescent="0.25">
      <c r="AC223" s="65" t="s">
        <v>157</v>
      </c>
      <c r="AD223" s="64">
        <v>222</v>
      </c>
      <c r="AE223" s="66" t="s">
        <v>71</v>
      </c>
    </row>
    <row r="224" spans="29:31" x14ac:dyDescent="0.25">
      <c r="AC224" s="65" t="s">
        <v>161</v>
      </c>
      <c r="AD224" s="64">
        <v>223</v>
      </c>
      <c r="AE224" s="66" t="s">
        <v>71</v>
      </c>
    </row>
    <row r="225" spans="29:31" x14ac:dyDescent="0.25">
      <c r="AC225" s="65" t="s">
        <v>265</v>
      </c>
      <c r="AD225" s="64">
        <v>224</v>
      </c>
      <c r="AE225" s="66" t="s">
        <v>71</v>
      </c>
    </row>
    <row r="226" spans="29:31" x14ac:dyDescent="0.25">
      <c r="AC226" s="65" t="s">
        <v>181</v>
      </c>
      <c r="AD226" s="64">
        <v>225</v>
      </c>
      <c r="AE226" s="66" t="s">
        <v>71</v>
      </c>
    </row>
    <row r="227" spans="29:31" x14ac:dyDescent="0.25">
      <c r="AC227" s="65" t="s">
        <v>266</v>
      </c>
      <c r="AD227" s="64">
        <v>226</v>
      </c>
      <c r="AE227" s="66" t="s">
        <v>71</v>
      </c>
    </row>
    <row r="228" spans="29:31" x14ac:dyDescent="0.25">
      <c r="AC228" s="65" t="s">
        <v>267</v>
      </c>
      <c r="AD228" s="64">
        <v>227</v>
      </c>
      <c r="AE228" s="66" t="s">
        <v>71</v>
      </c>
    </row>
    <row r="229" spans="29:31" x14ac:dyDescent="0.25">
      <c r="AC229" s="65" t="s">
        <v>268</v>
      </c>
      <c r="AD229" s="64">
        <v>228</v>
      </c>
      <c r="AE229" s="66" t="s">
        <v>71</v>
      </c>
    </row>
    <row r="230" spans="29:31" x14ac:dyDescent="0.25">
      <c r="AC230" s="65" t="s">
        <v>269</v>
      </c>
      <c r="AD230" s="64">
        <v>229</v>
      </c>
      <c r="AE230" s="66" t="s">
        <v>71</v>
      </c>
    </row>
    <row r="231" spans="29:31" x14ac:dyDescent="0.25">
      <c r="AC231" s="65" t="s">
        <v>270</v>
      </c>
      <c r="AD231" s="64">
        <v>230</v>
      </c>
      <c r="AE231" s="66" t="s">
        <v>71</v>
      </c>
    </row>
    <row r="232" spans="29:31" x14ac:dyDescent="0.25">
      <c r="AC232" s="65" t="s">
        <v>271</v>
      </c>
      <c r="AD232" s="64">
        <v>231</v>
      </c>
      <c r="AE232" s="66" t="s">
        <v>71</v>
      </c>
    </row>
    <row r="233" spans="29:31" x14ac:dyDescent="0.25">
      <c r="AC233" s="65" t="s">
        <v>272</v>
      </c>
      <c r="AD233" s="64">
        <v>232</v>
      </c>
      <c r="AE233" s="66" t="s">
        <v>71</v>
      </c>
    </row>
    <row r="234" spans="29:31" x14ac:dyDescent="0.25">
      <c r="AC234" s="65" t="s">
        <v>273</v>
      </c>
      <c r="AD234" s="64">
        <v>233</v>
      </c>
      <c r="AE234" s="66" t="s">
        <v>71</v>
      </c>
    </row>
    <row r="235" spans="29:31" x14ac:dyDescent="0.25">
      <c r="AC235" s="65" t="s">
        <v>274</v>
      </c>
      <c r="AD235" s="64">
        <v>234</v>
      </c>
      <c r="AE235" s="66" t="s">
        <v>71</v>
      </c>
    </row>
    <row r="236" spans="29:31" x14ac:dyDescent="0.25">
      <c r="AC236" s="65" t="s">
        <v>275</v>
      </c>
      <c r="AD236" s="64">
        <v>235</v>
      </c>
      <c r="AE236" s="66" t="s">
        <v>71</v>
      </c>
    </row>
    <row r="237" spans="29:31" x14ac:dyDescent="0.25">
      <c r="AC237" s="65" t="s">
        <v>276</v>
      </c>
      <c r="AD237" s="64">
        <v>236</v>
      </c>
      <c r="AE237" s="66" t="s">
        <v>71</v>
      </c>
    </row>
    <row r="238" spans="29:31" x14ac:dyDescent="0.25">
      <c r="AC238" s="65" t="s">
        <v>277</v>
      </c>
      <c r="AD238" s="64">
        <v>237</v>
      </c>
      <c r="AE238" s="66" t="s">
        <v>71</v>
      </c>
    </row>
    <row r="239" spans="29:31" x14ac:dyDescent="0.25">
      <c r="AC239" s="65" t="s">
        <v>278</v>
      </c>
      <c r="AD239" s="64">
        <v>238</v>
      </c>
      <c r="AE239" s="66" t="s">
        <v>71</v>
      </c>
    </row>
    <row r="240" spans="29:31" x14ac:dyDescent="0.25">
      <c r="AC240" s="65" t="s">
        <v>279</v>
      </c>
      <c r="AD240" s="64">
        <v>239</v>
      </c>
      <c r="AE240" s="66" t="s">
        <v>71</v>
      </c>
    </row>
    <row r="241" spans="29:31" x14ac:dyDescent="0.25">
      <c r="AC241" s="65" t="s">
        <v>280</v>
      </c>
      <c r="AD241" s="64">
        <v>240</v>
      </c>
      <c r="AE241" s="66" t="s">
        <v>71</v>
      </c>
    </row>
    <row r="242" spans="29:31" x14ac:dyDescent="0.25">
      <c r="AC242" s="65" t="s">
        <v>281</v>
      </c>
      <c r="AD242" s="64">
        <v>241</v>
      </c>
      <c r="AE242" s="66" t="s">
        <v>71</v>
      </c>
    </row>
    <row r="243" spans="29:31" x14ac:dyDescent="0.25">
      <c r="AC243" s="65" t="s">
        <v>282</v>
      </c>
      <c r="AD243" s="64">
        <v>242</v>
      </c>
      <c r="AE243" s="66" t="s">
        <v>71</v>
      </c>
    </row>
    <row r="244" spans="29:31" x14ac:dyDescent="0.25">
      <c r="AC244" s="65" t="s">
        <v>283</v>
      </c>
      <c r="AD244" s="64">
        <v>243</v>
      </c>
      <c r="AE244" s="66" t="s">
        <v>53</v>
      </c>
    </row>
    <row r="245" spans="29:31" x14ac:dyDescent="0.25">
      <c r="AC245" s="65" t="s">
        <v>284</v>
      </c>
      <c r="AD245" s="64">
        <v>244</v>
      </c>
      <c r="AE245" s="66" t="s">
        <v>53</v>
      </c>
    </row>
    <row r="246" spans="29:31" x14ac:dyDescent="0.25">
      <c r="AC246" s="65" t="s">
        <v>285</v>
      </c>
      <c r="AD246" s="64">
        <v>245</v>
      </c>
      <c r="AE246" s="66" t="s">
        <v>53</v>
      </c>
    </row>
    <row r="247" spans="29:31" x14ac:dyDescent="0.25">
      <c r="AC247" s="65" t="s">
        <v>197</v>
      </c>
      <c r="AD247" s="64">
        <v>246</v>
      </c>
      <c r="AE247" s="66" t="s">
        <v>53</v>
      </c>
    </row>
    <row r="248" spans="29:31" x14ac:dyDescent="0.25">
      <c r="AC248" s="65" t="s">
        <v>286</v>
      </c>
      <c r="AD248" s="64">
        <v>247</v>
      </c>
      <c r="AE248" s="66" t="s">
        <v>53</v>
      </c>
    </row>
    <row r="249" spans="29:31" x14ac:dyDescent="0.25">
      <c r="AC249" s="65" t="s">
        <v>287</v>
      </c>
      <c r="AD249" s="64">
        <v>248</v>
      </c>
      <c r="AE249" s="66" t="s">
        <v>53</v>
      </c>
    </row>
    <row r="250" spans="29:31" x14ac:dyDescent="0.25">
      <c r="AC250" s="65" t="s">
        <v>288</v>
      </c>
      <c r="AD250" s="64">
        <v>249</v>
      </c>
      <c r="AE250" s="66" t="s">
        <v>53</v>
      </c>
    </row>
    <row r="251" spans="29:31" x14ac:dyDescent="0.25">
      <c r="AC251" s="65" t="s">
        <v>289</v>
      </c>
      <c r="AD251" s="64">
        <v>250</v>
      </c>
      <c r="AE251" s="66" t="s">
        <v>53</v>
      </c>
    </row>
    <row r="252" spans="29:31" x14ac:dyDescent="0.25">
      <c r="AC252" s="65" t="s">
        <v>290</v>
      </c>
      <c r="AD252" s="64">
        <v>251</v>
      </c>
      <c r="AE252" s="66" t="s">
        <v>53</v>
      </c>
    </row>
    <row r="253" spans="29:31" x14ac:dyDescent="0.25">
      <c r="AC253" s="65" t="s">
        <v>291</v>
      </c>
      <c r="AD253" s="64">
        <v>252</v>
      </c>
      <c r="AE253" s="66" t="s">
        <v>53</v>
      </c>
    </row>
    <row r="254" spans="29:31" x14ac:dyDescent="0.25">
      <c r="AC254" s="65" t="s">
        <v>292</v>
      </c>
      <c r="AD254" s="64">
        <v>253</v>
      </c>
      <c r="AE254" s="66" t="s">
        <v>53</v>
      </c>
    </row>
    <row r="255" spans="29:31" x14ac:dyDescent="0.25">
      <c r="AC255" s="65" t="s">
        <v>293</v>
      </c>
      <c r="AD255" s="64">
        <v>254</v>
      </c>
      <c r="AE255" s="66" t="s">
        <v>53</v>
      </c>
    </row>
    <row r="256" spans="29:31" x14ac:dyDescent="0.25">
      <c r="AC256" s="65" t="s">
        <v>294</v>
      </c>
      <c r="AD256" s="64">
        <v>255</v>
      </c>
      <c r="AE256" s="66" t="s">
        <v>53</v>
      </c>
    </row>
    <row r="257" spans="29:31" x14ac:dyDescent="0.25">
      <c r="AC257" s="65" t="s">
        <v>295</v>
      </c>
      <c r="AD257" s="64">
        <v>256</v>
      </c>
      <c r="AE257" s="66" t="s">
        <v>53</v>
      </c>
    </row>
    <row r="258" spans="29:31" x14ac:dyDescent="0.25">
      <c r="AC258" s="65" t="s">
        <v>296</v>
      </c>
      <c r="AD258" s="64">
        <v>257</v>
      </c>
      <c r="AE258" s="66" t="s">
        <v>53</v>
      </c>
    </row>
    <row r="259" spans="29:31" x14ac:dyDescent="0.25">
      <c r="AC259" s="70" t="s">
        <v>185</v>
      </c>
      <c r="AD259" s="64">
        <v>258</v>
      </c>
      <c r="AE259" s="71" t="s">
        <v>82</v>
      </c>
    </row>
    <row r="260" spans="29:31" x14ac:dyDescent="0.25">
      <c r="AC260" s="72" t="s">
        <v>297</v>
      </c>
      <c r="AD260" s="64">
        <v>259</v>
      </c>
      <c r="AE260" s="71" t="s">
        <v>82</v>
      </c>
    </row>
    <row r="261" spans="29:31" x14ac:dyDescent="0.25">
      <c r="AC261" s="72" t="s">
        <v>298</v>
      </c>
      <c r="AD261" s="64">
        <v>260</v>
      </c>
      <c r="AE261" s="71" t="s">
        <v>82</v>
      </c>
    </row>
    <row r="262" spans="29:31" x14ac:dyDescent="0.25">
      <c r="AC262" s="72" t="s">
        <v>299</v>
      </c>
      <c r="AD262" s="64">
        <v>261</v>
      </c>
      <c r="AE262" s="71" t="s">
        <v>82</v>
      </c>
    </row>
    <row r="263" spans="29:31" x14ac:dyDescent="0.25">
      <c r="AC263" s="72" t="s">
        <v>300</v>
      </c>
      <c r="AD263" s="64">
        <v>262</v>
      </c>
      <c r="AE263" s="71" t="s">
        <v>82</v>
      </c>
    </row>
    <row r="264" spans="29:31" x14ac:dyDescent="0.25">
      <c r="AC264" s="72" t="s">
        <v>301</v>
      </c>
      <c r="AD264" s="64">
        <v>263</v>
      </c>
      <c r="AE264" s="71" t="s">
        <v>82</v>
      </c>
    </row>
    <row r="265" spans="29:31" x14ac:dyDescent="0.25">
      <c r="AC265" s="72" t="s">
        <v>302</v>
      </c>
      <c r="AD265" s="64">
        <v>264</v>
      </c>
      <c r="AE265" s="71" t="s">
        <v>82</v>
      </c>
    </row>
    <row r="266" spans="29:31" x14ac:dyDescent="0.25">
      <c r="AC266" s="72" t="s">
        <v>303</v>
      </c>
      <c r="AD266" s="64">
        <v>265</v>
      </c>
      <c r="AE266" s="71" t="s">
        <v>82</v>
      </c>
    </row>
    <row r="267" spans="29:31" x14ac:dyDescent="0.25">
      <c r="AC267" s="72" t="s">
        <v>304</v>
      </c>
      <c r="AD267" s="64">
        <v>266</v>
      </c>
      <c r="AE267" s="71" t="s">
        <v>82</v>
      </c>
    </row>
    <row r="268" spans="29:31" x14ac:dyDescent="0.25">
      <c r="AC268" s="72" t="s">
        <v>208</v>
      </c>
      <c r="AD268" s="64">
        <v>267</v>
      </c>
      <c r="AE268" s="71" t="s">
        <v>82</v>
      </c>
    </row>
    <row r="269" spans="29:31" x14ac:dyDescent="0.25">
      <c r="AC269" s="72" t="s">
        <v>305</v>
      </c>
      <c r="AD269" s="64">
        <v>268</v>
      </c>
      <c r="AE269" s="71" t="s">
        <v>82</v>
      </c>
    </row>
    <row r="270" spans="29:31" x14ac:dyDescent="0.25">
      <c r="AC270" s="72" t="s">
        <v>306</v>
      </c>
      <c r="AD270" s="64">
        <v>269</v>
      </c>
      <c r="AE270" s="71" t="s">
        <v>82</v>
      </c>
    </row>
    <row r="271" spans="29:31" x14ac:dyDescent="0.25">
      <c r="AC271" s="72" t="s">
        <v>307</v>
      </c>
      <c r="AD271" s="64">
        <v>270</v>
      </c>
      <c r="AE271" s="71" t="s">
        <v>82</v>
      </c>
    </row>
    <row r="272" spans="29:31" x14ac:dyDescent="0.25">
      <c r="AC272" s="72" t="s">
        <v>308</v>
      </c>
      <c r="AD272" s="64">
        <v>271</v>
      </c>
      <c r="AE272" s="71" t="s">
        <v>82</v>
      </c>
    </row>
    <row r="273" spans="29:31" x14ac:dyDescent="0.25">
      <c r="AC273" s="72" t="s">
        <v>309</v>
      </c>
      <c r="AD273" s="64">
        <v>272</v>
      </c>
      <c r="AE273" s="71" t="s">
        <v>82</v>
      </c>
    </row>
    <row r="274" spans="29:31" x14ac:dyDescent="0.25">
      <c r="AC274" s="72" t="s">
        <v>310</v>
      </c>
      <c r="AD274" s="64">
        <v>273</v>
      </c>
      <c r="AE274" s="71" t="s">
        <v>82</v>
      </c>
    </row>
    <row r="275" spans="29:31" x14ac:dyDescent="0.25">
      <c r="AC275" s="72" t="s">
        <v>311</v>
      </c>
      <c r="AD275" s="64">
        <v>274</v>
      </c>
      <c r="AE275" s="71" t="s">
        <v>82</v>
      </c>
    </row>
    <row r="276" spans="29:31" x14ac:dyDescent="0.25">
      <c r="AC276" s="72" t="s">
        <v>265</v>
      </c>
      <c r="AD276" s="64">
        <v>275</v>
      </c>
      <c r="AE276" s="73" t="s">
        <v>69</v>
      </c>
    </row>
    <row r="277" spans="29:31" x14ac:dyDescent="0.25">
      <c r="AC277" s="72" t="s">
        <v>69</v>
      </c>
      <c r="AD277" s="64">
        <v>276</v>
      </c>
      <c r="AE277" s="74" t="s">
        <v>69</v>
      </c>
    </row>
    <row r="278" spans="29:31" x14ac:dyDescent="0.25">
      <c r="AC278" s="72" t="s">
        <v>312</v>
      </c>
      <c r="AD278" s="64">
        <v>277</v>
      </c>
      <c r="AE278" s="74" t="s">
        <v>69</v>
      </c>
    </row>
    <row r="279" spans="29:31" x14ac:dyDescent="0.25">
      <c r="AC279" s="72" t="s">
        <v>313</v>
      </c>
      <c r="AD279" s="64">
        <v>278</v>
      </c>
      <c r="AE279" s="74" t="s">
        <v>69</v>
      </c>
    </row>
    <row r="280" spans="29:31" x14ac:dyDescent="0.25">
      <c r="AC280" s="72" t="s">
        <v>314</v>
      </c>
      <c r="AD280" s="64">
        <v>279</v>
      </c>
      <c r="AE280" s="74" t="s">
        <v>69</v>
      </c>
    </row>
    <row r="281" spans="29:31" x14ac:dyDescent="0.25">
      <c r="AC281" s="72" t="s">
        <v>315</v>
      </c>
      <c r="AD281" s="64">
        <v>280</v>
      </c>
      <c r="AE281" s="74" t="s">
        <v>69</v>
      </c>
    </row>
    <row r="282" spans="29:31" x14ac:dyDescent="0.25">
      <c r="AC282" s="72" t="s">
        <v>316</v>
      </c>
      <c r="AD282" s="64">
        <v>281</v>
      </c>
      <c r="AE282" s="74" t="s">
        <v>69</v>
      </c>
    </row>
    <row r="283" spans="29:31" x14ac:dyDescent="0.25">
      <c r="AC283" s="72" t="s">
        <v>317</v>
      </c>
      <c r="AD283" s="64">
        <v>282</v>
      </c>
      <c r="AE283" s="74" t="s">
        <v>69</v>
      </c>
    </row>
    <row r="284" spans="29:31" x14ac:dyDescent="0.25">
      <c r="AC284" s="72" t="s">
        <v>318</v>
      </c>
      <c r="AD284" s="64">
        <v>283</v>
      </c>
      <c r="AE284" s="74" t="s">
        <v>69</v>
      </c>
    </row>
    <row r="285" spans="29:31" x14ac:dyDescent="0.25">
      <c r="AC285" s="72" t="s">
        <v>319</v>
      </c>
      <c r="AD285" s="64">
        <v>284</v>
      </c>
      <c r="AE285" s="74" t="s">
        <v>68</v>
      </c>
    </row>
    <row r="286" spans="29:31" x14ac:dyDescent="0.25">
      <c r="AC286" s="72" t="s">
        <v>320</v>
      </c>
      <c r="AD286" s="64">
        <v>285</v>
      </c>
      <c r="AE286" s="74" t="s">
        <v>68</v>
      </c>
    </row>
    <row r="287" spans="29:31" x14ac:dyDescent="0.25">
      <c r="AC287" s="72" t="s">
        <v>321</v>
      </c>
      <c r="AD287" s="64">
        <v>286</v>
      </c>
      <c r="AE287" s="74" t="s">
        <v>68</v>
      </c>
    </row>
    <row r="288" spans="29:31" x14ac:dyDescent="0.25">
      <c r="AC288" s="72" t="s">
        <v>322</v>
      </c>
      <c r="AD288" s="64">
        <v>287</v>
      </c>
      <c r="AE288" s="74" t="s">
        <v>68</v>
      </c>
    </row>
    <row r="289" spans="29:31" x14ac:dyDescent="0.25">
      <c r="AC289" s="72" t="s">
        <v>323</v>
      </c>
      <c r="AD289" s="64">
        <v>288</v>
      </c>
      <c r="AE289" s="74" t="s">
        <v>68</v>
      </c>
    </row>
    <row r="290" spans="29:31" x14ac:dyDescent="0.25">
      <c r="AC290" s="72" t="s">
        <v>324</v>
      </c>
      <c r="AD290" s="64">
        <v>289</v>
      </c>
      <c r="AE290" s="74" t="s">
        <v>68</v>
      </c>
    </row>
    <row r="291" spans="29:31" x14ac:dyDescent="0.25">
      <c r="AC291" s="72" t="s">
        <v>325</v>
      </c>
      <c r="AD291" s="64">
        <v>290</v>
      </c>
      <c r="AE291" s="74" t="s">
        <v>68</v>
      </c>
    </row>
    <row r="292" spans="29:31" x14ac:dyDescent="0.25">
      <c r="AC292" s="72" t="s">
        <v>326</v>
      </c>
      <c r="AD292" s="64">
        <v>291</v>
      </c>
      <c r="AE292" s="74" t="s">
        <v>68</v>
      </c>
    </row>
    <row r="293" spans="29:31" x14ac:dyDescent="0.25">
      <c r="AC293" s="72" t="s">
        <v>327</v>
      </c>
      <c r="AD293" s="64">
        <v>292</v>
      </c>
      <c r="AE293" s="74" t="s">
        <v>68</v>
      </c>
    </row>
    <row r="294" spans="29:31" x14ac:dyDescent="0.25">
      <c r="AC294" s="72" t="s">
        <v>328</v>
      </c>
      <c r="AD294" s="64">
        <v>293</v>
      </c>
      <c r="AE294" s="74" t="s">
        <v>68</v>
      </c>
    </row>
    <row r="295" spans="29:31" x14ac:dyDescent="0.25">
      <c r="AC295" s="72" t="s">
        <v>329</v>
      </c>
      <c r="AD295" s="64">
        <v>294</v>
      </c>
      <c r="AE295" s="74" t="s">
        <v>68</v>
      </c>
    </row>
    <row r="296" spans="29:31" x14ac:dyDescent="0.25">
      <c r="AC296" s="72" t="s">
        <v>330</v>
      </c>
      <c r="AD296" s="64">
        <v>295</v>
      </c>
      <c r="AE296" s="74" t="s">
        <v>68</v>
      </c>
    </row>
    <row r="297" spans="29:31" x14ac:dyDescent="0.25">
      <c r="AC297" s="72" t="s">
        <v>331</v>
      </c>
      <c r="AD297" s="64">
        <v>296</v>
      </c>
      <c r="AE297" s="74" t="s">
        <v>68</v>
      </c>
    </row>
    <row r="298" spans="29:31" x14ac:dyDescent="0.25">
      <c r="AC298" s="72" t="s">
        <v>332</v>
      </c>
      <c r="AD298" s="64">
        <v>297</v>
      </c>
      <c r="AE298" s="74" t="s">
        <v>68</v>
      </c>
    </row>
    <row r="299" spans="29:31" x14ac:dyDescent="0.25">
      <c r="AC299" s="72" t="s">
        <v>333</v>
      </c>
      <c r="AD299" s="64">
        <v>298</v>
      </c>
      <c r="AE299" s="74" t="s">
        <v>68</v>
      </c>
    </row>
    <row r="300" spans="29:31" x14ac:dyDescent="0.25">
      <c r="AC300" s="72" t="s">
        <v>334</v>
      </c>
      <c r="AD300" s="64">
        <v>299</v>
      </c>
      <c r="AE300" s="74" t="s">
        <v>68</v>
      </c>
    </row>
    <row r="301" spans="29:31" x14ac:dyDescent="0.25">
      <c r="AC301" s="72" t="s">
        <v>335</v>
      </c>
      <c r="AD301" s="64">
        <v>300</v>
      </c>
      <c r="AE301" s="74" t="s">
        <v>81</v>
      </c>
    </row>
    <row r="302" spans="29:31" x14ac:dyDescent="0.25">
      <c r="AC302" s="72" t="s">
        <v>336</v>
      </c>
      <c r="AD302" s="64">
        <v>301</v>
      </c>
      <c r="AE302" s="74" t="s">
        <v>81</v>
      </c>
    </row>
    <row r="303" spans="29:31" x14ac:dyDescent="0.25">
      <c r="AC303" s="72" t="s">
        <v>205</v>
      </c>
      <c r="AD303" s="64">
        <v>302</v>
      </c>
      <c r="AE303" s="74" t="s">
        <v>81</v>
      </c>
    </row>
    <row r="304" spans="29:31" x14ac:dyDescent="0.25">
      <c r="AC304" s="72" t="s">
        <v>337</v>
      </c>
      <c r="AD304" s="64">
        <v>303</v>
      </c>
      <c r="AE304" s="74" t="s">
        <v>81</v>
      </c>
    </row>
    <row r="305" spans="29:31" x14ac:dyDescent="0.25">
      <c r="AC305" s="72" t="s">
        <v>338</v>
      </c>
      <c r="AD305" s="64">
        <v>304</v>
      </c>
      <c r="AE305" s="74" t="s">
        <v>81</v>
      </c>
    </row>
    <row r="306" spans="29:31" x14ac:dyDescent="0.25">
      <c r="AC306" s="72" t="s">
        <v>339</v>
      </c>
      <c r="AD306" s="64">
        <v>305</v>
      </c>
      <c r="AE306" s="74" t="s">
        <v>81</v>
      </c>
    </row>
    <row r="307" spans="29:31" x14ac:dyDescent="0.25">
      <c r="AC307" s="72" t="s">
        <v>340</v>
      </c>
      <c r="AD307" s="64">
        <v>306</v>
      </c>
      <c r="AE307" s="74" t="s">
        <v>81</v>
      </c>
    </row>
    <row r="308" spans="29:31" x14ac:dyDescent="0.25">
      <c r="AC308" s="72" t="s">
        <v>341</v>
      </c>
      <c r="AD308" s="64">
        <v>307</v>
      </c>
      <c r="AE308" s="74" t="s">
        <v>81</v>
      </c>
    </row>
    <row r="309" spans="29:31" x14ac:dyDescent="0.25">
      <c r="AC309" s="72" t="s">
        <v>342</v>
      </c>
      <c r="AD309" s="64">
        <v>308</v>
      </c>
      <c r="AE309" s="74" t="s">
        <v>81</v>
      </c>
    </row>
    <row r="310" spans="29:31" x14ac:dyDescent="0.25">
      <c r="AC310" s="72" t="s">
        <v>343</v>
      </c>
      <c r="AD310" s="64">
        <v>309</v>
      </c>
      <c r="AE310" s="74" t="s">
        <v>81</v>
      </c>
    </row>
    <row r="311" spans="29:31" x14ac:dyDescent="0.25">
      <c r="AC311" s="72" t="s">
        <v>344</v>
      </c>
      <c r="AD311" s="64">
        <v>310</v>
      </c>
      <c r="AE311" s="74" t="s">
        <v>81</v>
      </c>
    </row>
    <row r="312" spans="29:31" x14ac:dyDescent="0.25">
      <c r="AC312" s="72" t="s">
        <v>345</v>
      </c>
      <c r="AD312" s="64">
        <v>311</v>
      </c>
      <c r="AE312" s="74" t="s">
        <v>81</v>
      </c>
    </row>
    <row r="313" spans="29:31" x14ac:dyDescent="0.25">
      <c r="AC313" s="72" t="s">
        <v>346</v>
      </c>
      <c r="AD313" s="64">
        <v>312</v>
      </c>
      <c r="AE313" s="74" t="s">
        <v>81</v>
      </c>
    </row>
    <row r="314" spans="29:31" x14ac:dyDescent="0.25">
      <c r="AC314" s="72" t="s">
        <v>347</v>
      </c>
      <c r="AD314" s="64">
        <v>313</v>
      </c>
      <c r="AE314" s="74" t="s">
        <v>81</v>
      </c>
    </row>
    <row r="315" spans="29:31" x14ac:dyDescent="0.25">
      <c r="AC315" s="72" t="s">
        <v>348</v>
      </c>
      <c r="AD315" s="64">
        <v>314</v>
      </c>
      <c r="AE315" s="74" t="s">
        <v>81</v>
      </c>
    </row>
    <row r="316" spans="29:31" x14ac:dyDescent="0.25">
      <c r="AC316" s="72" t="s">
        <v>349</v>
      </c>
      <c r="AD316" s="64">
        <v>315</v>
      </c>
      <c r="AE316" s="74" t="s">
        <v>81</v>
      </c>
    </row>
    <row r="317" spans="29:31" x14ac:dyDescent="0.25">
      <c r="AC317" s="72" t="s">
        <v>350</v>
      </c>
      <c r="AD317" s="64">
        <v>316</v>
      </c>
      <c r="AE317" s="74" t="s">
        <v>81</v>
      </c>
    </row>
    <row r="318" spans="29:31" x14ac:dyDescent="0.25">
      <c r="AC318" s="72" t="s">
        <v>351</v>
      </c>
      <c r="AD318" s="64">
        <v>317</v>
      </c>
      <c r="AE318" s="74" t="s">
        <v>81</v>
      </c>
    </row>
    <row r="319" spans="29:31" x14ac:dyDescent="0.25">
      <c r="AC319" s="72" t="s">
        <v>352</v>
      </c>
      <c r="AD319" s="64">
        <v>318</v>
      </c>
      <c r="AE319" s="74" t="s">
        <v>81</v>
      </c>
    </row>
    <row r="320" spans="29:31" x14ac:dyDescent="0.25">
      <c r="AC320" s="72" t="s">
        <v>353</v>
      </c>
      <c r="AD320" s="64">
        <v>319</v>
      </c>
      <c r="AE320" s="74" t="s">
        <v>81</v>
      </c>
    </row>
    <row r="321" spans="29:31" x14ac:dyDescent="0.25">
      <c r="AC321" s="72" t="s">
        <v>354</v>
      </c>
      <c r="AD321" s="64">
        <v>320</v>
      </c>
      <c r="AE321" s="74" t="s">
        <v>81</v>
      </c>
    </row>
    <row r="322" spans="29:31" x14ac:dyDescent="0.25">
      <c r="AC322" s="72" t="s">
        <v>355</v>
      </c>
      <c r="AD322" s="64">
        <v>321</v>
      </c>
      <c r="AE322" s="74" t="s">
        <v>81</v>
      </c>
    </row>
    <row r="323" spans="29:31" x14ac:dyDescent="0.25">
      <c r="AC323" s="72" t="s">
        <v>356</v>
      </c>
      <c r="AD323" s="64">
        <v>322</v>
      </c>
      <c r="AE323" s="74" t="s">
        <v>80</v>
      </c>
    </row>
    <row r="324" spans="29:31" x14ac:dyDescent="0.25">
      <c r="AC324" s="72" t="s">
        <v>205</v>
      </c>
      <c r="AD324" s="64">
        <v>323</v>
      </c>
      <c r="AE324" s="74" t="s">
        <v>80</v>
      </c>
    </row>
    <row r="325" spans="29:31" x14ac:dyDescent="0.25">
      <c r="AC325" s="72" t="s">
        <v>357</v>
      </c>
      <c r="AD325" s="64">
        <v>324</v>
      </c>
      <c r="AE325" s="74" t="s">
        <v>80</v>
      </c>
    </row>
    <row r="326" spans="29:31" x14ac:dyDescent="0.25">
      <c r="AC326" s="72" t="s">
        <v>358</v>
      </c>
      <c r="AD326" s="64">
        <v>325</v>
      </c>
      <c r="AE326" s="74" t="s">
        <v>80</v>
      </c>
    </row>
    <row r="327" spans="29:31" x14ac:dyDescent="0.25">
      <c r="AC327" s="72" t="s">
        <v>359</v>
      </c>
      <c r="AD327" s="64">
        <v>326</v>
      </c>
      <c r="AE327" s="74" t="s">
        <v>80</v>
      </c>
    </row>
    <row r="328" spans="29:31" x14ac:dyDescent="0.25">
      <c r="AC328" s="72" t="s">
        <v>360</v>
      </c>
      <c r="AD328" s="64">
        <v>327</v>
      </c>
      <c r="AE328" s="74" t="s">
        <v>80</v>
      </c>
    </row>
    <row r="329" spans="29:31" x14ac:dyDescent="0.25">
      <c r="AC329" s="72" t="s">
        <v>361</v>
      </c>
      <c r="AD329" s="64">
        <v>328</v>
      </c>
      <c r="AE329" s="74" t="s">
        <v>80</v>
      </c>
    </row>
    <row r="330" spans="29:31" x14ac:dyDescent="0.25">
      <c r="AC330" s="72" t="s">
        <v>362</v>
      </c>
      <c r="AD330" s="64">
        <v>329</v>
      </c>
      <c r="AE330" s="74" t="s">
        <v>80</v>
      </c>
    </row>
    <row r="331" spans="29:31" x14ac:dyDescent="0.25">
      <c r="AC331" s="72" t="s">
        <v>268</v>
      </c>
      <c r="AD331" s="64">
        <v>330</v>
      </c>
      <c r="AE331" s="74" t="s">
        <v>80</v>
      </c>
    </row>
    <row r="332" spans="29:31" x14ac:dyDescent="0.25">
      <c r="AC332" s="72" t="s">
        <v>363</v>
      </c>
      <c r="AD332" s="64">
        <v>331</v>
      </c>
      <c r="AE332" s="74" t="s">
        <v>80</v>
      </c>
    </row>
    <row r="333" spans="29:31" x14ac:dyDescent="0.25">
      <c r="AC333" s="72" t="s">
        <v>364</v>
      </c>
      <c r="AD333" s="64">
        <v>332</v>
      </c>
      <c r="AE333" s="74" t="s">
        <v>80</v>
      </c>
    </row>
    <row r="334" spans="29:31" x14ac:dyDescent="0.25">
      <c r="AC334" s="72" t="s">
        <v>365</v>
      </c>
      <c r="AD334" s="64">
        <v>333</v>
      </c>
      <c r="AE334" s="74" t="s">
        <v>80</v>
      </c>
    </row>
    <row r="335" spans="29:31" x14ac:dyDescent="0.25">
      <c r="AC335" s="72" t="s">
        <v>218</v>
      </c>
      <c r="AD335" s="64">
        <v>334</v>
      </c>
      <c r="AE335" s="74" t="s">
        <v>80</v>
      </c>
    </row>
    <row r="336" spans="29:31" x14ac:dyDescent="0.25">
      <c r="AC336" s="72" t="s">
        <v>366</v>
      </c>
      <c r="AD336" s="64">
        <v>335</v>
      </c>
      <c r="AE336" s="74" t="s">
        <v>80</v>
      </c>
    </row>
    <row r="337" spans="29:31" x14ac:dyDescent="0.25">
      <c r="AC337" s="72" t="s">
        <v>271</v>
      </c>
      <c r="AD337" s="64">
        <v>336</v>
      </c>
      <c r="AE337" s="74" t="s">
        <v>80</v>
      </c>
    </row>
    <row r="338" spans="29:31" x14ac:dyDescent="0.25">
      <c r="AC338" s="72" t="s">
        <v>367</v>
      </c>
      <c r="AD338" s="64">
        <v>337</v>
      </c>
      <c r="AE338" s="74" t="s">
        <v>80</v>
      </c>
    </row>
    <row r="339" spans="29:31" x14ac:dyDescent="0.25">
      <c r="AC339" s="72" t="s">
        <v>368</v>
      </c>
      <c r="AD339" s="64">
        <v>338</v>
      </c>
      <c r="AE339" s="74" t="s">
        <v>80</v>
      </c>
    </row>
    <row r="340" spans="29:31" x14ac:dyDescent="0.25">
      <c r="AC340" s="72" t="s">
        <v>369</v>
      </c>
      <c r="AD340" s="64">
        <v>339</v>
      </c>
      <c r="AE340" s="74" t="s">
        <v>80</v>
      </c>
    </row>
    <row r="341" spans="29:31" x14ac:dyDescent="0.25">
      <c r="AC341" s="72" t="s">
        <v>205</v>
      </c>
      <c r="AD341" s="64">
        <v>340</v>
      </c>
      <c r="AE341" s="74" t="s">
        <v>67</v>
      </c>
    </row>
    <row r="342" spans="29:31" x14ac:dyDescent="0.25">
      <c r="AC342" s="72" t="s">
        <v>244</v>
      </c>
      <c r="AD342" s="64">
        <v>341</v>
      </c>
      <c r="AE342" s="74" t="s">
        <v>67</v>
      </c>
    </row>
    <row r="343" spans="29:31" x14ac:dyDescent="0.25">
      <c r="AC343" s="72" t="s">
        <v>371</v>
      </c>
      <c r="AD343" s="64">
        <v>342</v>
      </c>
      <c r="AE343" s="74" t="s">
        <v>67</v>
      </c>
    </row>
    <row r="344" spans="29:31" x14ac:dyDescent="0.25">
      <c r="AC344" s="72" t="s">
        <v>373</v>
      </c>
      <c r="AD344" s="64">
        <v>343</v>
      </c>
      <c r="AE344" s="74" t="s">
        <v>67</v>
      </c>
    </row>
    <row r="345" spans="29:31" x14ac:dyDescent="0.25">
      <c r="AC345" s="72" t="s">
        <v>375</v>
      </c>
      <c r="AD345" s="64">
        <v>344</v>
      </c>
      <c r="AE345" s="74" t="s">
        <v>67</v>
      </c>
    </row>
    <row r="346" spans="29:31" x14ac:dyDescent="0.25">
      <c r="AC346" s="72" t="s">
        <v>208</v>
      </c>
      <c r="AD346" s="64">
        <v>345</v>
      </c>
      <c r="AE346" s="74" t="s">
        <v>67</v>
      </c>
    </row>
    <row r="347" spans="29:31" x14ac:dyDescent="0.25">
      <c r="AC347" s="72" t="s">
        <v>376</v>
      </c>
      <c r="AD347" s="64">
        <v>346</v>
      </c>
      <c r="AE347" s="74" t="s">
        <v>67</v>
      </c>
    </row>
    <row r="348" spans="29:31" x14ac:dyDescent="0.25">
      <c r="AC348" s="72" t="s">
        <v>249</v>
      </c>
      <c r="AD348" s="64">
        <v>347</v>
      </c>
      <c r="AE348" s="74" t="s">
        <v>67</v>
      </c>
    </row>
    <row r="349" spans="29:31" x14ac:dyDescent="0.25">
      <c r="AC349" s="72" t="s">
        <v>379</v>
      </c>
      <c r="AD349" s="64">
        <v>348</v>
      </c>
      <c r="AE349" s="74" t="s">
        <v>67</v>
      </c>
    </row>
    <row r="350" spans="29:31" x14ac:dyDescent="0.25">
      <c r="AC350" s="72" t="s">
        <v>274</v>
      </c>
      <c r="AD350" s="64">
        <v>349</v>
      </c>
      <c r="AE350" s="74" t="s">
        <v>67</v>
      </c>
    </row>
    <row r="351" spans="29:31" x14ac:dyDescent="0.25">
      <c r="AC351" s="72" t="s">
        <v>382</v>
      </c>
      <c r="AD351" s="64">
        <v>350</v>
      </c>
      <c r="AE351" s="74" t="s">
        <v>67</v>
      </c>
    </row>
    <row r="352" spans="29:31" x14ac:dyDescent="0.25">
      <c r="AC352" s="72" t="s">
        <v>384</v>
      </c>
      <c r="AD352" s="64">
        <v>351</v>
      </c>
      <c r="AE352" s="74" t="s">
        <v>67</v>
      </c>
    </row>
    <row r="353" spans="29:31" x14ac:dyDescent="0.25">
      <c r="AC353" s="72" t="s">
        <v>385</v>
      </c>
      <c r="AD353" s="64">
        <v>352</v>
      </c>
      <c r="AE353" s="74" t="s">
        <v>67</v>
      </c>
    </row>
    <row r="354" spans="29:31" x14ac:dyDescent="0.25">
      <c r="AC354" s="72" t="s">
        <v>257</v>
      </c>
      <c r="AD354" s="64">
        <v>353</v>
      </c>
      <c r="AE354" s="74" t="s">
        <v>67</v>
      </c>
    </row>
    <row r="355" spans="29:31" x14ac:dyDescent="0.25">
      <c r="AC355" s="72" t="s">
        <v>388</v>
      </c>
      <c r="AD355" s="64">
        <v>354</v>
      </c>
      <c r="AE355" s="74" t="s">
        <v>67</v>
      </c>
    </row>
    <row r="356" spans="29:31" x14ac:dyDescent="0.25">
      <c r="AC356" s="72" t="s">
        <v>212</v>
      </c>
      <c r="AD356" s="64">
        <v>355</v>
      </c>
      <c r="AE356" s="74" t="s">
        <v>67</v>
      </c>
    </row>
    <row r="357" spans="29:31" x14ac:dyDescent="0.25">
      <c r="AC357" s="72" t="s">
        <v>390</v>
      </c>
      <c r="AD357" s="64">
        <v>356</v>
      </c>
      <c r="AE357" s="74" t="s">
        <v>67</v>
      </c>
    </row>
    <row r="358" spans="29:31" x14ac:dyDescent="0.25">
      <c r="AC358" s="72" t="s">
        <v>391</v>
      </c>
      <c r="AD358" s="64">
        <v>357</v>
      </c>
      <c r="AE358" s="74" t="s">
        <v>67</v>
      </c>
    </row>
    <row r="359" spans="29:31" x14ac:dyDescent="0.25">
      <c r="AC359" s="72" t="s">
        <v>156</v>
      </c>
      <c r="AD359" s="64">
        <v>358</v>
      </c>
      <c r="AE359" s="74" t="s">
        <v>66</v>
      </c>
    </row>
    <row r="360" spans="29:31" x14ac:dyDescent="0.25">
      <c r="AC360" s="72" t="s">
        <v>370</v>
      </c>
      <c r="AD360" s="64">
        <v>359</v>
      </c>
      <c r="AE360" s="74" t="s">
        <v>66</v>
      </c>
    </row>
    <row r="361" spans="29:31" x14ac:dyDescent="0.25">
      <c r="AC361" s="72" t="s">
        <v>372</v>
      </c>
      <c r="AD361" s="64">
        <v>360</v>
      </c>
      <c r="AE361" s="74" t="s">
        <v>66</v>
      </c>
    </row>
    <row r="362" spans="29:31" x14ac:dyDescent="0.25">
      <c r="AC362" s="72" t="s">
        <v>374</v>
      </c>
      <c r="AD362" s="64">
        <v>361</v>
      </c>
      <c r="AE362" s="74" t="s">
        <v>66</v>
      </c>
    </row>
    <row r="363" spans="29:31" x14ac:dyDescent="0.25">
      <c r="AC363" s="72" t="s">
        <v>205</v>
      </c>
      <c r="AD363" s="64">
        <v>362</v>
      </c>
      <c r="AE363" s="74" t="s">
        <v>66</v>
      </c>
    </row>
    <row r="364" spans="29:31" x14ac:dyDescent="0.25">
      <c r="AC364" s="72" t="s">
        <v>240</v>
      </c>
      <c r="AD364" s="64">
        <v>363</v>
      </c>
      <c r="AE364" s="74" t="s">
        <v>66</v>
      </c>
    </row>
    <row r="365" spans="29:31" x14ac:dyDescent="0.25">
      <c r="AC365" s="72" t="s">
        <v>377</v>
      </c>
      <c r="AD365" s="64">
        <v>364</v>
      </c>
      <c r="AE365" s="74" t="s">
        <v>66</v>
      </c>
    </row>
    <row r="366" spans="29:31" x14ac:dyDescent="0.25">
      <c r="AC366" s="72" t="s">
        <v>378</v>
      </c>
      <c r="AD366" s="64">
        <v>365</v>
      </c>
      <c r="AE366" s="74" t="s">
        <v>66</v>
      </c>
    </row>
    <row r="367" spans="29:31" x14ac:dyDescent="0.25">
      <c r="AC367" s="72" t="s">
        <v>380</v>
      </c>
      <c r="AD367" s="64">
        <v>366</v>
      </c>
      <c r="AE367" s="74" t="s">
        <v>66</v>
      </c>
    </row>
    <row r="368" spans="29:31" x14ac:dyDescent="0.25">
      <c r="AC368" s="72" t="s">
        <v>381</v>
      </c>
      <c r="AD368" s="64">
        <v>367</v>
      </c>
      <c r="AE368" s="74" t="s">
        <v>66</v>
      </c>
    </row>
    <row r="369" spans="29:31" x14ac:dyDescent="0.25">
      <c r="AC369" s="72" t="s">
        <v>383</v>
      </c>
      <c r="AD369" s="64">
        <v>368</v>
      </c>
      <c r="AE369" s="74" t="s">
        <v>66</v>
      </c>
    </row>
    <row r="370" spans="29:31" x14ac:dyDescent="0.25">
      <c r="AC370" s="72" t="s">
        <v>273</v>
      </c>
      <c r="AD370" s="64">
        <v>369</v>
      </c>
      <c r="AE370" s="74" t="s">
        <v>66</v>
      </c>
    </row>
    <row r="371" spans="29:31" x14ac:dyDescent="0.25">
      <c r="AC371" s="72" t="s">
        <v>386</v>
      </c>
      <c r="AD371" s="64">
        <v>370</v>
      </c>
      <c r="AE371" s="74" t="s">
        <v>66</v>
      </c>
    </row>
    <row r="372" spans="29:31" x14ac:dyDescent="0.25">
      <c r="AC372" s="72" t="s">
        <v>387</v>
      </c>
      <c r="AD372" s="64">
        <v>371</v>
      </c>
      <c r="AE372" s="74" t="s">
        <v>66</v>
      </c>
    </row>
    <row r="373" spans="29:31" x14ac:dyDescent="0.25">
      <c r="AC373" s="72" t="s">
        <v>389</v>
      </c>
      <c r="AD373" s="64">
        <v>372</v>
      </c>
      <c r="AE373" s="74" t="s">
        <v>66</v>
      </c>
    </row>
    <row r="374" spans="29:31" x14ac:dyDescent="0.25">
      <c r="AC374" s="72" t="s">
        <v>231</v>
      </c>
      <c r="AD374" s="64">
        <v>373</v>
      </c>
      <c r="AE374" s="74" t="s">
        <v>66</v>
      </c>
    </row>
    <row r="375" spans="29:31" x14ac:dyDescent="0.25">
      <c r="AC375" s="72" t="s">
        <v>327</v>
      </c>
      <c r="AD375" s="64">
        <v>374</v>
      </c>
      <c r="AE375" s="74" t="s">
        <v>66</v>
      </c>
    </row>
    <row r="376" spans="29:31" x14ac:dyDescent="0.25">
      <c r="AC376" s="72" t="s">
        <v>393</v>
      </c>
      <c r="AD376" s="64">
        <v>375</v>
      </c>
      <c r="AE376" s="74" t="s">
        <v>65</v>
      </c>
    </row>
    <row r="377" spans="29:31" x14ac:dyDescent="0.25">
      <c r="AC377" s="72" t="s">
        <v>394</v>
      </c>
      <c r="AD377" s="64">
        <v>376</v>
      </c>
      <c r="AE377" s="74" t="s">
        <v>65</v>
      </c>
    </row>
    <row r="378" spans="29:31" x14ac:dyDescent="0.25">
      <c r="AC378" s="72" t="s">
        <v>395</v>
      </c>
      <c r="AD378" s="64">
        <v>377</v>
      </c>
      <c r="AE378" s="74" t="s">
        <v>65</v>
      </c>
    </row>
    <row r="379" spans="29:31" x14ac:dyDescent="0.25">
      <c r="AC379" s="72" t="s">
        <v>397</v>
      </c>
      <c r="AD379" s="64">
        <v>378</v>
      </c>
      <c r="AE379" s="74" t="s">
        <v>65</v>
      </c>
    </row>
    <row r="380" spans="29:31" x14ac:dyDescent="0.25">
      <c r="AC380" s="72" t="s">
        <v>399</v>
      </c>
      <c r="AD380" s="64">
        <v>379</v>
      </c>
      <c r="AE380" s="74" t="s">
        <v>65</v>
      </c>
    </row>
    <row r="381" spans="29:31" x14ac:dyDescent="0.25">
      <c r="AC381" s="72" t="s">
        <v>401</v>
      </c>
      <c r="AD381" s="64">
        <v>380</v>
      </c>
      <c r="AE381" s="74" t="s">
        <v>65</v>
      </c>
    </row>
    <row r="382" spans="29:31" x14ac:dyDescent="0.25">
      <c r="AC382" s="72" t="s">
        <v>402</v>
      </c>
      <c r="AD382" s="64">
        <v>381</v>
      </c>
      <c r="AE382" s="74" t="s">
        <v>65</v>
      </c>
    </row>
    <row r="383" spans="29:31" x14ac:dyDescent="0.25">
      <c r="AC383" s="72" t="s">
        <v>403</v>
      </c>
      <c r="AD383" s="64">
        <v>382</v>
      </c>
      <c r="AE383" s="74" t="s">
        <v>65</v>
      </c>
    </row>
    <row r="384" spans="29:31" x14ac:dyDescent="0.25">
      <c r="AC384" s="72" t="s">
        <v>405</v>
      </c>
      <c r="AD384" s="64">
        <v>383</v>
      </c>
      <c r="AE384" s="74" t="s">
        <v>65</v>
      </c>
    </row>
    <row r="385" spans="29:31" x14ac:dyDescent="0.25">
      <c r="AC385" s="72" t="s">
        <v>407</v>
      </c>
      <c r="AD385" s="64">
        <v>384</v>
      </c>
      <c r="AE385" s="74" t="s">
        <v>65</v>
      </c>
    </row>
    <row r="386" spans="29:31" x14ac:dyDescent="0.25">
      <c r="AC386" s="72" t="s">
        <v>222</v>
      </c>
      <c r="AD386" s="64">
        <v>385</v>
      </c>
      <c r="AE386" s="74" t="s">
        <v>65</v>
      </c>
    </row>
    <row r="387" spans="29:31" x14ac:dyDescent="0.25">
      <c r="AC387" s="72" t="s">
        <v>409</v>
      </c>
      <c r="AD387" s="64">
        <v>386</v>
      </c>
      <c r="AE387" s="74" t="s">
        <v>65</v>
      </c>
    </row>
    <row r="388" spans="29:31" x14ac:dyDescent="0.25">
      <c r="AC388" s="72" t="s">
        <v>411</v>
      </c>
      <c r="AD388" s="64">
        <v>387</v>
      </c>
      <c r="AE388" s="74" t="s">
        <v>65</v>
      </c>
    </row>
    <row r="389" spans="29:31" x14ac:dyDescent="0.25">
      <c r="AC389" s="72" t="s">
        <v>412</v>
      </c>
      <c r="AD389" s="64">
        <v>388</v>
      </c>
      <c r="AE389" s="74" t="s">
        <v>65</v>
      </c>
    </row>
    <row r="390" spans="29:31" x14ac:dyDescent="0.25">
      <c r="AC390" s="72" t="s">
        <v>413</v>
      </c>
      <c r="AD390" s="64">
        <v>389</v>
      </c>
      <c r="AE390" s="74" t="s">
        <v>65</v>
      </c>
    </row>
    <row r="391" spans="29:31" x14ac:dyDescent="0.25">
      <c r="AC391" s="72" t="s">
        <v>414</v>
      </c>
      <c r="AD391" s="64">
        <v>390</v>
      </c>
      <c r="AE391" s="74" t="s">
        <v>65</v>
      </c>
    </row>
    <row r="392" spans="29:31" x14ac:dyDescent="0.25">
      <c r="AC392" s="72" t="s">
        <v>158</v>
      </c>
      <c r="AD392" s="64">
        <v>391</v>
      </c>
      <c r="AE392" s="74" t="s">
        <v>79</v>
      </c>
    </row>
    <row r="393" spans="29:31" x14ac:dyDescent="0.25">
      <c r="AC393" s="72" t="s">
        <v>163</v>
      </c>
      <c r="AD393" s="64">
        <v>392</v>
      </c>
      <c r="AE393" s="74" t="s">
        <v>79</v>
      </c>
    </row>
    <row r="394" spans="29:31" x14ac:dyDescent="0.25">
      <c r="AC394" s="72" t="s">
        <v>396</v>
      </c>
      <c r="AD394" s="64">
        <v>393</v>
      </c>
      <c r="AE394" s="74" t="s">
        <v>79</v>
      </c>
    </row>
    <row r="395" spans="29:31" x14ac:dyDescent="0.25">
      <c r="AC395" s="72" t="s">
        <v>398</v>
      </c>
      <c r="AD395" s="64">
        <v>394</v>
      </c>
      <c r="AE395" s="74" t="s">
        <v>79</v>
      </c>
    </row>
    <row r="396" spans="29:31" x14ac:dyDescent="0.25">
      <c r="AC396" s="72" t="s">
        <v>400</v>
      </c>
      <c r="AD396" s="64">
        <v>395</v>
      </c>
      <c r="AE396" s="74" t="s">
        <v>79</v>
      </c>
    </row>
    <row r="397" spans="29:31" x14ac:dyDescent="0.25">
      <c r="AC397" s="72" t="s">
        <v>217</v>
      </c>
      <c r="AD397" s="64">
        <v>396</v>
      </c>
      <c r="AE397" s="74" t="s">
        <v>79</v>
      </c>
    </row>
    <row r="398" spans="29:31" x14ac:dyDescent="0.25">
      <c r="AC398" s="72" t="s">
        <v>157</v>
      </c>
      <c r="AD398" s="64">
        <v>397</v>
      </c>
      <c r="AE398" s="74" t="s">
        <v>79</v>
      </c>
    </row>
    <row r="399" spans="29:31" x14ac:dyDescent="0.25">
      <c r="AC399" s="72" t="s">
        <v>404</v>
      </c>
      <c r="AD399" s="64">
        <v>398</v>
      </c>
      <c r="AE399" s="74" t="s">
        <v>79</v>
      </c>
    </row>
    <row r="400" spans="29:31" x14ac:dyDescent="0.25">
      <c r="AC400" s="72" t="s">
        <v>406</v>
      </c>
      <c r="AD400" s="64">
        <v>399</v>
      </c>
      <c r="AE400" s="74" t="s">
        <v>79</v>
      </c>
    </row>
    <row r="401" spans="29:31" x14ac:dyDescent="0.25">
      <c r="AC401" s="72" t="s">
        <v>408</v>
      </c>
      <c r="AD401" s="64">
        <v>400</v>
      </c>
      <c r="AE401" s="74" t="s">
        <v>79</v>
      </c>
    </row>
    <row r="402" spans="29:31" x14ac:dyDescent="0.25">
      <c r="AC402" s="72" t="s">
        <v>326</v>
      </c>
      <c r="AD402" s="64">
        <v>401</v>
      </c>
      <c r="AE402" s="74" t="s">
        <v>79</v>
      </c>
    </row>
    <row r="403" spans="29:31" x14ac:dyDescent="0.25">
      <c r="AC403" s="72" t="s">
        <v>410</v>
      </c>
      <c r="AD403" s="64">
        <v>402</v>
      </c>
      <c r="AE403" s="74" t="s">
        <v>79</v>
      </c>
    </row>
    <row r="404" spans="29:31" x14ac:dyDescent="0.25">
      <c r="AC404" s="72" t="s">
        <v>156</v>
      </c>
      <c r="AD404" s="64">
        <v>403</v>
      </c>
      <c r="AE404" s="74" t="s">
        <v>79</v>
      </c>
    </row>
    <row r="405" spans="29:31" x14ac:dyDescent="0.25">
      <c r="AC405" s="72" t="s">
        <v>415</v>
      </c>
      <c r="AD405" s="64">
        <v>404</v>
      </c>
      <c r="AE405" s="74" t="s">
        <v>64</v>
      </c>
    </row>
    <row r="406" spans="29:31" x14ac:dyDescent="0.25">
      <c r="AC406" s="72" t="s">
        <v>416</v>
      </c>
      <c r="AD406" s="64">
        <v>405</v>
      </c>
      <c r="AE406" s="74" t="s">
        <v>64</v>
      </c>
    </row>
    <row r="407" spans="29:31" x14ac:dyDescent="0.25">
      <c r="AC407" s="72" t="s">
        <v>417</v>
      </c>
      <c r="AD407" s="64">
        <v>406</v>
      </c>
      <c r="AE407" s="74" t="s">
        <v>64</v>
      </c>
    </row>
    <row r="408" spans="29:31" x14ac:dyDescent="0.25">
      <c r="AC408" s="72" t="s">
        <v>419</v>
      </c>
      <c r="AD408" s="64">
        <v>407</v>
      </c>
      <c r="AE408" s="74" t="s">
        <v>64</v>
      </c>
    </row>
    <row r="409" spans="29:31" x14ac:dyDescent="0.25">
      <c r="AC409" s="72" t="s">
        <v>421</v>
      </c>
      <c r="AD409" s="64">
        <v>408</v>
      </c>
      <c r="AE409" s="74" t="s">
        <v>64</v>
      </c>
    </row>
    <row r="410" spans="29:31" x14ac:dyDescent="0.25">
      <c r="AC410" s="72" t="s">
        <v>423</v>
      </c>
      <c r="AD410" s="64">
        <v>409</v>
      </c>
      <c r="AE410" s="74" t="s">
        <v>64</v>
      </c>
    </row>
    <row r="411" spans="29:31" x14ac:dyDescent="0.25">
      <c r="AC411" s="72" t="s">
        <v>270</v>
      </c>
      <c r="AD411" s="64">
        <v>410</v>
      </c>
      <c r="AE411" s="74" t="s">
        <v>64</v>
      </c>
    </row>
    <row r="412" spans="29:31" x14ac:dyDescent="0.25">
      <c r="AC412" s="72" t="s">
        <v>425</v>
      </c>
      <c r="AD412" s="64">
        <v>411</v>
      </c>
      <c r="AE412" s="74" t="s">
        <v>64</v>
      </c>
    </row>
    <row r="413" spans="29:31" x14ac:dyDescent="0.25">
      <c r="AC413" s="72" t="s">
        <v>427</v>
      </c>
      <c r="AD413" s="64">
        <v>412</v>
      </c>
      <c r="AE413" s="74" t="s">
        <v>64</v>
      </c>
    </row>
    <row r="414" spans="29:31" x14ac:dyDescent="0.25">
      <c r="AC414" s="72" t="s">
        <v>429</v>
      </c>
      <c r="AD414" s="64">
        <v>413</v>
      </c>
      <c r="AE414" s="74" t="s">
        <v>64</v>
      </c>
    </row>
    <row r="415" spans="29:31" x14ac:dyDescent="0.25">
      <c r="AC415" s="72" t="s">
        <v>431</v>
      </c>
      <c r="AD415" s="64">
        <v>414</v>
      </c>
      <c r="AE415" s="74" t="s">
        <v>64</v>
      </c>
    </row>
    <row r="416" spans="29:31" x14ac:dyDescent="0.25">
      <c r="AC416" s="72" t="s">
        <v>433</v>
      </c>
      <c r="AD416" s="64">
        <v>415</v>
      </c>
      <c r="AE416" s="74" t="s">
        <v>64</v>
      </c>
    </row>
    <row r="417" spans="29:31" x14ac:dyDescent="0.25">
      <c r="AC417" s="72" t="s">
        <v>434</v>
      </c>
      <c r="AD417" s="64">
        <v>416</v>
      </c>
      <c r="AE417" s="74" t="s">
        <v>64</v>
      </c>
    </row>
    <row r="418" spans="29:31" x14ac:dyDescent="0.25">
      <c r="AC418" s="72" t="s">
        <v>435</v>
      </c>
      <c r="AD418" s="64">
        <v>417</v>
      </c>
      <c r="AE418" s="74" t="s">
        <v>64</v>
      </c>
    </row>
    <row r="419" spans="29:31" x14ac:dyDescent="0.25">
      <c r="AC419" s="72" t="s">
        <v>436</v>
      </c>
      <c r="AD419" s="64">
        <v>418</v>
      </c>
      <c r="AE419" s="74" t="s">
        <v>64</v>
      </c>
    </row>
    <row r="420" spans="29:31" x14ac:dyDescent="0.25">
      <c r="AC420" s="72" t="s">
        <v>438</v>
      </c>
      <c r="AD420" s="64">
        <v>419</v>
      </c>
      <c r="AE420" s="74" t="s">
        <v>64</v>
      </c>
    </row>
    <row r="421" spans="29:31" x14ac:dyDescent="0.25">
      <c r="AC421" s="72" t="s">
        <v>439</v>
      </c>
      <c r="AD421" s="64">
        <v>420</v>
      </c>
      <c r="AE421" s="74" t="s">
        <v>64</v>
      </c>
    </row>
    <row r="422" spans="29:31" x14ac:dyDescent="0.25">
      <c r="AC422" s="72" t="s">
        <v>441</v>
      </c>
      <c r="AD422" s="64">
        <v>421</v>
      </c>
      <c r="AE422" s="74" t="s">
        <v>64</v>
      </c>
    </row>
    <row r="423" spans="29:31" x14ac:dyDescent="0.25">
      <c r="AC423" s="72" t="s">
        <v>384</v>
      </c>
      <c r="AD423" s="64">
        <v>422</v>
      </c>
      <c r="AE423" s="74" t="s">
        <v>64</v>
      </c>
    </row>
    <row r="424" spans="29:31" x14ac:dyDescent="0.25">
      <c r="AC424" s="72" t="s">
        <v>444</v>
      </c>
      <c r="AD424" s="64">
        <v>423</v>
      </c>
      <c r="AE424" s="74" t="s">
        <v>64</v>
      </c>
    </row>
    <row r="425" spans="29:31" x14ac:dyDescent="0.25">
      <c r="AC425" s="72" t="s">
        <v>445</v>
      </c>
      <c r="AD425" s="64">
        <v>424</v>
      </c>
      <c r="AE425" s="74" t="s">
        <v>64</v>
      </c>
    </row>
    <row r="426" spans="29:31" x14ac:dyDescent="0.25">
      <c r="AC426" s="72" t="s">
        <v>385</v>
      </c>
      <c r="AD426" s="64">
        <v>425</v>
      </c>
      <c r="AE426" s="74" t="s">
        <v>64</v>
      </c>
    </row>
    <row r="427" spans="29:31" x14ac:dyDescent="0.25">
      <c r="AC427" s="72" t="s">
        <v>446</v>
      </c>
      <c r="AD427" s="64">
        <v>426</v>
      </c>
      <c r="AE427" s="74" t="s">
        <v>64</v>
      </c>
    </row>
    <row r="428" spans="29:31" x14ac:dyDescent="0.25">
      <c r="AC428" s="72" t="s">
        <v>156</v>
      </c>
      <c r="AD428" s="64">
        <v>427</v>
      </c>
      <c r="AE428" s="74" t="s">
        <v>78</v>
      </c>
    </row>
    <row r="429" spans="29:31" x14ac:dyDescent="0.25">
      <c r="AC429" s="72" t="s">
        <v>157</v>
      </c>
      <c r="AD429" s="64">
        <v>428</v>
      </c>
      <c r="AE429" s="74" t="s">
        <v>78</v>
      </c>
    </row>
    <row r="430" spans="29:31" x14ac:dyDescent="0.25">
      <c r="AC430" s="72" t="s">
        <v>418</v>
      </c>
      <c r="AD430" s="64">
        <v>429</v>
      </c>
      <c r="AE430" s="74" t="s">
        <v>78</v>
      </c>
    </row>
    <row r="431" spans="29:31" x14ac:dyDescent="0.25">
      <c r="AC431" s="72" t="s">
        <v>420</v>
      </c>
      <c r="AD431" s="64">
        <v>430</v>
      </c>
      <c r="AE431" s="74" t="s">
        <v>78</v>
      </c>
    </row>
    <row r="432" spans="29:31" x14ac:dyDescent="0.25">
      <c r="AC432" s="72" t="s">
        <v>422</v>
      </c>
      <c r="AD432" s="64">
        <v>431</v>
      </c>
      <c r="AE432" s="74" t="s">
        <v>78</v>
      </c>
    </row>
    <row r="433" spans="29:31" x14ac:dyDescent="0.25">
      <c r="AC433" s="72" t="s">
        <v>205</v>
      </c>
      <c r="AD433" s="64">
        <v>432</v>
      </c>
      <c r="AE433" s="74" t="s">
        <v>78</v>
      </c>
    </row>
    <row r="434" spans="29:31" x14ac:dyDescent="0.25">
      <c r="AC434" s="72" t="s">
        <v>424</v>
      </c>
      <c r="AD434" s="64">
        <v>433</v>
      </c>
      <c r="AE434" s="74" t="s">
        <v>78</v>
      </c>
    </row>
    <row r="435" spans="29:31" x14ac:dyDescent="0.25">
      <c r="AC435" s="72" t="s">
        <v>426</v>
      </c>
      <c r="AD435" s="64">
        <v>434</v>
      </c>
      <c r="AE435" s="74" t="s">
        <v>78</v>
      </c>
    </row>
    <row r="436" spans="29:31" x14ac:dyDescent="0.25">
      <c r="AC436" s="72" t="s">
        <v>428</v>
      </c>
      <c r="AD436" s="64">
        <v>435</v>
      </c>
      <c r="AE436" s="74" t="s">
        <v>78</v>
      </c>
    </row>
    <row r="437" spans="29:31" x14ac:dyDescent="0.25">
      <c r="AC437" s="72" t="s">
        <v>430</v>
      </c>
      <c r="AD437" s="64">
        <v>436</v>
      </c>
      <c r="AE437" s="74" t="s">
        <v>78</v>
      </c>
    </row>
    <row r="438" spans="29:31" x14ac:dyDescent="0.25">
      <c r="AC438" s="72" t="s">
        <v>432</v>
      </c>
      <c r="AD438" s="64">
        <v>437</v>
      </c>
      <c r="AE438" s="74" t="s">
        <v>78</v>
      </c>
    </row>
    <row r="439" spans="29:31" x14ac:dyDescent="0.25">
      <c r="AC439" s="72" t="s">
        <v>292</v>
      </c>
      <c r="AD439" s="64">
        <v>438</v>
      </c>
      <c r="AE439" s="74" t="s">
        <v>78</v>
      </c>
    </row>
    <row r="440" spans="29:31" x14ac:dyDescent="0.25">
      <c r="AC440" s="72" t="s">
        <v>384</v>
      </c>
      <c r="AD440" s="64">
        <v>439</v>
      </c>
      <c r="AE440" s="74" t="s">
        <v>78</v>
      </c>
    </row>
    <row r="441" spans="29:31" x14ac:dyDescent="0.25">
      <c r="AC441" s="72" t="s">
        <v>257</v>
      </c>
      <c r="AD441" s="64">
        <v>440</v>
      </c>
      <c r="AE441" s="74" t="s">
        <v>78</v>
      </c>
    </row>
    <row r="442" spans="29:31" x14ac:dyDescent="0.25">
      <c r="AC442" s="72" t="s">
        <v>437</v>
      </c>
      <c r="AD442" s="64">
        <v>441</v>
      </c>
      <c r="AE442" s="74" t="s">
        <v>78</v>
      </c>
    </row>
    <row r="443" spans="29:31" x14ac:dyDescent="0.25">
      <c r="AC443" s="72" t="s">
        <v>294</v>
      </c>
      <c r="AD443" s="64">
        <v>442</v>
      </c>
      <c r="AE443" s="74" t="s">
        <v>78</v>
      </c>
    </row>
    <row r="444" spans="29:31" x14ac:dyDescent="0.25">
      <c r="AC444" s="72" t="s">
        <v>440</v>
      </c>
      <c r="AD444" s="64">
        <v>443</v>
      </c>
      <c r="AE444" s="74" t="s">
        <v>78</v>
      </c>
    </row>
    <row r="445" spans="29:31" x14ac:dyDescent="0.25">
      <c r="AC445" s="72" t="s">
        <v>442</v>
      </c>
      <c r="AD445" s="64">
        <v>444</v>
      </c>
      <c r="AE445" s="74" t="s">
        <v>78</v>
      </c>
    </row>
    <row r="446" spans="29:31" x14ac:dyDescent="0.25">
      <c r="AC446" s="72" t="s">
        <v>443</v>
      </c>
      <c r="AD446" s="64">
        <v>445</v>
      </c>
      <c r="AE446" s="74" t="s">
        <v>78</v>
      </c>
    </row>
    <row r="447" spans="29:31" x14ac:dyDescent="0.25">
      <c r="AC447" s="72" t="s">
        <v>164</v>
      </c>
      <c r="AD447" s="64">
        <v>446</v>
      </c>
      <c r="AE447" s="74" t="s">
        <v>77</v>
      </c>
    </row>
    <row r="448" spans="29:31" x14ac:dyDescent="0.25">
      <c r="AC448" s="72" t="s">
        <v>448</v>
      </c>
      <c r="AD448" s="64">
        <v>447</v>
      </c>
      <c r="AE448" s="74" t="s">
        <v>77</v>
      </c>
    </row>
    <row r="449" spans="29:31" x14ac:dyDescent="0.25">
      <c r="AC449" s="72" t="s">
        <v>188</v>
      </c>
      <c r="AD449" s="64">
        <v>448</v>
      </c>
      <c r="AE449" s="74" t="s">
        <v>77</v>
      </c>
    </row>
    <row r="450" spans="29:31" x14ac:dyDescent="0.25">
      <c r="AC450" s="72" t="s">
        <v>181</v>
      </c>
      <c r="AD450" s="64">
        <v>449</v>
      </c>
      <c r="AE450" s="74" t="s">
        <v>77</v>
      </c>
    </row>
    <row r="451" spans="29:31" x14ac:dyDescent="0.25">
      <c r="AC451" s="72" t="s">
        <v>452</v>
      </c>
      <c r="AD451" s="64">
        <v>450</v>
      </c>
      <c r="AE451" s="74" t="s">
        <v>77</v>
      </c>
    </row>
    <row r="452" spans="29:31" x14ac:dyDescent="0.25">
      <c r="AC452" s="72" t="s">
        <v>454</v>
      </c>
      <c r="AD452" s="64">
        <v>451</v>
      </c>
      <c r="AE452" s="74" t="s">
        <v>77</v>
      </c>
    </row>
    <row r="453" spans="29:31" x14ac:dyDescent="0.25">
      <c r="AC453" s="72" t="s">
        <v>375</v>
      </c>
      <c r="AD453" s="64">
        <v>452</v>
      </c>
      <c r="AE453" s="74" t="s">
        <v>77</v>
      </c>
    </row>
    <row r="454" spans="29:31" x14ac:dyDescent="0.25">
      <c r="AC454" s="72" t="s">
        <v>457</v>
      </c>
      <c r="AD454" s="64">
        <v>453</v>
      </c>
      <c r="AE454" s="74" t="s">
        <v>77</v>
      </c>
    </row>
    <row r="455" spans="29:31" x14ac:dyDescent="0.25">
      <c r="AC455" s="72" t="s">
        <v>273</v>
      </c>
      <c r="AD455" s="64">
        <v>454</v>
      </c>
      <c r="AE455" s="74" t="s">
        <v>77</v>
      </c>
    </row>
    <row r="456" spans="29:31" x14ac:dyDescent="0.25">
      <c r="AC456" s="72" t="s">
        <v>447</v>
      </c>
      <c r="AD456" s="64">
        <v>455</v>
      </c>
      <c r="AE456" s="74" t="s">
        <v>76</v>
      </c>
    </row>
    <row r="457" spans="29:31" x14ac:dyDescent="0.25">
      <c r="AC457" s="72" t="s">
        <v>449</v>
      </c>
      <c r="AD457" s="64">
        <v>456</v>
      </c>
      <c r="AE457" s="74" t="s">
        <v>76</v>
      </c>
    </row>
    <row r="458" spans="29:31" x14ac:dyDescent="0.25">
      <c r="AC458" s="72" t="s">
        <v>450</v>
      </c>
      <c r="AD458" s="64">
        <v>457</v>
      </c>
      <c r="AE458" s="74" t="s">
        <v>76</v>
      </c>
    </row>
    <row r="459" spans="29:31" x14ac:dyDescent="0.25">
      <c r="AC459" s="72" t="s">
        <v>451</v>
      </c>
      <c r="AD459" s="64">
        <v>458</v>
      </c>
      <c r="AE459" s="74" t="s">
        <v>76</v>
      </c>
    </row>
    <row r="460" spans="29:31" x14ac:dyDescent="0.25">
      <c r="AC460" s="72" t="s">
        <v>453</v>
      </c>
      <c r="AD460" s="64">
        <v>459</v>
      </c>
      <c r="AE460" s="74" t="s">
        <v>76</v>
      </c>
    </row>
    <row r="461" spans="29:31" x14ac:dyDescent="0.25">
      <c r="AC461" s="72" t="s">
        <v>455</v>
      </c>
      <c r="AD461" s="64">
        <v>460</v>
      </c>
      <c r="AE461" s="74" t="s">
        <v>76</v>
      </c>
    </row>
    <row r="462" spans="29:31" x14ac:dyDescent="0.25">
      <c r="AC462" s="72" t="s">
        <v>456</v>
      </c>
      <c r="AD462" s="64">
        <v>461</v>
      </c>
      <c r="AE462" s="74" t="s">
        <v>76</v>
      </c>
    </row>
    <row r="463" spans="29:31" x14ac:dyDescent="0.25">
      <c r="AC463" s="72" t="s">
        <v>157</v>
      </c>
      <c r="AD463" s="64">
        <v>462</v>
      </c>
      <c r="AE463" s="74" t="s">
        <v>75</v>
      </c>
    </row>
    <row r="464" spans="29:31" x14ac:dyDescent="0.25">
      <c r="AC464" s="72" t="s">
        <v>448</v>
      </c>
      <c r="AD464" s="64">
        <v>463</v>
      </c>
      <c r="AE464" s="74" t="s">
        <v>75</v>
      </c>
    </row>
    <row r="465" spans="29:31" x14ac:dyDescent="0.25">
      <c r="AC465" s="72" t="s">
        <v>458</v>
      </c>
      <c r="AD465" s="64">
        <v>464</v>
      </c>
      <c r="AE465" s="74" t="s">
        <v>75</v>
      </c>
    </row>
    <row r="466" spans="29:31" x14ac:dyDescent="0.25">
      <c r="AC466" s="72" t="s">
        <v>459</v>
      </c>
      <c r="AD466" s="64">
        <v>465</v>
      </c>
      <c r="AE466" s="74" t="s">
        <v>75</v>
      </c>
    </row>
    <row r="467" spans="29:31" x14ac:dyDescent="0.25">
      <c r="AC467" s="72" t="s">
        <v>460</v>
      </c>
      <c r="AD467" s="64">
        <v>466</v>
      </c>
      <c r="AE467" s="74" t="s">
        <v>75</v>
      </c>
    </row>
    <row r="468" spans="29:31" x14ac:dyDescent="0.25">
      <c r="AC468" s="72" t="s">
        <v>461</v>
      </c>
      <c r="AD468" s="64">
        <v>467</v>
      </c>
      <c r="AE468" s="74" t="s">
        <v>75</v>
      </c>
    </row>
    <row r="469" spans="29:31" x14ac:dyDescent="0.25">
      <c r="AC469" s="72" t="s">
        <v>462</v>
      </c>
      <c r="AD469" s="64">
        <v>468</v>
      </c>
      <c r="AE469" s="74" t="s">
        <v>75</v>
      </c>
    </row>
    <row r="470" spans="29:31" x14ac:dyDescent="0.25">
      <c r="AC470" s="72" t="s">
        <v>463</v>
      </c>
      <c r="AD470" s="64">
        <v>469</v>
      </c>
      <c r="AE470" s="74" t="s">
        <v>75</v>
      </c>
    </row>
    <row r="471" spans="29:31" x14ac:dyDescent="0.25">
      <c r="AC471" s="72" t="s">
        <v>419</v>
      </c>
      <c r="AD471" s="64">
        <v>470</v>
      </c>
      <c r="AE471" s="74" t="s">
        <v>75</v>
      </c>
    </row>
    <row r="472" spans="29:31" x14ac:dyDescent="0.25">
      <c r="AC472" s="72" t="s">
        <v>464</v>
      </c>
      <c r="AD472" s="64">
        <v>471</v>
      </c>
      <c r="AE472" s="74" t="s">
        <v>75</v>
      </c>
    </row>
    <row r="473" spans="29:31" x14ac:dyDescent="0.25">
      <c r="AC473" s="72" t="s">
        <v>140</v>
      </c>
      <c r="AD473" s="64">
        <v>472</v>
      </c>
      <c r="AE473" s="74" t="s">
        <v>75</v>
      </c>
    </row>
    <row r="474" spans="29:31" x14ac:dyDescent="0.25">
      <c r="AC474" s="72" t="s">
        <v>465</v>
      </c>
      <c r="AD474" s="64">
        <v>473</v>
      </c>
      <c r="AE474" s="74" t="s">
        <v>75</v>
      </c>
    </row>
    <row r="475" spans="29:31" x14ac:dyDescent="0.25">
      <c r="AC475" s="72" t="s">
        <v>231</v>
      </c>
      <c r="AD475" s="64">
        <v>474</v>
      </c>
      <c r="AE475" s="74" t="s">
        <v>75</v>
      </c>
    </row>
    <row r="476" spans="29:31" x14ac:dyDescent="0.25">
      <c r="AC476" s="72" t="s">
        <v>466</v>
      </c>
      <c r="AD476" s="64">
        <v>475</v>
      </c>
      <c r="AE476" s="74" t="s">
        <v>75</v>
      </c>
    </row>
    <row r="477" spans="29:31" x14ac:dyDescent="0.25">
      <c r="AC477" s="72" t="s">
        <v>232</v>
      </c>
      <c r="AD477" s="64">
        <v>476</v>
      </c>
      <c r="AE477" s="74" t="s">
        <v>75</v>
      </c>
    </row>
    <row r="478" spans="29:31" x14ac:dyDescent="0.25">
      <c r="AC478" s="72" t="s">
        <v>280</v>
      </c>
      <c r="AD478" s="64">
        <v>477</v>
      </c>
      <c r="AE478" s="74" t="s">
        <v>75</v>
      </c>
    </row>
    <row r="479" spans="29:31" x14ac:dyDescent="0.25">
      <c r="AC479" s="72" t="s">
        <v>257</v>
      </c>
      <c r="AD479" s="64">
        <v>478</v>
      </c>
      <c r="AE479" s="74" t="s">
        <v>75</v>
      </c>
    </row>
    <row r="480" spans="29:31" x14ac:dyDescent="0.25">
      <c r="AC480" s="72" t="s">
        <v>467</v>
      </c>
      <c r="AD480" s="64">
        <v>479</v>
      </c>
      <c r="AE480" s="74" t="s">
        <v>75</v>
      </c>
    </row>
    <row r="481" spans="29:31" x14ac:dyDescent="0.25">
      <c r="AC481" s="72" t="s">
        <v>468</v>
      </c>
      <c r="AD481" s="64">
        <v>480</v>
      </c>
      <c r="AE481" s="74" t="s">
        <v>75</v>
      </c>
    </row>
    <row r="482" spans="29:31" x14ac:dyDescent="0.25">
      <c r="AC482" s="72" t="s">
        <v>469</v>
      </c>
      <c r="AD482" s="64">
        <v>481</v>
      </c>
      <c r="AE482" s="74" t="s">
        <v>74</v>
      </c>
    </row>
    <row r="483" spans="29:31" x14ac:dyDescent="0.25">
      <c r="AC483" s="72" t="s">
        <v>471</v>
      </c>
      <c r="AD483" s="64">
        <v>482</v>
      </c>
      <c r="AE483" s="74" t="s">
        <v>74</v>
      </c>
    </row>
    <row r="484" spans="29:31" x14ac:dyDescent="0.25">
      <c r="AC484" s="72" t="s">
        <v>473</v>
      </c>
      <c r="AD484" s="64">
        <v>483</v>
      </c>
      <c r="AE484" s="74" t="s">
        <v>74</v>
      </c>
    </row>
    <row r="485" spans="29:31" x14ac:dyDescent="0.25">
      <c r="AC485" s="72" t="s">
        <v>163</v>
      </c>
      <c r="AD485" s="64">
        <v>484</v>
      </c>
      <c r="AE485" s="74" t="s">
        <v>74</v>
      </c>
    </row>
    <row r="486" spans="29:31" x14ac:dyDescent="0.25">
      <c r="AC486" s="72" t="s">
        <v>476</v>
      </c>
      <c r="AD486" s="64">
        <v>485</v>
      </c>
      <c r="AE486" s="74" t="s">
        <v>74</v>
      </c>
    </row>
    <row r="487" spans="29:31" x14ac:dyDescent="0.25">
      <c r="AC487" s="72" t="s">
        <v>448</v>
      </c>
      <c r="AD487" s="64">
        <v>486</v>
      </c>
      <c r="AE487" s="74" t="s">
        <v>74</v>
      </c>
    </row>
    <row r="488" spans="29:31" x14ac:dyDescent="0.25">
      <c r="AC488" s="72" t="s">
        <v>205</v>
      </c>
      <c r="AD488" s="64">
        <v>487</v>
      </c>
      <c r="AE488" s="74" t="s">
        <v>74</v>
      </c>
    </row>
    <row r="489" spans="29:31" x14ac:dyDescent="0.25">
      <c r="AC489" s="72" t="s">
        <v>480</v>
      </c>
      <c r="AD489" s="64">
        <v>488</v>
      </c>
      <c r="AE489" s="74" t="s">
        <v>74</v>
      </c>
    </row>
    <row r="490" spans="29:31" x14ac:dyDescent="0.25">
      <c r="AC490" s="72" t="s">
        <v>482</v>
      </c>
      <c r="AD490" s="64">
        <v>489</v>
      </c>
      <c r="AE490" s="74" t="s">
        <v>74</v>
      </c>
    </row>
    <row r="491" spans="29:31" x14ac:dyDescent="0.25">
      <c r="AC491" s="72" t="s">
        <v>484</v>
      </c>
      <c r="AD491" s="64">
        <v>490</v>
      </c>
      <c r="AE491" s="74" t="s">
        <v>74</v>
      </c>
    </row>
    <row r="492" spans="29:31" x14ac:dyDescent="0.25">
      <c r="AC492" s="72" t="s">
        <v>486</v>
      </c>
      <c r="AD492" s="64">
        <v>491</v>
      </c>
      <c r="AE492" s="74" t="s">
        <v>74</v>
      </c>
    </row>
    <row r="493" spans="29:31" x14ac:dyDescent="0.25">
      <c r="AC493" s="72" t="s">
        <v>487</v>
      </c>
      <c r="AD493" s="64">
        <v>492</v>
      </c>
      <c r="AE493" s="74" t="s">
        <v>74</v>
      </c>
    </row>
    <row r="494" spans="29:31" x14ac:dyDescent="0.25">
      <c r="AC494" s="72" t="s">
        <v>488</v>
      </c>
      <c r="AD494" s="64">
        <v>493</v>
      </c>
      <c r="AE494" s="74" t="s">
        <v>74</v>
      </c>
    </row>
    <row r="495" spans="29:31" x14ac:dyDescent="0.25">
      <c r="AC495" s="72" t="s">
        <v>490</v>
      </c>
      <c r="AD495" s="64">
        <v>494</v>
      </c>
      <c r="AE495" s="74" t="s">
        <v>74</v>
      </c>
    </row>
    <row r="496" spans="29:31" x14ac:dyDescent="0.25">
      <c r="AC496" s="72" t="s">
        <v>492</v>
      </c>
      <c r="AD496" s="64">
        <v>495</v>
      </c>
      <c r="AE496" s="74" t="s">
        <v>74</v>
      </c>
    </row>
    <row r="497" spans="29:31" x14ac:dyDescent="0.25">
      <c r="AC497" s="72" t="s">
        <v>494</v>
      </c>
      <c r="AD497" s="64">
        <v>496</v>
      </c>
      <c r="AE497" s="74" t="s">
        <v>74</v>
      </c>
    </row>
    <row r="498" spans="29:31" x14ac:dyDescent="0.25">
      <c r="AC498" s="72" t="s">
        <v>496</v>
      </c>
      <c r="AD498" s="64">
        <v>497</v>
      </c>
      <c r="AE498" s="74" t="s">
        <v>74</v>
      </c>
    </row>
    <row r="499" spans="29:31" x14ac:dyDescent="0.25">
      <c r="AC499" s="72" t="s">
        <v>498</v>
      </c>
      <c r="AD499" s="64">
        <v>498</v>
      </c>
      <c r="AE499" s="74" t="s">
        <v>74</v>
      </c>
    </row>
    <row r="500" spans="29:31" x14ac:dyDescent="0.25">
      <c r="AC500" s="72" t="s">
        <v>499</v>
      </c>
      <c r="AD500" s="64">
        <v>499</v>
      </c>
      <c r="AE500" s="74" t="s">
        <v>74</v>
      </c>
    </row>
    <row r="501" spans="29:31" x14ac:dyDescent="0.25">
      <c r="AC501" s="72" t="s">
        <v>500</v>
      </c>
      <c r="AD501" s="64">
        <v>500</v>
      </c>
      <c r="AE501" s="74" t="s">
        <v>74</v>
      </c>
    </row>
    <row r="502" spans="29:31" x14ac:dyDescent="0.25">
      <c r="AC502" s="72" t="s">
        <v>501</v>
      </c>
      <c r="AD502" s="64">
        <v>501</v>
      </c>
      <c r="AE502" s="74" t="s">
        <v>74</v>
      </c>
    </row>
    <row r="503" spans="29:31" x14ac:dyDescent="0.25">
      <c r="AC503" s="72" t="s">
        <v>384</v>
      </c>
      <c r="AD503" s="64">
        <v>502</v>
      </c>
      <c r="AE503" s="74" t="s">
        <v>74</v>
      </c>
    </row>
    <row r="504" spans="29:31" x14ac:dyDescent="0.25">
      <c r="AC504" s="72" t="s">
        <v>502</v>
      </c>
      <c r="AD504" s="64">
        <v>503</v>
      </c>
      <c r="AE504" s="74" t="s">
        <v>74</v>
      </c>
    </row>
    <row r="505" spans="29:31" x14ac:dyDescent="0.25">
      <c r="AC505" s="72" t="s">
        <v>503</v>
      </c>
      <c r="AD505" s="64">
        <v>504</v>
      </c>
      <c r="AE505" s="74" t="s">
        <v>74</v>
      </c>
    </row>
    <row r="506" spans="29:31" x14ac:dyDescent="0.25">
      <c r="AC506" s="72" t="s">
        <v>257</v>
      </c>
      <c r="AD506" s="64">
        <v>505</v>
      </c>
      <c r="AE506" s="74" t="s">
        <v>74</v>
      </c>
    </row>
    <row r="507" spans="29:31" x14ac:dyDescent="0.25">
      <c r="AC507" s="72" t="s">
        <v>294</v>
      </c>
      <c r="AD507" s="64">
        <v>506</v>
      </c>
      <c r="AE507" s="74" t="s">
        <v>74</v>
      </c>
    </row>
    <row r="508" spans="29:31" x14ac:dyDescent="0.25">
      <c r="AC508" s="72" t="s">
        <v>504</v>
      </c>
      <c r="AD508" s="64">
        <v>507</v>
      </c>
      <c r="AE508" s="74" t="s">
        <v>74</v>
      </c>
    </row>
    <row r="509" spans="29:31" x14ac:dyDescent="0.25">
      <c r="AC509" s="72" t="s">
        <v>470</v>
      </c>
      <c r="AD509" s="64">
        <v>508</v>
      </c>
      <c r="AE509" s="74" t="s">
        <v>63</v>
      </c>
    </row>
    <row r="510" spans="29:31" x14ac:dyDescent="0.25">
      <c r="AC510" s="72" t="s">
        <v>472</v>
      </c>
      <c r="AD510" s="64">
        <v>509</v>
      </c>
      <c r="AE510" s="74" t="s">
        <v>63</v>
      </c>
    </row>
    <row r="511" spans="29:31" x14ac:dyDescent="0.25">
      <c r="AC511" s="72" t="s">
        <v>474</v>
      </c>
      <c r="AD511" s="64">
        <v>510</v>
      </c>
      <c r="AE511" s="74" t="s">
        <v>63</v>
      </c>
    </row>
    <row r="512" spans="29:31" x14ac:dyDescent="0.25">
      <c r="AC512" s="72" t="s">
        <v>475</v>
      </c>
      <c r="AD512" s="64">
        <v>511</v>
      </c>
      <c r="AE512" s="74" t="s">
        <v>63</v>
      </c>
    </row>
    <row r="513" spans="29:31" x14ac:dyDescent="0.25">
      <c r="AC513" s="72" t="s">
        <v>477</v>
      </c>
      <c r="AD513" s="64">
        <v>512</v>
      </c>
      <c r="AE513" s="74" t="s">
        <v>63</v>
      </c>
    </row>
    <row r="514" spans="29:31" x14ac:dyDescent="0.25">
      <c r="AC514" s="72" t="s">
        <v>478</v>
      </c>
      <c r="AD514" s="64">
        <v>513</v>
      </c>
      <c r="AE514" s="74" t="s">
        <v>63</v>
      </c>
    </row>
    <row r="515" spans="29:31" x14ac:dyDescent="0.25">
      <c r="AC515" s="72" t="s">
        <v>479</v>
      </c>
      <c r="AD515" s="64">
        <v>514</v>
      </c>
      <c r="AE515" s="74" t="s">
        <v>63</v>
      </c>
    </row>
    <row r="516" spans="29:31" x14ac:dyDescent="0.25">
      <c r="AC516" s="72" t="s">
        <v>481</v>
      </c>
      <c r="AD516" s="64">
        <v>515</v>
      </c>
      <c r="AE516" s="74" t="s">
        <v>63</v>
      </c>
    </row>
    <row r="517" spans="29:31" x14ac:dyDescent="0.25">
      <c r="AC517" s="72" t="s">
        <v>483</v>
      </c>
      <c r="AD517" s="64">
        <v>516</v>
      </c>
      <c r="AE517" s="74" t="s">
        <v>63</v>
      </c>
    </row>
    <row r="518" spans="29:31" x14ac:dyDescent="0.25">
      <c r="AC518" s="72" t="s">
        <v>485</v>
      </c>
      <c r="AD518" s="64">
        <v>517</v>
      </c>
      <c r="AE518" s="74" t="s">
        <v>63</v>
      </c>
    </row>
    <row r="519" spans="29:31" x14ac:dyDescent="0.25">
      <c r="AC519" s="72" t="s">
        <v>456</v>
      </c>
      <c r="AD519" s="64">
        <v>518</v>
      </c>
      <c r="AE519" s="74" t="s">
        <v>63</v>
      </c>
    </row>
    <row r="520" spans="29:31" x14ac:dyDescent="0.25">
      <c r="AC520" s="72" t="s">
        <v>205</v>
      </c>
      <c r="AD520" s="64">
        <v>519</v>
      </c>
      <c r="AE520" s="74" t="s">
        <v>63</v>
      </c>
    </row>
    <row r="521" spans="29:31" x14ac:dyDescent="0.25">
      <c r="AC521" s="72" t="s">
        <v>489</v>
      </c>
      <c r="AD521" s="64">
        <v>520</v>
      </c>
      <c r="AE521" s="74" t="s">
        <v>63</v>
      </c>
    </row>
    <row r="522" spans="29:31" x14ac:dyDescent="0.25">
      <c r="AC522" s="72" t="s">
        <v>491</v>
      </c>
      <c r="AD522" s="64">
        <v>521</v>
      </c>
      <c r="AE522" s="74" t="s">
        <v>63</v>
      </c>
    </row>
    <row r="523" spans="29:31" x14ac:dyDescent="0.25">
      <c r="AC523" s="72" t="s">
        <v>493</v>
      </c>
      <c r="AD523" s="64">
        <v>522</v>
      </c>
      <c r="AE523" s="74" t="s">
        <v>63</v>
      </c>
    </row>
    <row r="524" spans="29:31" x14ac:dyDescent="0.25">
      <c r="AC524" s="72" t="s">
        <v>495</v>
      </c>
      <c r="AD524" s="64">
        <v>523</v>
      </c>
      <c r="AE524" s="74" t="s">
        <v>63</v>
      </c>
    </row>
    <row r="525" spans="29:31" x14ac:dyDescent="0.25">
      <c r="AC525" s="72" t="s">
        <v>497</v>
      </c>
      <c r="AD525" s="64">
        <v>524</v>
      </c>
      <c r="AE525" s="74" t="s">
        <v>63</v>
      </c>
    </row>
    <row r="526" spans="29:31" x14ac:dyDescent="0.25">
      <c r="AC526" s="72" t="s">
        <v>505</v>
      </c>
      <c r="AD526" s="64">
        <v>525</v>
      </c>
      <c r="AE526" s="74" t="s">
        <v>73</v>
      </c>
    </row>
    <row r="527" spans="29:31" x14ac:dyDescent="0.25">
      <c r="AC527" s="72" t="s">
        <v>506</v>
      </c>
      <c r="AD527" s="64">
        <v>526</v>
      </c>
      <c r="AE527" s="74" t="s">
        <v>73</v>
      </c>
    </row>
    <row r="528" spans="29:31" x14ac:dyDescent="0.25">
      <c r="AC528" s="72" t="s">
        <v>507</v>
      </c>
      <c r="AD528" s="64">
        <v>527</v>
      </c>
      <c r="AE528" s="74" t="s">
        <v>73</v>
      </c>
    </row>
    <row r="529" spans="29:31" x14ac:dyDescent="0.25">
      <c r="AC529" s="72" t="s">
        <v>508</v>
      </c>
      <c r="AD529" s="64">
        <v>528</v>
      </c>
      <c r="AE529" s="74" t="s">
        <v>73</v>
      </c>
    </row>
    <row r="530" spans="29:31" x14ac:dyDescent="0.25">
      <c r="AC530" s="72" t="s">
        <v>590</v>
      </c>
      <c r="AD530" s="64">
        <v>529</v>
      </c>
      <c r="AE530" s="74" t="s">
        <v>62</v>
      </c>
    </row>
  </sheetData>
  <sortState ref="AA2:AA137">
    <sortCondition ref="AA1"/>
  </sortState>
  <pageMargins left="0.7" right="0.7" top="0.75" bottom="0.75" header="0.3" footer="0.3"/>
  <pageSetup orientation="portrait" r:id="rId1"/>
  <tableParts count="2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B986-2BF9-4E7F-8964-C09E7BA718B8}">
  <dimension ref="B1:E43"/>
  <sheetViews>
    <sheetView topLeftCell="A20" workbookViewId="0">
      <selection activeCell="C42" sqref="C42"/>
    </sheetView>
  </sheetViews>
  <sheetFormatPr baseColWidth="10" defaultColWidth="11.42578125" defaultRowHeight="21" x14ac:dyDescent="0.35"/>
  <cols>
    <col min="1" max="16384" width="11.42578125" style="79"/>
  </cols>
  <sheetData>
    <row r="1" spans="2:5" x14ac:dyDescent="0.35">
      <c r="B1" s="80" t="s">
        <v>657</v>
      </c>
      <c r="C1" s="80" t="s">
        <v>656</v>
      </c>
      <c r="D1" s="80" t="s">
        <v>4</v>
      </c>
      <c r="E1" s="80" t="s">
        <v>655</v>
      </c>
    </row>
    <row r="2" spans="2:5" x14ac:dyDescent="0.35">
      <c r="B2" s="80" t="s">
        <v>650</v>
      </c>
      <c r="C2" s="80" t="s">
        <v>86</v>
      </c>
      <c r="D2" s="80" t="s">
        <v>649</v>
      </c>
      <c r="E2" s="80" t="s">
        <v>654</v>
      </c>
    </row>
    <row r="3" spans="2:5" x14ac:dyDescent="0.35">
      <c r="B3" s="80" t="s">
        <v>650</v>
      </c>
      <c r="C3" s="80" t="s">
        <v>87</v>
      </c>
      <c r="D3" s="80" t="s">
        <v>653</v>
      </c>
      <c r="E3" s="80" t="s">
        <v>652</v>
      </c>
    </row>
    <row r="4" spans="2:5" x14ac:dyDescent="0.35">
      <c r="B4" s="80" t="s">
        <v>650</v>
      </c>
      <c r="C4" s="80" t="s">
        <v>88</v>
      </c>
      <c r="D4" s="80" t="s">
        <v>649</v>
      </c>
      <c r="E4" s="80" t="s">
        <v>613</v>
      </c>
    </row>
    <row r="5" spans="2:5" x14ac:dyDescent="0.35">
      <c r="B5" s="80" t="s">
        <v>650</v>
      </c>
      <c r="C5" s="80" t="s">
        <v>89</v>
      </c>
      <c r="D5" s="80" t="s">
        <v>649</v>
      </c>
      <c r="E5" s="80" t="s">
        <v>651</v>
      </c>
    </row>
    <row r="6" spans="2:5" x14ac:dyDescent="0.35">
      <c r="B6" s="80" t="s">
        <v>650</v>
      </c>
      <c r="C6" s="80" t="s">
        <v>90</v>
      </c>
      <c r="D6" s="80" t="s">
        <v>649</v>
      </c>
      <c r="E6" s="80" t="s">
        <v>648</v>
      </c>
    </row>
    <row r="7" spans="2:5" x14ac:dyDescent="0.35">
      <c r="B7" s="80" t="s">
        <v>637</v>
      </c>
      <c r="C7" s="80" t="s">
        <v>91</v>
      </c>
      <c r="D7" s="80" t="s">
        <v>641</v>
      </c>
      <c r="E7" s="80" t="s">
        <v>647</v>
      </c>
    </row>
    <row r="8" spans="2:5" x14ac:dyDescent="0.35">
      <c r="B8" s="80" t="s">
        <v>637</v>
      </c>
      <c r="C8" s="80" t="s">
        <v>92</v>
      </c>
      <c r="D8" s="80" t="s">
        <v>639</v>
      </c>
      <c r="E8" s="80" t="s">
        <v>619</v>
      </c>
    </row>
    <row r="9" spans="2:5" x14ac:dyDescent="0.35">
      <c r="B9" s="80" t="s">
        <v>637</v>
      </c>
      <c r="C9" s="80" t="s">
        <v>93</v>
      </c>
      <c r="D9" s="80" t="s">
        <v>646</v>
      </c>
      <c r="E9" s="80" t="s">
        <v>645</v>
      </c>
    </row>
    <row r="10" spans="2:5" x14ac:dyDescent="0.35">
      <c r="B10" s="80" t="s">
        <v>637</v>
      </c>
      <c r="C10" s="80" t="s">
        <v>94</v>
      </c>
      <c r="D10" s="80" t="s">
        <v>644</v>
      </c>
      <c r="E10" s="80" t="s">
        <v>643</v>
      </c>
    </row>
    <row r="11" spans="2:5" x14ac:dyDescent="0.35">
      <c r="B11" s="80" t="s">
        <v>637</v>
      </c>
      <c r="C11" s="80" t="s">
        <v>95</v>
      </c>
      <c r="D11" s="80" t="s">
        <v>641</v>
      </c>
      <c r="E11" s="80" t="s">
        <v>642</v>
      </c>
    </row>
    <row r="12" spans="2:5" x14ac:dyDescent="0.35">
      <c r="B12" s="80" t="s">
        <v>637</v>
      </c>
      <c r="C12" s="80" t="s">
        <v>96</v>
      </c>
      <c r="D12" s="80" t="s">
        <v>641</v>
      </c>
      <c r="E12" s="80" t="s">
        <v>640</v>
      </c>
    </row>
    <row r="13" spans="2:5" x14ac:dyDescent="0.35">
      <c r="B13" s="80" t="s">
        <v>637</v>
      </c>
      <c r="C13" s="80" t="s">
        <v>97</v>
      </c>
      <c r="D13" s="80" t="s">
        <v>639</v>
      </c>
      <c r="E13" s="80" t="s">
        <v>638</v>
      </c>
    </row>
    <row r="14" spans="2:5" x14ac:dyDescent="0.35">
      <c r="B14" s="80" t="s">
        <v>637</v>
      </c>
      <c r="C14" s="80" t="s">
        <v>98</v>
      </c>
      <c r="D14" s="80" t="s">
        <v>636</v>
      </c>
      <c r="E14" s="80" t="s">
        <v>619</v>
      </c>
    </row>
    <row r="15" spans="2:5" x14ac:dyDescent="0.35">
      <c r="B15" s="80" t="s">
        <v>627</v>
      </c>
      <c r="C15" s="80" t="s">
        <v>99</v>
      </c>
      <c r="D15" s="80" t="s">
        <v>635</v>
      </c>
      <c r="E15" s="80" t="s">
        <v>634</v>
      </c>
    </row>
    <row r="16" spans="2:5" x14ac:dyDescent="0.35">
      <c r="B16" s="80" t="s">
        <v>627</v>
      </c>
      <c r="C16" s="80" t="s">
        <v>100</v>
      </c>
      <c r="D16" s="80" t="s">
        <v>633</v>
      </c>
      <c r="E16" s="80" t="s">
        <v>610</v>
      </c>
    </row>
    <row r="17" spans="2:5" x14ac:dyDescent="0.35">
      <c r="B17" s="80" t="s">
        <v>627</v>
      </c>
      <c r="C17" s="80" t="s">
        <v>101</v>
      </c>
      <c r="D17" s="80" t="s">
        <v>632</v>
      </c>
      <c r="E17" s="80" t="s">
        <v>631</v>
      </c>
    </row>
    <row r="18" spans="2:5" x14ac:dyDescent="0.35">
      <c r="B18" s="80" t="s">
        <v>627</v>
      </c>
      <c r="C18" s="80" t="s">
        <v>102</v>
      </c>
      <c r="D18" s="80" t="s">
        <v>630</v>
      </c>
      <c r="E18" s="80" t="s">
        <v>619</v>
      </c>
    </row>
    <row r="19" spans="2:5" x14ac:dyDescent="0.35">
      <c r="B19" s="80" t="s">
        <v>627</v>
      </c>
      <c r="C19" s="80" t="s">
        <v>103</v>
      </c>
      <c r="D19" s="80" t="s">
        <v>629</v>
      </c>
      <c r="E19" s="80" t="s">
        <v>619</v>
      </c>
    </row>
    <row r="20" spans="2:5" x14ac:dyDescent="0.35">
      <c r="B20" s="80" t="s">
        <v>627</v>
      </c>
      <c r="C20" s="80" t="s">
        <v>104</v>
      </c>
      <c r="D20" s="80" t="s">
        <v>629</v>
      </c>
      <c r="E20" s="80" t="s">
        <v>628</v>
      </c>
    </row>
    <row r="21" spans="2:5" x14ac:dyDescent="0.35">
      <c r="B21" s="80" t="s">
        <v>627</v>
      </c>
      <c r="C21" s="80" t="s">
        <v>105</v>
      </c>
      <c r="D21" s="80" t="s">
        <v>626</v>
      </c>
      <c r="E21" s="80" t="s">
        <v>625</v>
      </c>
    </row>
    <row r="22" spans="2:5" x14ac:dyDescent="0.35">
      <c r="B22" s="80" t="s">
        <v>612</v>
      </c>
      <c r="C22" s="80" t="s">
        <v>118</v>
      </c>
      <c r="D22" s="80" t="s">
        <v>620</v>
      </c>
      <c r="E22" s="80" t="s">
        <v>624</v>
      </c>
    </row>
    <row r="23" spans="2:5" x14ac:dyDescent="0.35">
      <c r="B23" s="80" t="s">
        <v>612</v>
      </c>
      <c r="C23" s="80" t="s">
        <v>113</v>
      </c>
      <c r="D23" s="80" t="s">
        <v>623</v>
      </c>
      <c r="E23" s="80" t="s">
        <v>623</v>
      </c>
    </row>
    <row r="24" spans="2:5" x14ac:dyDescent="0.35">
      <c r="B24" s="80" t="s">
        <v>612</v>
      </c>
      <c r="C24" s="80" t="s">
        <v>106</v>
      </c>
      <c r="D24" s="80" t="s">
        <v>611</v>
      </c>
      <c r="E24" s="80" t="s">
        <v>622</v>
      </c>
    </row>
    <row r="25" spans="2:5" x14ac:dyDescent="0.35">
      <c r="B25" s="80" t="s">
        <v>612</v>
      </c>
      <c r="C25" s="80" t="s">
        <v>132</v>
      </c>
      <c r="D25" s="80" t="s">
        <v>611</v>
      </c>
      <c r="E25" s="80" t="s">
        <v>621</v>
      </c>
    </row>
    <row r="26" spans="2:5" x14ac:dyDescent="0.35">
      <c r="B26" s="80" t="s">
        <v>612</v>
      </c>
      <c r="C26" s="80" t="s">
        <v>127</v>
      </c>
      <c r="D26" s="80" t="s">
        <v>620</v>
      </c>
      <c r="E26" s="80" t="s">
        <v>619</v>
      </c>
    </row>
    <row r="27" spans="2:5" x14ac:dyDescent="0.35">
      <c r="B27" s="80" t="s">
        <v>612</v>
      </c>
      <c r="C27" s="80" t="s">
        <v>130</v>
      </c>
      <c r="D27" s="80" t="s">
        <v>618</v>
      </c>
      <c r="E27" s="80" t="s">
        <v>619</v>
      </c>
    </row>
    <row r="28" spans="2:5" x14ac:dyDescent="0.35">
      <c r="B28" s="80" t="s">
        <v>612</v>
      </c>
      <c r="C28" s="80" t="s">
        <v>134</v>
      </c>
      <c r="D28" s="80" t="s">
        <v>618</v>
      </c>
      <c r="E28" s="80" t="s">
        <v>617</v>
      </c>
    </row>
    <row r="29" spans="2:5" x14ac:dyDescent="0.35">
      <c r="B29" s="80" t="s">
        <v>612</v>
      </c>
      <c r="C29" s="80" t="s">
        <v>133</v>
      </c>
      <c r="D29" s="80" t="s">
        <v>616</v>
      </c>
      <c r="E29" s="80" t="s">
        <v>615</v>
      </c>
    </row>
    <row r="30" spans="2:5" x14ac:dyDescent="0.35">
      <c r="B30" s="80" t="s">
        <v>612</v>
      </c>
      <c r="C30" s="80" t="s">
        <v>117</v>
      </c>
      <c r="D30" s="80" t="s">
        <v>614</v>
      </c>
      <c r="E30" s="80" t="s">
        <v>613</v>
      </c>
    </row>
    <row r="31" spans="2:5" x14ac:dyDescent="0.35">
      <c r="B31" s="80" t="s">
        <v>612</v>
      </c>
      <c r="C31" s="80" t="s">
        <v>129</v>
      </c>
      <c r="D31" s="80" t="s">
        <v>611</v>
      </c>
      <c r="E31" s="80" t="s">
        <v>610</v>
      </c>
    </row>
    <row r="32" spans="2:5" x14ac:dyDescent="0.35">
      <c r="B32" s="80" t="s">
        <v>593</v>
      </c>
      <c r="C32" s="80" t="s">
        <v>111</v>
      </c>
      <c r="D32" s="80" t="s">
        <v>592</v>
      </c>
      <c r="E32" s="80" t="s">
        <v>609</v>
      </c>
    </row>
    <row r="33" spans="2:5" x14ac:dyDescent="0.35">
      <c r="B33" s="80" t="s">
        <v>593</v>
      </c>
      <c r="C33" s="80" t="s">
        <v>115</v>
      </c>
      <c r="D33" s="80" t="s">
        <v>600</v>
      </c>
      <c r="E33" s="80" t="s">
        <v>608</v>
      </c>
    </row>
    <row r="34" spans="2:5" x14ac:dyDescent="0.35">
      <c r="B34" s="80" t="s">
        <v>593</v>
      </c>
      <c r="C34" s="80" t="s">
        <v>108</v>
      </c>
      <c r="D34" s="80" t="s">
        <v>605</v>
      </c>
      <c r="E34" s="80" t="s">
        <v>607</v>
      </c>
    </row>
    <row r="35" spans="2:5" x14ac:dyDescent="0.35">
      <c r="B35" s="80" t="s">
        <v>593</v>
      </c>
      <c r="C35" s="80" t="s">
        <v>121</v>
      </c>
      <c r="D35" s="80" t="s">
        <v>598</v>
      </c>
      <c r="E35" s="80" t="s">
        <v>606</v>
      </c>
    </row>
    <row r="36" spans="2:5" x14ac:dyDescent="0.35">
      <c r="B36" s="80" t="s">
        <v>593</v>
      </c>
      <c r="C36" s="80" t="s">
        <v>109</v>
      </c>
      <c r="D36" s="80" t="s">
        <v>605</v>
      </c>
      <c r="E36" s="80" t="s">
        <v>604</v>
      </c>
    </row>
    <row r="37" spans="2:5" x14ac:dyDescent="0.35">
      <c r="B37" s="80" t="s">
        <v>593</v>
      </c>
      <c r="C37" s="80" t="s">
        <v>119</v>
      </c>
      <c r="D37" s="80" t="s">
        <v>600</v>
      </c>
      <c r="E37" s="80" t="s">
        <v>603</v>
      </c>
    </row>
    <row r="38" spans="2:5" x14ac:dyDescent="0.35">
      <c r="B38" s="80" t="s">
        <v>593</v>
      </c>
      <c r="C38" s="80" t="s">
        <v>602</v>
      </c>
      <c r="D38" s="80" t="s">
        <v>600</v>
      </c>
      <c r="E38" s="80" t="s">
        <v>601</v>
      </c>
    </row>
    <row r="39" spans="2:5" x14ac:dyDescent="0.35">
      <c r="B39" s="80" t="s">
        <v>593</v>
      </c>
      <c r="C39" s="80" t="s">
        <v>120</v>
      </c>
      <c r="D39" s="80" t="s">
        <v>600</v>
      </c>
      <c r="E39" s="80" t="s">
        <v>599</v>
      </c>
    </row>
    <row r="40" spans="2:5" x14ac:dyDescent="0.35">
      <c r="B40" s="80" t="s">
        <v>593</v>
      </c>
      <c r="C40" s="80" t="s">
        <v>114</v>
      </c>
      <c r="D40" s="80" t="s">
        <v>598</v>
      </c>
      <c r="E40" s="80" t="s">
        <v>597</v>
      </c>
    </row>
    <row r="41" spans="2:5" x14ac:dyDescent="0.35">
      <c r="B41" s="80" t="s">
        <v>593</v>
      </c>
      <c r="C41" s="80" t="s">
        <v>112</v>
      </c>
      <c r="D41" s="80" t="s">
        <v>595</v>
      </c>
      <c r="E41" s="80" t="s">
        <v>596</v>
      </c>
    </row>
    <row r="42" spans="2:5" x14ac:dyDescent="0.35">
      <c r="B42" s="80" t="s">
        <v>593</v>
      </c>
      <c r="C42" s="80" t="s">
        <v>107</v>
      </c>
      <c r="D42" s="80" t="s">
        <v>595</v>
      </c>
      <c r="E42" s="80" t="s">
        <v>594</v>
      </c>
    </row>
    <row r="43" spans="2:5" x14ac:dyDescent="0.35">
      <c r="B43" s="80" t="s">
        <v>593</v>
      </c>
      <c r="C43" s="80" t="s">
        <v>131</v>
      </c>
      <c r="D43" s="80" t="s">
        <v>592</v>
      </c>
      <c r="E43" s="80"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ORDEN_SERVICIOS</vt:lpstr>
      <vt:lpstr>GEOREFERENCIAS</vt:lpstr>
      <vt:lpstr>Cod_Operativo MinSegSecSeg</vt:lpstr>
      <vt:lpstr>VD</vt:lpstr>
      <vt:lpstr>UNIDADES</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Jorge Luis Roselli</cp:lastModifiedBy>
  <cp:lastPrinted>2024-12-16T19:06:07Z</cp:lastPrinted>
  <dcterms:created xsi:type="dcterms:W3CDTF">2024-01-25T14:59:15Z</dcterms:created>
  <dcterms:modified xsi:type="dcterms:W3CDTF">2025-01-22T15:21:15Z</dcterms:modified>
</cp:coreProperties>
</file>