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Shared With Me\Agora Test\Reserve at Hickory Creek Holdings, LLC\2. Tax\2024\"/>
    </mc:Choice>
  </mc:AlternateContent>
  <xr:revisionPtr revIDLastSave="0" documentId="13_ncr:2001_{74CF4D4B-8F58-4F35-86C3-0474A4960922}" xr6:coauthVersionLast="47" xr6:coauthVersionMax="47" xr10:uidLastSave="{00000000-0000-0000-0000-000000000000}"/>
  <bookViews>
    <workbookView xWindow="-108" yWindow="-108" windowWidth="23256" windowHeight="12456" tabRatio="786" xr2:uid="{B13D4006-9F5E-4938-B308-2329DD601390}"/>
  </bookViews>
  <sheets>
    <sheet name="Res at HCH - Partner Cap Rec" sheetId="1" r:id="rId1"/>
    <sheet name="TB 8.12" sheetId="8" r:id="rId2"/>
    <sheet name="Partner Info - PBC" sheetId="2" r:id="rId3"/>
    <sheet name="Res at HCH LLC TB 8.12 - PBC" sheetId="7" r:id="rId4"/>
    <sheet name="Res at HCH LLC TB2 8.12 - PBC" sheetId="6" r:id="rId5"/>
    <sheet name="TB - SS" sheetId="5" r:id="rId6"/>
    <sheet name="Res at HCH LLC TB - PBC SS" sheetId="3" r:id="rId7"/>
    <sheet name="Res at HCH LLC TB2 - PBC SS" sheetId="4" r:id="rId8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6">'Res at HCH LLC TB - PBC SS'!$A:$F,'Res at HCH LLC TB - PBC SS'!$1:$1</definedName>
    <definedName name="_xlnm.Print_Titles" localSheetId="3">'Res at HCH LLC TB 8.12 - PBC'!$A:$F,'Res at HCH LLC TB 8.12 - PBC'!$1:$1</definedName>
    <definedName name="_xlnm.Print_Titles" localSheetId="7">'Res at HCH LLC TB2 - PBC SS'!$A:$G,'Res at HCH LLC TB2 - PBC SS'!$1:$1</definedName>
    <definedName name="_xlnm.Print_Titles" localSheetId="4">'Res at HCH LLC TB2 8.12 - PBC'!$A:$G,'Res at HCH LLC TB2 8.12 - PBC'!$1:$1</definedName>
    <definedName name="QB_COLUMN_1" localSheetId="6" hidden="1">'Res at HCH LLC TB - PBC SS'!$G$1</definedName>
    <definedName name="QB_COLUMN_1" localSheetId="3" hidden="1">'Res at HCH LLC TB 8.12 - PBC'!$G$1</definedName>
    <definedName name="QB_COLUMN_1" localSheetId="7" hidden="1">'Res at HCH LLC TB2 - PBC SS'!$H$1</definedName>
    <definedName name="QB_COLUMN_1" localSheetId="4" hidden="1">'Res at HCH LLC TB2 8.12 - PBC'!$H$1</definedName>
    <definedName name="QB_COLUMN_19" localSheetId="6" hidden="1">'Res at HCH LLC TB - PBC SS'!$S$1</definedName>
    <definedName name="QB_COLUMN_19" localSheetId="3" hidden="1">'Res at HCH LLC TB 8.12 - PBC'!$S$1</definedName>
    <definedName name="QB_COLUMN_19" localSheetId="7" hidden="1">'Res at HCH LLC TB2 - PBC SS'!$T$1</definedName>
    <definedName name="QB_COLUMN_19" localSheetId="4" hidden="1">'Res at HCH LLC TB2 8.12 - PBC'!$T$1</definedName>
    <definedName name="QB_COLUMN_20" localSheetId="6" hidden="1">'Res at HCH LLC TB - PBC SS'!$U$1</definedName>
    <definedName name="QB_COLUMN_20" localSheetId="3" hidden="1">'Res at HCH LLC TB 8.12 - PBC'!$U$1</definedName>
    <definedName name="QB_COLUMN_20" localSheetId="7" hidden="1">'Res at HCH LLC TB2 - PBC SS'!$V$1</definedName>
    <definedName name="QB_COLUMN_20" localSheetId="4" hidden="1">'Res at HCH LLC TB2 8.12 - PBC'!$V$1</definedName>
    <definedName name="QB_COLUMN_28" localSheetId="6" hidden="1">'Res at HCH LLC TB - PBC SS'!$W$1</definedName>
    <definedName name="QB_COLUMN_28" localSheetId="3" hidden="1">'Res at HCH LLC TB 8.12 - PBC'!$W$1</definedName>
    <definedName name="QB_COLUMN_28" localSheetId="7" hidden="1">'Res at HCH LLC TB2 - PBC SS'!$X$1</definedName>
    <definedName name="QB_COLUMN_28" localSheetId="4" hidden="1">'Res at HCH LLC TB2 8.12 - PBC'!$X$1</definedName>
    <definedName name="QB_COLUMN_29" localSheetId="6" hidden="1">'Res at HCH LLC TB - PBC SS'!$Y$1</definedName>
    <definedName name="QB_COLUMN_29" localSheetId="3" hidden="1">'Res at HCH LLC TB 8.12 - PBC'!$Y$1</definedName>
    <definedName name="QB_COLUMN_29" localSheetId="7" hidden="1">'Res at HCH LLC TB2 - PBC SS'!$Z$1</definedName>
    <definedName name="QB_COLUMN_29" localSheetId="4" hidden="1">'Res at HCH LLC TB2 8.12 - PBC'!$Z$1</definedName>
    <definedName name="QB_COLUMN_3" localSheetId="6" hidden="1">'Res at HCH LLC TB - PBC SS'!$I$1</definedName>
    <definedName name="QB_COLUMN_3" localSheetId="3" hidden="1">'Res at HCH LLC TB 8.12 - PBC'!$I$1</definedName>
    <definedName name="QB_COLUMN_3" localSheetId="7" hidden="1">'Res at HCH LLC TB2 - PBC SS'!$J$1</definedName>
    <definedName name="QB_COLUMN_3" localSheetId="4" hidden="1">'Res at HCH LLC TB2 8.12 - PBC'!$J$1</definedName>
    <definedName name="QB_COLUMN_31" localSheetId="6" hidden="1">'Res at HCH LLC TB - PBC SS'!$AA$1</definedName>
    <definedName name="QB_COLUMN_31" localSheetId="3" hidden="1">'Res at HCH LLC TB 8.12 - PBC'!$AA$1</definedName>
    <definedName name="QB_COLUMN_31" localSheetId="7" hidden="1">'Res at HCH LLC TB2 - PBC SS'!$AB$1</definedName>
    <definedName name="QB_COLUMN_31" localSheetId="4" hidden="1">'Res at HCH LLC TB2 8.12 - PBC'!$AB$1</definedName>
    <definedName name="QB_COLUMN_4" localSheetId="6" hidden="1">'Res at HCH LLC TB - PBC SS'!$K$1</definedName>
    <definedName name="QB_COLUMN_4" localSheetId="3" hidden="1">'Res at HCH LLC TB 8.12 - PBC'!$K$1</definedName>
    <definedName name="QB_COLUMN_4" localSheetId="7" hidden="1">'Res at HCH LLC TB2 - PBC SS'!$L$1</definedName>
    <definedName name="QB_COLUMN_4" localSheetId="4" hidden="1">'Res at HCH LLC TB2 8.12 - PBC'!$L$1</definedName>
    <definedName name="QB_COLUMN_5" localSheetId="6" hidden="1">'Res at HCH LLC TB - PBC SS'!$M$1</definedName>
    <definedName name="QB_COLUMN_5" localSheetId="3" hidden="1">'Res at HCH LLC TB 8.12 - PBC'!$M$1</definedName>
    <definedName name="QB_COLUMN_5" localSheetId="7" hidden="1">'Res at HCH LLC TB2 - PBC SS'!$N$1</definedName>
    <definedName name="QB_COLUMN_5" localSheetId="4" hidden="1">'Res at HCH LLC TB2 8.12 - PBC'!$N$1</definedName>
    <definedName name="QB_COLUMN_7" localSheetId="6" hidden="1">'Res at HCH LLC TB - PBC SS'!$O$1</definedName>
    <definedName name="QB_COLUMN_7" localSheetId="3" hidden="1">'Res at HCH LLC TB 8.12 - PBC'!$O$1</definedName>
    <definedName name="QB_COLUMN_7" localSheetId="7" hidden="1">'Res at HCH LLC TB2 - PBC SS'!$P$1</definedName>
    <definedName name="QB_COLUMN_7" localSheetId="4" hidden="1">'Res at HCH LLC TB2 8.12 - PBC'!$P$1</definedName>
    <definedName name="QB_COLUMN_8" localSheetId="6" hidden="1">'Res at HCH LLC TB - PBC SS'!$Q$1</definedName>
    <definedName name="QB_COLUMN_8" localSheetId="3" hidden="1">'Res at HCH LLC TB 8.12 - PBC'!$Q$1</definedName>
    <definedName name="QB_COLUMN_8" localSheetId="7" hidden="1">'Res at HCH LLC TB2 - PBC SS'!$R$1</definedName>
    <definedName name="QB_COLUMN_8" localSheetId="4" hidden="1">'Res at HCH LLC TB2 8.12 - PBC'!$R$1</definedName>
    <definedName name="QB_DATA_0" localSheetId="6" hidden="1">'Res at HCH LLC TB - PBC SS'!$2:$2,'Res at HCH LLC TB - PBC SS'!$3:$3,'Res at HCH LLC TB - PBC SS'!$4:$4,'Res at HCH LLC TB - PBC SS'!$5:$5,'Res at HCH LLC TB - PBC SS'!$6:$6,'Res at HCH LLC TB - PBC SS'!$7:$7,'Res at HCH LLC TB - PBC SS'!$8:$8,'Res at HCH LLC TB - PBC SS'!$9:$9,'Res at HCH LLC TB - PBC SS'!$10:$10,'Res at HCH LLC TB - PBC SS'!$11:$11,'Res at HCH LLC TB - PBC SS'!$12:$12,'Res at HCH LLC TB - PBC SS'!$13:$13,'Res at HCH LLC TB - PBC SS'!$14:$14,'Res at HCH LLC TB - PBC SS'!$15:$15,'Res at HCH LLC TB - PBC SS'!$16:$16,'Res at HCH LLC TB - PBC SS'!$17:$17</definedName>
    <definedName name="QB_DATA_0" localSheetId="3" hidden="1">'Res at HCH LLC TB 8.12 - PBC'!$2:$2,'Res at HCH LLC TB 8.12 - PBC'!$3:$3,'Res at HCH LLC TB 8.12 - PBC'!$4:$4,'Res at HCH LLC TB 8.12 - PBC'!$5:$5,'Res at HCH LLC TB 8.12 - PBC'!$6:$6,'Res at HCH LLC TB 8.12 - PBC'!$7:$7,'Res at HCH LLC TB 8.12 - PBC'!$8:$8,'Res at HCH LLC TB 8.12 - PBC'!$9:$9,'Res at HCH LLC TB 8.12 - PBC'!$10:$10,'Res at HCH LLC TB 8.12 - PBC'!$11:$11,'Res at HCH LLC TB 8.12 - PBC'!$12:$12,'Res at HCH LLC TB 8.12 - PBC'!$13:$13,'Res at HCH LLC TB 8.12 - PBC'!$14:$14,'Res at HCH LLC TB 8.12 - PBC'!$15:$15,'Res at HCH LLC TB 8.12 - PBC'!$16:$16,'Res at HCH LLC TB 8.12 - PBC'!$17:$17</definedName>
    <definedName name="QB_DATA_0" localSheetId="7" hidden="1">'Res at HCH LLC TB2 - PBC SS'!$2:$2,'Res at HCH LLC TB2 - PBC SS'!$3:$3,'Res at HCH LLC TB2 - PBC SS'!$4:$4,'Res at HCH LLC TB2 - PBC SS'!$5:$5,'Res at HCH LLC TB2 - PBC SS'!$6:$6,'Res at HCH LLC TB2 - PBC SS'!$7:$7,'Res at HCH LLC TB2 - PBC SS'!$8:$8,'Res at HCH LLC TB2 - PBC SS'!$9:$9,'Res at HCH LLC TB2 - PBC SS'!$11:$11,'Res at HCH LLC TB2 - PBC SS'!$12:$12,'Res at HCH LLC TB2 - PBC SS'!$13:$13,'Res at HCH LLC TB2 - PBC SS'!$14:$14,'Res at HCH LLC TB2 - PBC SS'!$15:$15,'Res at HCH LLC TB2 - PBC SS'!$16:$16,'Res at HCH LLC TB2 - PBC SS'!$17:$17,'Res at HCH LLC TB2 - PBC SS'!$18:$18</definedName>
    <definedName name="QB_DATA_0" localSheetId="4" hidden="1">'Res at HCH LLC TB2 8.12 - PBC'!$2:$2,'Res at HCH LLC TB2 8.12 - PBC'!$3:$3,'Res at HCH LLC TB2 8.12 - PBC'!$4:$4,'Res at HCH LLC TB2 8.12 - PBC'!$5:$5,'Res at HCH LLC TB2 8.12 - PBC'!$6:$6,'Res at HCH LLC TB2 8.12 - PBC'!$7:$7,'Res at HCH LLC TB2 8.12 - PBC'!$8:$8,'Res at HCH LLC TB2 8.12 - PBC'!$9:$9,'Res at HCH LLC TB2 8.12 - PBC'!$10:$10,'Res at HCH LLC TB2 8.12 - PBC'!$11:$11,'Res at HCH LLC TB2 8.12 - PBC'!$12:$12,'Res at HCH LLC TB2 8.12 - PBC'!$13:$13,'Res at HCH LLC TB2 8.12 - PBC'!$14:$14,'Res at HCH LLC TB2 8.12 - PBC'!$15:$15,'Res at HCH LLC TB2 8.12 - PBC'!$16:$16,'Res at HCH LLC TB2 8.12 - PBC'!$17:$17</definedName>
    <definedName name="QB_DATA_1" localSheetId="6" hidden="1">'Res at HCH LLC TB - PBC SS'!$18:$18,'Res at HCH LLC TB - PBC SS'!$19:$19,'Res at HCH LLC TB - PBC SS'!$20:$20,'Res at HCH LLC TB - PBC SS'!$21:$21,'Res at HCH LLC TB - PBC SS'!$22:$22,'Res at HCH LLC TB - PBC SS'!$25:$25,'Res at HCH LLC TB - PBC SS'!$27:$27,'Res at HCH LLC TB - PBC SS'!$28:$28,'Res at HCH LLC TB - PBC SS'!$29:$29,'Res at HCH LLC TB - PBC SS'!$31:$31,'Res at HCH LLC TB - PBC SS'!$33:$33,'Res at HCH LLC TB - PBC SS'!$35:$35,'Res at HCH LLC TB - PBC SS'!$37:$37,'Res at HCH LLC TB - PBC SS'!$40:$40,'Res at HCH LLC TB - PBC SS'!$42:$42,'Res at HCH LLC TB - PBC SS'!$43:$43</definedName>
    <definedName name="QB_DATA_1" localSheetId="3" hidden="1">'Res at HCH LLC TB 8.12 - PBC'!$18:$18,'Res at HCH LLC TB 8.12 - PBC'!$19:$19,'Res at HCH LLC TB 8.12 - PBC'!$20:$20,'Res at HCH LLC TB 8.12 - PBC'!$21:$21,'Res at HCH LLC TB 8.12 - PBC'!$22:$22,'Res at HCH LLC TB 8.12 - PBC'!$25:$25,'Res at HCH LLC TB 8.12 - PBC'!$27:$27,'Res at HCH LLC TB 8.12 - PBC'!$28:$28,'Res at HCH LLC TB 8.12 - PBC'!$29:$29,'Res at HCH LLC TB 8.12 - PBC'!$31:$31,'Res at HCH LLC TB 8.12 - PBC'!$33:$33,'Res at HCH LLC TB 8.12 - PBC'!$35:$35,'Res at HCH LLC TB 8.12 - PBC'!$37:$37,'Res at HCH LLC TB 8.12 - PBC'!$40:$40,'Res at HCH LLC TB 8.12 - PBC'!$42:$42,'Res at HCH LLC TB 8.12 - PBC'!$43:$43</definedName>
    <definedName name="QB_DATA_1" localSheetId="7" hidden="1">'Res at HCH LLC TB2 - PBC SS'!$19:$19,'Res at HCH LLC TB2 - PBC SS'!$20:$20,'Res at HCH LLC TB2 - PBC SS'!$21:$21,'Res at HCH LLC TB2 - PBC SS'!$22:$22,'Res at HCH LLC TB2 - PBC SS'!$23:$23,'Res at HCH LLC TB2 - PBC SS'!$24:$24,'Res at HCH LLC TB2 - PBC SS'!$25:$25,'Res at HCH LLC TB2 - PBC SS'!$26:$26,'Res at HCH LLC TB2 - PBC SS'!$27:$27,'Res at HCH LLC TB2 - PBC SS'!$28:$28,'Res at HCH LLC TB2 - PBC SS'!$29:$29,'Res at HCH LLC TB2 - PBC SS'!$30:$30,'Res at HCH LLC TB2 - PBC SS'!$31:$31,'Res at HCH LLC TB2 - PBC SS'!$32:$32,'Res at HCH LLC TB2 - PBC SS'!$33:$33,'Res at HCH LLC TB2 - PBC SS'!$34:$34</definedName>
    <definedName name="QB_DATA_1" localSheetId="4" hidden="1">'Res at HCH LLC TB2 8.12 - PBC'!$18:$18,'Res at HCH LLC TB2 8.12 - PBC'!$20:$20,'Res at HCH LLC TB2 8.12 - PBC'!$21:$21,'Res at HCH LLC TB2 8.12 - PBC'!$22:$22,'Res at HCH LLC TB2 8.12 - PBC'!$23:$23,'Res at HCH LLC TB2 8.12 - PBC'!$24:$24,'Res at HCH LLC TB2 8.12 - PBC'!$25:$25,'Res at HCH LLC TB2 8.12 - PBC'!$26:$26,'Res at HCH LLC TB2 8.12 - PBC'!$27:$27,'Res at HCH LLC TB2 8.12 - PBC'!$28:$28,'Res at HCH LLC TB2 8.12 - PBC'!$29:$29,'Res at HCH LLC TB2 8.12 - PBC'!$30:$30,'Res at HCH LLC TB2 8.12 - PBC'!$31:$31,'Res at HCH LLC TB2 8.12 - PBC'!$32:$32,'Res at HCH LLC TB2 8.12 - PBC'!$33:$33,'Res at HCH LLC TB2 8.12 - PBC'!$34:$34</definedName>
    <definedName name="QB_DATA_10" localSheetId="7" hidden="1">'Res at HCH LLC TB2 - PBC SS'!$204:$204,'Res at HCH LLC TB2 - PBC SS'!$205:$205,'Res at HCH LLC TB2 - PBC SS'!$206:$206,'Res at HCH LLC TB2 - PBC SS'!$208:$208,'Res at HCH LLC TB2 - PBC SS'!$209:$209,'Res at HCH LLC TB2 - PBC SS'!$211:$211,'Res at HCH LLC TB2 - PBC SS'!$214:$214,'Res at HCH LLC TB2 - PBC SS'!$216:$216,'Res at HCH LLC TB2 - PBC SS'!$217:$217,'Res at HCH LLC TB2 - PBC SS'!$218:$218,'Res at HCH LLC TB2 - PBC SS'!$219:$219,'Res at HCH LLC TB2 - PBC SS'!$220:$220,'Res at HCH LLC TB2 - PBC SS'!$221:$221,'Res at HCH LLC TB2 - PBC SS'!$222:$222,'Res at HCH LLC TB2 - PBC SS'!$223:$223,'Res at HCH LLC TB2 - PBC SS'!$224:$224</definedName>
    <definedName name="QB_DATA_10" localSheetId="4" hidden="1">'Res at HCH LLC TB2 8.12 - PBC'!$193:$193,'Res at HCH LLC TB2 8.12 - PBC'!$194:$194,'Res at HCH LLC TB2 8.12 - PBC'!$195:$195,'Res at HCH LLC TB2 8.12 - PBC'!$196:$196,'Res at HCH LLC TB2 8.12 - PBC'!$197:$197,'Res at HCH LLC TB2 8.12 - PBC'!$198:$198,'Res at HCH LLC TB2 8.12 - PBC'!$199:$199,'Res at HCH LLC TB2 8.12 - PBC'!$200:$200,'Res at HCH LLC TB2 8.12 - PBC'!$201:$201,'Res at HCH LLC TB2 8.12 - PBC'!$202:$202,'Res at HCH LLC TB2 8.12 - PBC'!$203:$203,'Res at HCH LLC TB2 8.12 - PBC'!$204:$204,'Res at HCH LLC TB2 8.12 - PBC'!$205:$205,'Res at HCH LLC TB2 8.12 - PBC'!$206:$206,'Res at HCH LLC TB2 8.12 - PBC'!$207:$207,'Res at HCH LLC TB2 8.12 - PBC'!$208:$208</definedName>
    <definedName name="QB_DATA_11" localSheetId="7" hidden="1">'Res at HCH LLC TB2 - PBC SS'!$225:$225,'Res at HCH LLC TB2 - PBC SS'!$226:$226,'Res at HCH LLC TB2 - PBC SS'!$227:$227,'Res at HCH LLC TB2 - PBC SS'!$228:$228,'Res at HCH LLC TB2 - PBC SS'!$229:$229,'Res at HCH LLC TB2 - PBC SS'!$230:$230,'Res at HCH LLC TB2 - PBC SS'!$231:$231,'Res at HCH LLC TB2 - PBC SS'!$232:$232,'Res at HCH LLC TB2 - PBC SS'!$235:$235,'Res at HCH LLC TB2 - PBC SS'!$237:$237,'Res at HCH LLC TB2 - PBC SS'!$238:$238,'Res at HCH LLC TB2 - PBC SS'!$240:$240,'Res at HCH LLC TB2 - PBC SS'!$242:$242,'Res at HCH LLC TB2 - PBC SS'!$244:$244,'Res at HCH LLC TB2 - PBC SS'!$246:$246,'Res at HCH LLC TB2 - PBC SS'!$248:$248</definedName>
    <definedName name="QB_DATA_11" localSheetId="4" hidden="1">'Res at HCH LLC TB2 8.12 - PBC'!$209:$209,'Res at HCH LLC TB2 8.12 - PBC'!$210:$210,'Res at HCH LLC TB2 8.12 - PBC'!$211:$211,'Res at HCH LLC TB2 8.12 - PBC'!$212:$212,'Res at HCH LLC TB2 8.12 - PBC'!$213:$213,'Res at HCH LLC TB2 8.12 - PBC'!$214:$214,'Res at HCH LLC TB2 8.12 - PBC'!$215:$215,'Res at HCH LLC TB2 8.12 - PBC'!$216:$216,'Res at HCH LLC TB2 8.12 - PBC'!$217:$217,'Res at HCH LLC TB2 8.12 - PBC'!$218:$218,'Res at HCH LLC TB2 8.12 - PBC'!$219:$219,'Res at HCH LLC TB2 8.12 - PBC'!$220:$220,'Res at HCH LLC TB2 8.12 - PBC'!$221:$221,'Res at HCH LLC TB2 8.12 - PBC'!$222:$222,'Res at HCH LLC TB2 8.12 - PBC'!$223:$223,'Res at HCH LLC TB2 8.12 - PBC'!$224:$224</definedName>
    <definedName name="QB_DATA_12" localSheetId="7" hidden="1">'Res at HCH LLC TB2 - PBC SS'!$251:$251,'Res at HCH LLC TB2 - PBC SS'!$253:$253,'Res at HCH LLC TB2 - PBC SS'!$256:$256,'Res at HCH LLC TB2 - PBC SS'!$261:$261,'Res at HCH LLC TB2 - PBC SS'!$262:$262,'Res at HCH LLC TB2 - PBC SS'!$263:$263,'Res at HCH LLC TB2 - PBC SS'!$264:$264,'Res at HCH LLC TB2 - PBC SS'!$266:$266,'Res at HCH LLC TB2 - PBC SS'!$268:$268,'Res at HCH LLC TB2 - PBC SS'!$269:$269,'Res at HCH LLC TB2 - PBC SS'!$270:$270,'Res at HCH LLC TB2 - PBC SS'!$272:$272,'Res at HCH LLC TB2 - PBC SS'!$274:$274,'Res at HCH LLC TB2 - PBC SS'!$275:$275,'Res at HCH LLC TB2 - PBC SS'!$277:$277,'Res at HCH LLC TB2 - PBC SS'!$279:$279</definedName>
    <definedName name="QB_DATA_12" localSheetId="4" hidden="1">'Res at HCH LLC TB2 8.12 - PBC'!$225:$225,'Res at HCH LLC TB2 8.12 - PBC'!$226:$226,'Res at HCH LLC TB2 8.12 - PBC'!$227:$227,'Res at HCH LLC TB2 8.12 - PBC'!$228:$228,'Res at HCH LLC TB2 8.12 - PBC'!$229:$229,'Res at HCH LLC TB2 8.12 - PBC'!$230:$230,'Res at HCH LLC TB2 8.12 - PBC'!$231:$231,'Res at HCH LLC TB2 8.12 - PBC'!$232:$232,'Res at HCH LLC TB2 8.12 - PBC'!$234:$234,'Res at HCH LLC TB2 8.12 - PBC'!$236:$236,'Res at HCH LLC TB2 8.12 - PBC'!$238:$238,'Res at HCH LLC TB2 8.12 - PBC'!$239:$239,'Res at HCH LLC TB2 8.12 - PBC'!$240:$240,'Res at HCH LLC TB2 8.12 - PBC'!$241:$241,'Res at HCH LLC TB2 8.12 - PBC'!$242:$242,'Res at HCH LLC TB2 8.12 - PBC'!$244:$244</definedName>
    <definedName name="QB_DATA_13" localSheetId="7" hidden="1">'Res at HCH LLC TB2 - PBC SS'!$281:$281,'Res at HCH LLC TB2 - PBC SS'!$284:$284,'Res at HCH LLC TB2 - PBC SS'!$285:$285,'Res at HCH LLC TB2 - PBC SS'!$287:$287,'Res at HCH LLC TB2 - PBC SS'!$289:$289,'Res at HCH LLC TB2 - PBC SS'!$292:$292,'Res at HCH LLC TB2 - PBC SS'!$293:$293,'Res at HCH LLC TB2 - PBC SS'!$295:$295,'Res at HCH LLC TB2 - PBC SS'!$297:$297,'Res at HCH LLC TB2 - PBC SS'!$300:$300,'Res at HCH LLC TB2 - PBC SS'!$302:$302,'Res at HCH LLC TB2 - PBC SS'!$303:$303,'Res at HCH LLC TB2 - PBC SS'!$305:$305,'Res at HCH LLC TB2 - PBC SS'!$310:$310,'Res at HCH LLC TB2 - PBC SS'!$311:$311,'Res at HCH LLC TB2 - PBC SS'!$312:$312</definedName>
    <definedName name="QB_DATA_13" localSheetId="4" hidden="1">'Res at HCH LLC TB2 8.12 - PBC'!$245:$245,'Res at HCH LLC TB2 8.12 - PBC'!$247:$247,'Res at HCH LLC TB2 8.12 - PBC'!$249:$249,'Res at HCH LLC TB2 8.12 - PBC'!$251:$251,'Res at HCH LLC TB2 8.12 - PBC'!$253:$253,'Res at HCH LLC TB2 8.12 - PBC'!$254:$254,'Res at HCH LLC TB2 8.12 - PBC'!$255:$255,'Res at HCH LLC TB2 8.12 - PBC'!$256:$256,'Res at HCH LLC TB2 8.12 - PBC'!$257:$257,'Res at HCH LLC TB2 8.12 - PBC'!$258:$258,'Res at HCH LLC TB2 8.12 - PBC'!$259:$259,'Res at HCH LLC TB2 8.12 - PBC'!$260:$260,'Res at HCH LLC TB2 8.12 - PBC'!$261:$261,'Res at HCH LLC TB2 8.12 - PBC'!$262:$262,'Res at HCH LLC TB2 8.12 - PBC'!$263:$263,'Res at HCH LLC TB2 8.12 - PBC'!$264:$264</definedName>
    <definedName name="QB_DATA_14" localSheetId="7" hidden="1">'Res at HCH LLC TB2 - PBC SS'!$314:$314,'Res at HCH LLC TB2 - PBC SS'!$316:$316,'Res at HCH LLC TB2 - PBC SS'!$318:$318,'Res at HCH LLC TB2 - PBC SS'!$320:$320,'Res at HCH LLC TB2 - PBC SS'!$322:$322,'Res at HCH LLC TB2 - PBC SS'!$327:$327,'Res at HCH LLC TB2 - PBC SS'!$328:$328,'Res at HCH LLC TB2 - PBC SS'!$329:$329,'Res at HCH LLC TB2 - PBC SS'!$330:$330,'Res at HCH LLC TB2 - PBC SS'!$332:$332,'Res at HCH LLC TB2 - PBC SS'!$335:$335,'Res at HCH LLC TB2 - PBC SS'!$338:$338,'Res at HCH LLC TB2 - PBC SS'!$340:$340,'Res at HCH LLC TB2 - PBC SS'!$342:$342,'Res at HCH LLC TB2 - PBC SS'!$344:$344,'Res at HCH LLC TB2 - PBC SS'!$346:$346</definedName>
    <definedName name="QB_DATA_14" localSheetId="4" hidden="1">'Res at HCH LLC TB2 8.12 - PBC'!$265:$265,'Res at HCH LLC TB2 8.12 - PBC'!$266:$266,'Res at HCH LLC TB2 8.12 - PBC'!$269:$269,'Res at HCH LLC TB2 8.12 - PBC'!$270:$270,'Res at HCH LLC TB2 8.12 - PBC'!$272:$272,'Res at HCH LLC TB2 8.12 - PBC'!$273:$273,'Res at HCH LLC TB2 8.12 - PBC'!$274:$274,'Res at HCH LLC TB2 8.12 - PBC'!$276:$276,'Res at HCH LLC TB2 8.12 - PBC'!$277:$277,'Res at HCH LLC TB2 8.12 - PBC'!$279:$279,'Res at HCH LLC TB2 8.12 - PBC'!$282:$282,'Res at HCH LLC TB2 8.12 - PBC'!$284:$284,'Res at HCH LLC TB2 8.12 - PBC'!$285:$285,'Res at HCH LLC TB2 8.12 - PBC'!$286:$286,'Res at HCH LLC TB2 8.12 - PBC'!$287:$287,'Res at HCH LLC TB2 8.12 - PBC'!$288:$288</definedName>
    <definedName name="QB_DATA_15" localSheetId="7" hidden="1">'Res at HCH LLC TB2 - PBC SS'!$348:$348,'Res at HCH LLC TB2 - PBC SS'!$349:$349,'Res at HCH LLC TB2 - PBC SS'!$350:$350,'Res at HCH LLC TB2 - PBC SS'!$351:$351</definedName>
    <definedName name="QB_DATA_15" localSheetId="4" hidden="1">'Res at HCH LLC TB2 8.12 - PBC'!$289:$289,'Res at HCH LLC TB2 8.12 - PBC'!$290:$290,'Res at HCH LLC TB2 8.12 - PBC'!$291:$291,'Res at HCH LLC TB2 8.12 - PBC'!$292:$292,'Res at HCH LLC TB2 8.12 - PBC'!$293:$293,'Res at HCH LLC TB2 8.12 - PBC'!$294:$294,'Res at HCH LLC TB2 8.12 - PBC'!$295:$295,'Res at HCH LLC TB2 8.12 - PBC'!$296:$296,'Res at HCH LLC TB2 8.12 - PBC'!$297:$297,'Res at HCH LLC TB2 8.12 - PBC'!$298:$298,'Res at HCH LLC TB2 8.12 - PBC'!$299:$299,'Res at HCH LLC TB2 8.12 - PBC'!$300:$300,'Res at HCH LLC TB2 8.12 - PBC'!$301:$301,'Res at HCH LLC TB2 8.12 - PBC'!$302:$302,'Res at HCH LLC TB2 8.12 - PBC'!$303:$303,'Res at HCH LLC TB2 8.12 - PBC'!$304:$304</definedName>
    <definedName name="QB_DATA_16" localSheetId="4" hidden="1">'Res at HCH LLC TB2 8.12 - PBC'!$305:$305,'Res at HCH LLC TB2 8.12 - PBC'!$306:$306,'Res at HCH LLC TB2 8.12 - PBC'!$307:$307,'Res at HCH LLC TB2 8.12 - PBC'!$310:$310,'Res at HCH LLC TB2 8.12 - PBC'!$312:$312,'Res at HCH LLC TB2 8.12 - PBC'!$313:$313,'Res at HCH LLC TB2 8.12 - PBC'!$315:$315,'Res at HCH LLC TB2 8.12 - PBC'!$317:$317,'Res at HCH LLC TB2 8.12 - PBC'!$319:$319,'Res at HCH LLC TB2 8.12 - PBC'!$320:$320,'Res at HCH LLC TB2 8.12 - PBC'!$322:$322,'Res at HCH LLC TB2 8.12 - PBC'!$324:$324,'Res at HCH LLC TB2 8.12 - PBC'!$327:$327,'Res at HCH LLC TB2 8.12 - PBC'!$329:$329,'Res at HCH LLC TB2 8.12 - PBC'!$332:$332,'Res at HCH LLC TB2 8.12 - PBC'!$337:$337</definedName>
    <definedName name="QB_DATA_17" localSheetId="4" hidden="1">'Res at HCH LLC TB2 8.12 - PBC'!$338:$338,'Res at HCH LLC TB2 8.12 - PBC'!$339:$339,'Res at HCH LLC TB2 8.12 - PBC'!$340:$340,'Res at HCH LLC TB2 8.12 - PBC'!$342:$342,'Res at HCH LLC TB2 8.12 - PBC'!$344:$344,'Res at HCH LLC TB2 8.12 - PBC'!$345:$345,'Res at HCH LLC TB2 8.12 - PBC'!$346:$346,'Res at HCH LLC TB2 8.12 - PBC'!$347:$347,'Res at HCH LLC TB2 8.12 - PBC'!$349:$349,'Res at HCH LLC TB2 8.12 - PBC'!$351:$351,'Res at HCH LLC TB2 8.12 - PBC'!$352:$352,'Res at HCH LLC TB2 8.12 - PBC'!$354:$354,'Res at HCH LLC TB2 8.12 - PBC'!$356:$356,'Res at HCH LLC TB2 8.12 - PBC'!$358:$358,'Res at HCH LLC TB2 8.12 - PBC'!$361:$361,'Res at HCH LLC TB2 8.12 - PBC'!$362:$362</definedName>
    <definedName name="QB_DATA_18" localSheetId="4" hidden="1">'Res at HCH LLC TB2 8.12 - PBC'!$364:$364,'Res at HCH LLC TB2 8.12 - PBC'!$366:$366,'Res at HCH LLC TB2 8.12 - PBC'!$369:$369,'Res at HCH LLC TB2 8.12 - PBC'!$370:$370,'Res at HCH LLC TB2 8.12 - PBC'!$372:$372,'Res at HCH LLC TB2 8.12 - PBC'!$374:$374,'Res at HCH LLC TB2 8.12 - PBC'!$377:$377,'Res at HCH LLC TB2 8.12 - PBC'!$379:$379,'Res at HCH LLC TB2 8.12 - PBC'!$380:$380,'Res at HCH LLC TB2 8.12 - PBC'!$382:$382,'Res at HCH LLC TB2 8.12 - PBC'!$387:$387,'Res at HCH LLC TB2 8.12 - PBC'!$388:$388,'Res at HCH LLC TB2 8.12 - PBC'!$389:$389,'Res at HCH LLC TB2 8.12 - PBC'!$391:$391,'Res at HCH LLC TB2 8.12 - PBC'!$393:$393,'Res at HCH LLC TB2 8.12 - PBC'!$394:$394</definedName>
    <definedName name="QB_DATA_19" localSheetId="4" hidden="1">'Res at HCH LLC TB2 8.12 - PBC'!$396:$396,'Res at HCH LLC TB2 8.12 - PBC'!$398:$398,'Res at HCH LLC TB2 8.12 - PBC'!$400:$400,'Res at HCH LLC TB2 8.12 - PBC'!$405:$405,'Res at HCH LLC TB2 8.12 - PBC'!$406:$406,'Res at HCH LLC TB2 8.12 - PBC'!$407:$407,'Res at HCH LLC TB2 8.12 - PBC'!$408:$408,'Res at HCH LLC TB2 8.12 - PBC'!$410:$410,'Res at HCH LLC TB2 8.12 - PBC'!$413:$413,'Res at HCH LLC TB2 8.12 - PBC'!$416:$416,'Res at HCH LLC TB2 8.12 - PBC'!$418:$418,'Res at HCH LLC TB2 8.12 - PBC'!$420:$420,'Res at HCH LLC TB2 8.12 - PBC'!$422:$422,'Res at HCH LLC TB2 8.12 - PBC'!$424:$424,'Res at HCH LLC TB2 8.12 - PBC'!$426:$426,'Res at HCH LLC TB2 8.12 - PBC'!$427:$427</definedName>
    <definedName name="QB_DATA_2" localSheetId="6" hidden="1">'Res at HCH LLC TB - PBC SS'!$45:$45,'Res at HCH LLC TB - PBC SS'!$47:$47,'Res at HCH LLC TB - PBC SS'!$52:$52,'Res at HCH LLC TB - PBC SS'!$53:$53,'Res at HCH LLC TB - PBC SS'!$55:$55,'Res at HCH LLC TB - PBC SS'!$58:$58,'Res at HCH LLC TB - PBC SS'!$59:$59,'Res at HCH LLC TB - PBC SS'!$60:$60,'Res at HCH LLC TB - PBC SS'!$62:$62,'Res at HCH LLC TB - PBC SS'!$65:$65,'Res at HCH LLC TB - PBC SS'!$66:$66,'Res at HCH LLC TB - PBC SS'!$67:$67,'Res at HCH LLC TB - PBC SS'!$68:$68,'Res at HCH LLC TB - PBC SS'!$69:$69,'Res at HCH LLC TB - PBC SS'!$70:$70,'Res at HCH LLC TB - PBC SS'!$71:$71</definedName>
    <definedName name="QB_DATA_2" localSheetId="3" hidden="1">'Res at HCH LLC TB 8.12 - PBC'!$45:$45,'Res at HCH LLC TB 8.12 - PBC'!$47:$47,'Res at HCH LLC TB 8.12 - PBC'!$52:$52,'Res at HCH LLC TB 8.12 - PBC'!$53:$53,'Res at HCH LLC TB 8.12 - PBC'!$55:$55,'Res at HCH LLC TB 8.12 - PBC'!$58:$58,'Res at HCH LLC TB 8.12 - PBC'!$59:$59,'Res at HCH LLC TB 8.12 - PBC'!$60:$60,'Res at HCH LLC TB 8.12 - PBC'!$62:$62,'Res at HCH LLC TB 8.12 - PBC'!$65:$65,'Res at HCH LLC TB 8.12 - PBC'!$66:$66,'Res at HCH LLC TB 8.12 - PBC'!$67:$67,'Res at HCH LLC TB 8.12 - PBC'!$68:$68,'Res at HCH LLC TB 8.12 - PBC'!$69:$69,'Res at HCH LLC TB 8.12 - PBC'!$70:$70,'Res at HCH LLC TB 8.12 - PBC'!$71:$71</definedName>
    <definedName name="QB_DATA_2" localSheetId="7" hidden="1">'Res at HCH LLC TB2 - PBC SS'!$35:$35,'Res at HCH LLC TB2 - PBC SS'!$36:$36,'Res at HCH LLC TB2 - PBC SS'!$37:$37,'Res at HCH LLC TB2 - PBC SS'!$38:$38,'Res at HCH LLC TB2 - PBC SS'!$39:$39,'Res at HCH LLC TB2 - PBC SS'!$40:$40,'Res at HCH LLC TB2 - PBC SS'!$41:$41,'Res at HCH LLC TB2 - PBC SS'!$42:$42,'Res at HCH LLC TB2 - PBC SS'!$43:$43,'Res at HCH LLC TB2 - PBC SS'!$44:$44,'Res at HCH LLC TB2 - PBC SS'!$47:$47,'Res at HCH LLC TB2 - PBC SS'!$49:$49,'Res at HCH LLC TB2 - PBC SS'!$50:$50,'Res at HCH LLC TB2 - PBC SS'!$51:$51,'Res at HCH LLC TB2 - PBC SS'!$53:$53,'Res at HCH LLC TB2 - PBC SS'!$55:$55</definedName>
    <definedName name="QB_DATA_2" localSheetId="4" hidden="1">'Res at HCH LLC TB2 8.12 - PBC'!$35:$35,'Res at HCH LLC TB2 8.12 - PBC'!$36:$36,'Res at HCH LLC TB2 8.12 - PBC'!$37:$37,'Res at HCH LLC TB2 8.12 - PBC'!$38:$38,'Res at HCH LLC TB2 8.12 - PBC'!$39:$39,'Res at HCH LLC TB2 8.12 - PBC'!$40:$40,'Res at HCH LLC TB2 8.12 - PBC'!$41:$41,'Res at HCH LLC TB2 8.12 - PBC'!$42:$42,'Res at HCH LLC TB2 8.12 - PBC'!$43:$43,'Res at HCH LLC TB2 8.12 - PBC'!$44:$44,'Res at HCH LLC TB2 8.12 - PBC'!$45:$45,'Res at HCH LLC TB2 8.12 - PBC'!$46:$46,'Res at HCH LLC TB2 8.12 - PBC'!$47:$47,'Res at HCH LLC TB2 8.12 - PBC'!$48:$48,'Res at HCH LLC TB2 8.12 - PBC'!$49:$49,'Res at HCH LLC TB2 8.12 - PBC'!$50:$50</definedName>
    <definedName name="QB_DATA_20" localSheetId="4" hidden="1">'Res at HCH LLC TB2 8.12 - PBC'!$428:$428,'Res at HCH LLC TB2 8.12 - PBC'!$429:$429</definedName>
    <definedName name="QB_DATA_3" localSheetId="6" hidden="1">'Res at HCH LLC TB - PBC SS'!$72:$72,'Res at HCH LLC TB - PBC SS'!$73:$73,'Res at HCH LLC TB - PBC SS'!$74:$74,'Res at HCH LLC TB - PBC SS'!$78:$78,'Res at HCH LLC TB - PBC SS'!$79:$79,'Res at HCH LLC TB - PBC SS'!$80:$80,'Res at HCH LLC TB - PBC SS'!$81:$81,'Res at HCH LLC TB - PBC SS'!$83:$83,'Res at HCH LLC TB - PBC SS'!$85:$85,'Res at HCH LLC TB - PBC SS'!$86:$86,'Res at HCH LLC TB - PBC SS'!$87:$87,'Res at HCH LLC TB - PBC SS'!$88:$88,'Res at HCH LLC TB - PBC SS'!$90:$90,'Res at HCH LLC TB - PBC SS'!$91:$91,'Res at HCH LLC TB - PBC SS'!$93:$93,'Res at HCH LLC TB - PBC SS'!$95:$95</definedName>
    <definedName name="QB_DATA_3" localSheetId="3" hidden="1">'Res at HCH LLC TB 8.12 - PBC'!$72:$72,'Res at HCH LLC TB 8.12 - PBC'!$73:$73,'Res at HCH LLC TB 8.12 - PBC'!$74:$74,'Res at HCH LLC TB 8.12 - PBC'!$78:$78,'Res at HCH LLC TB 8.12 - PBC'!$79:$79,'Res at HCH LLC TB 8.12 - PBC'!$80:$80,'Res at HCH LLC TB 8.12 - PBC'!$81:$81,'Res at HCH LLC TB 8.12 - PBC'!$83:$83,'Res at HCH LLC TB 8.12 - PBC'!$85:$85,'Res at HCH LLC TB 8.12 - PBC'!$86:$86,'Res at HCH LLC TB 8.12 - PBC'!$87:$87,'Res at HCH LLC TB 8.12 - PBC'!$88:$88,'Res at HCH LLC TB 8.12 - PBC'!$90:$90,'Res at HCH LLC TB 8.12 - PBC'!$91:$91,'Res at HCH LLC TB 8.12 - PBC'!$93:$93,'Res at HCH LLC TB 8.12 - PBC'!$95:$95</definedName>
    <definedName name="QB_DATA_3" localSheetId="7" hidden="1">'Res at HCH LLC TB2 - PBC SS'!$57:$57,'Res at HCH LLC TB2 - PBC SS'!$60:$60,'Res at HCH LLC TB2 - PBC SS'!$61:$61,'Res at HCH LLC TB2 - PBC SS'!$63:$63,'Res at HCH LLC TB2 - PBC SS'!$66:$66,'Res at HCH LLC TB2 - PBC SS'!$67:$67,'Res at HCH LLC TB2 - PBC SS'!$68:$68,'Res at HCH LLC TB2 - PBC SS'!$69:$69,'Res at HCH LLC TB2 - PBC SS'!$70:$70,'Res at HCH LLC TB2 - PBC SS'!$71:$71,'Res at HCH LLC TB2 - PBC SS'!$72:$72,'Res at HCH LLC TB2 - PBC SS'!$73:$73,'Res at HCH LLC TB2 - PBC SS'!$74:$74,'Res at HCH LLC TB2 - PBC SS'!$76:$76,'Res at HCH LLC TB2 - PBC SS'!$77:$77,'Res at HCH LLC TB2 - PBC SS'!$78:$78</definedName>
    <definedName name="QB_DATA_3" localSheetId="4" hidden="1">'Res at HCH LLC TB2 8.12 - PBC'!$51:$51,'Res at HCH LLC TB2 8.12 - PBC'!$52:$52,'Res at HCH LLC TB2 8.12 - PBC'!$53:$53,'Res at HCH LLC TB2 8.12 - PBC'!$54:$54,'Res at HCH LLC TB2 8.12 - PBC'!$55:$55,'Res at HCH LLC TB2 8.12 - PBC'!$56:$56,'Res at HCH LLC TB2 8.12 - PBC'!$57:$57,'Res at HCH LLC TB2 8.12 - PBC'!$58:$58,'Res at HCH LLC TB2 8.12 - PBC'!$59:$59,'Res at HCH LLC TB2 8.12 - PBC'!$60:$60,'Res at HCH LLC TB2 8.12 - PBC'!$61:$61,'Res at HCH LLC TB2 8.12 - PBC'!$62:$62,'Res at HCH LLC TB2 8.12 - PBC'!$63:$63,'Res at HCH LLC TB2 8.12 - PBC'!$64:$64,'Res at HCH LLC TB2 8.12 - PBC'!$65:$65,'Res at HCH LLC TB2 8.12 - PBC'!$66:$66</definedName>
    <definedName name="QB_DATA_4" localSheetId="6" hidden="1">'Res at HCH LLC TB - PBC SS'!$96:$96,'Res at HCH LLC TB - PBC SS'!$97:$97,'Res at HCH LLC TB - PBC SS'!$98:$98,'Res at HCH LLC TB - PBC SS'!$99:$99,'Res at HCH LLC TB - PBC SS'!$100:$100,'Res at HCH LLC TB - PBC SS'!$101:$101,'Res at HCH LLC TB - PBC SS'!$103:$103,'Res at HCH LLC TB - PBC SS'!$105:$105,'Res at HCH LLC TB - PBC SS'!$108:$108,'Res at HCH LLC TB - PBC SS'!$109:$109,'Res at HCH LLC TB - PBC SS'!$111:$111,'Res at HCH LLC TB - PBC SS'!$114:$114,'Res at HCH LLC TB - PBC SS'!$118:$118,'Res at HCH LLC TB - PBC SS'!$121:$121,'Res at HCH LLC TB - PBC SS'!$122:$122,'Res at HCH LLC TB - PBC SS'!$123:$123</definedName>
    <definedName name="QB_DATA_4" localSheetId="3" hidden="1">'Res at HCH LLC TB 8.12 - PBC'!$96:$96,'Res at HCH LLC TB 8.12 - PBC'!$97:$97,'Res at HCH LLC TB 8.12 - PBC'!$98:$98,'Res at HCH LLC TB 8.12 - PBC'!$99:$99,'Res at HCH LLC TB 8.12 - PBC'!$100:$100,'Res at HCH LLC TB 8.12 - PBC'!$101:$101,'Res at HCH LLC TB 8.12 - PBC'!$103:$103,'Res at HCH LLC TB 8.12 - PBC'!$105:$105,'Res at HCH LLC TB 8.12 - PBC'!$108:$108,'Res at HCH LLC TB 8.12 - PBC'!$109:$109,'Res at HCH LLC TB 8.12 - PBC'!$111:$111,'Res at HCH LLC TB 8.12 - PBC'!$114:$114,'Res at HCH LLC TB 8.12 - PBC'!$118:$118,'Res at HCH LLC TB 8.12 - PBC'!$121:$121,'Res at HCH LLC TB 8.12 - PBC'!$122:$122,'Res at HCH LLC TB 8.12 - PBC'!$123:$123</definedName>
    <definedName name="QB_DATA_4" localSheetId="7" hidden="1">'Res at HCH LLC TB2 - PBC SS'!$79:$79,'Res at HCH LLC TB2 - PBC SS'!$80:$80,'Res at HCH LLC TB2 - PBC SS'!$81:$81,'Res at HCH LLC TB2 - PBC SS'!$82:$82,'Res at HCH LLC TB2 - PBC SS'!$83:$83,'Res at HCH LLC TB2 - PBC SS'!$84:$84,'Res at HCH LLC TB2 - PBC SS'!$86:$86,'Res at HCH LLC TB2 - PBC SS'!$88:$88,'Res at HCH LLC TB2 - PBC SS'!$89:$89,'Res at HCH LLC TB2 - PBC SS'!$90:$90,'Res at HCH LLC TB2 - PBC SS'!$91:$91,'Res at HCH LLC TB2 - PBC SS'!$92:$92,'Res at HCH LLC TB2 - PBC SS'!$93:$93,'Res at HCH LLC TB2 - PBC SS'!$94:$94,'Res at HCH LLC TB2 - PBC SS'!$95:$95,'Res at HCH LLC TB2 - PBC SS'!$96:$96</definedName>
    <definedName name="QB_DATA_4" localSheetId="4" hidden="1">'Res at HCH LLC TB2 8.12 - PBC'!$67:$67,'Res at HCH LLC TB2 8.12 - PBC'!$68:$68,'Res at HCH LLC TB2 8.12 - PBC'!$69:$69,'Res at HCH LLC TB2 8.12 - PBC'!$70:$70,'Res at HCH LLC TB2 8.12 - PBC'!$71:$71,'Res at HCH LLC TB2 8.12 - PBC'!$72:$72,'Res at HCH LLC TB2 8.12 - PBC'!$75:$75,'Res at HCH LLC TB2 8.12 - PBC'!$77:$77,'Res at HCH LLC TB2 8.12 - PBC'!$78:$78,'Res at HCH LLC TB2 8.12 - PBC'!$79:$79,'Res at HCH LLC TB2 8.12 - PBC'!$81:$81,'Res at HCH LLC TB2 8.12 - PBC'!$83:$83,'Res at HCH LLC TB2 8.12 - PBC'!$85:$85,'Res at HCH LLC TB2 8.12 - PBC'!$88:$88,'Res at HCH LLC TB2 8.12 - PBC'!$89:$89,'Res at HCH LLC TB2 8.12 - PBC'!$91:$91</definedName>
    <definedName name="QB_DATA_5" localSheetId="6" hidden="1">'Res at HCH LLC TB - PBC SS'!$125:$125,'Res at HCH LLC TB - PBC SS'!$127:$127,'Res at HCH LLC TB - PBC SS'!$128:$128,'Res at HCH LLC TB - PBC SS'!$130:$130,'Res at HCH LLC TB - PBC SS'!$133:$133,'Res at HCH LLC TB - PBC SS'!$135:$135,'Res at HCH LLC TB - PBC SS'!$136:$136,'Res at HCH LLC TB - PBC SS'!$138:$138,'Res at HCH LLC TB - PBC SS'!$141:$141,'Res at HCH LLC TB - PBC SS'!$143:$143,'Res at HCH LLC TB - PBC SS'!$144:$144,'Res at HCH LLC TB - PBC SS'!$146:$146,'Res at HCH LLC TB - PBC SS'!$149:$149,'Res at HCH LLC TB - PBC SS'!$150:$150,'Res at HCH LLC TB - PBC SS'!$152:$152,'Res at HCH LLC TB - PBC SS'!$154:$154</definedName>
    <definedName name="QB_DATA_5" localSheetId="3" hidden="1">'Res at HCH LLC TB 8.12 - PBC'!$125:$125,'Res at HCH LLC TB 8.12 - PBC'!$127:$127,'Res at HCH LLC TB 8.12 - PBC'!$128:$128,'Res at HCH LLC TB 8.12 - PBC'!$130:$130,'Res at HCH LLC TB 8.12 - PBC'!$133:$133,'Res at HCH LLC TB 8.12 - PBC'!$135:$135,'Res at HCH LLC TB 8.12 - PBC'!$136:$136,'Res at HCH LLC TB 8.12 - PBC'!$138:$138,'Res at HCH LLC TB 8.12 - PBC'!$141:$141,'Res at HCH LLC TB 8.12 - PBC'!$143:$143,'Res at HCH LLC TB 8.12 - PBC'!$144:$144,'Res at HCH LLC TB 8.12 - PBC'!$146:$146,'Res at HCH LLC TB 8.12 - PBC'!$149:$149,'Res at HCH LLC TB 8.12 - PBC'!$150:$150,'Res at HCH LLC TB 8.12 - PBC'!$152:$152,'Res at HCH LLC TB 8.12 - PBC'!$154:$154</definedName>
    <definedName name="QB_DATA_5" localSheetId="7" hidden="1">'Res at HCH LLC TB2 - PBC SS'!$97:$97,'Res at HCH LLC TB2 - PBC SS'!$98:$98,'Res at HCH LLC TB2 - PBC SS'!$99:$99,'Res at HCH LLC TB2 - PBC SS'!$100:$100,'Res at HCH LLC TB2 - PBC SS'!$101:$101,'Res at HCH LLC TB2 - PBC SS'!$102:$102,'Res at HCH LLC TB2 - PBC SS'!$103:$103,'Res at HCH LLC TB2 - PBC SS'!$104:$104,'Res at HCH LLC TB2 - PBC SS'!$105:$105,'Res at HCH LLC TB2 - PBC SS'!$106:$106,'Res at HCH LLC TB2 - PBC SS'!$107:$107,'Res at HCH LLC TB2 - PBC SS'!$108:$108,'Res at HCH LLC TB2 - PBC SS'!$109:$109,'Res at HCH LLC TB2 - PBC SS'!$113:$113,'Res at HCH LLC TB2 - PBC SS'!$114:$114,'Res at HCH LLC TB2 - PBC SS'!$116:$116</definedName>
    <definedName name="QB_DATA_5" localSheetId="4" hidden="1">'Res at HCH LLC TB2 8.12 - PBC'!$94:$94,'Res at HCH LLC TB2 8.12 - PBC'!$95:$95,'Res at HCH LLC TB2 8.12 - PBC'!$96:$96,'Res at HCH LLC TB2 8.12 - PBC'!$97:$97,'Res at HCH LLC TB2 8.12 - PBC'!$98:$98,'Res at HCH LLC TB2 8.12 - PBC'!$99:$99,'Res at HCH LLC TB2 8.12 - PBC'!$100:$100,'Res at HCH LLC TB2 8.12 - PBC'!$101:$101,'Res at HCH LLC TB2 8.12 - PBC'!$102:$102,'Res at HCH LLC TB2 8.12 - PBC'!$103:$103,'Res at HCH LLC TB2 8.12 - PBC'!$104:$104,'Res at HCH LLC TB2 8.12 - PBC'!$105:$105,'Res at HCH LLC TB2 8.12 - PBC'!$107:$107,'Res at HCH LLC TB2 8.12 - PBC'!$108:$108,'Res at HCH LLC TB2 8.12 - PBC'!$109:$109,'Res at HCH LLC TB2 8.12 - PBC'!$110:$110</definedName>
    <definedName name="QB_DATA_6" localSheetId="6" hidden="1">'Res at HCH LLC TB - PBC SS'!$156:$156,'Res at HCH LLC TB - PBC SS'!$158:$158,'Res at HCH LLC TB - PBC SS'!$161:$161,'Res at HCH LLC TB - PBC SS'!$162:$162,'Res at HCH LLC TB - PBC SS'!$164:$164,'Res at HCH LLC TB - PBC SS'!$167:$167,'Res at HCH LLC TB - PBC SS'!$169:$169,'Res at HCH LLC TB - PBC SS'!$170:$170,'Res at HCH LLC TB - PBC SS'!$172:$172,'Res at HCH LLC TB - PBC SS'!$174:$174,'Res at HCH LLC TB - PBC SS'!$177:$177,'Res at HCH LLC TB - PBC SS'!$178:$178,'Res at HCH LLC TB - PBC SS'!$180:$180,'Res at HCH LLC TB - PBC SS'!$183:$183,'Res at HCH LLC TB - PBC SS'!$185:$185,'Res at HCH LLC TB - PBC SS'!$187:$187</definedName>
    <definedName name="QB_DATA_6" localSheetId="3" hidden="1">'Res at HCH LLC TB 8.12 - PBC'!$156:$156,'Res at HCH LLC TB 8.12 - PBC'!$158:$158,'Res at HCH LLC TB 8.12 - PBC'!$161:$161,'Res at HCH LLC TB 8.12 - PBC'!$162:$162,'Res at HCH LLC TB 8.12 - PBC'!$164:$164,'Res at HCH LLC TB 8.12 - PBC'!$167:$167,'Res at HCH LLC TB 8.12 - PBC'!$169:$169,'Res at HCH LLC TB 8.12 - PBC'!$170:$170,'Res at HCH LLC TB 8.12 - PBC'!$172:$172,'Res at HCH LLC TB 8.12 - PBC'!$174:$174,'Res at HCH LLC TB 8.12 - PBC'!$177:$177,'Res at HCH LLC TB 8.12 - PBC'!$178:$178,'Res at HCH LLC TB 8.12 - PBC'!$180:$180,'Res at HCH LLC TB 8.12 - PBC'!$183:$183,'Res at HCH LLC TB 8.12 - PBC'!$185:$185,'Res at HCH LLC TB 8.12 - PBC'!$187:$187</definedName>
    <definedName name="QB_DATA_6" localSheetId="7" hidden="1">'Res at HCH LLC TB2 - PBC SS'!$119:$119,'Res at HCH LLC TB2 - PBC SS'!$120:$120,'Res at HCH LLC TB2 - PBC SS'!$121:$121,'Res at HCH LLC TB2 - PBC SS'!$122:$122,'Res at HCH LLC TB2 - PBC SS'!$124:$124,'Res at HCH LLC TB2 - PBC SS'!$125:$125,'Res at HCH LLC TB2 - PBC SS'!$127:$127,'Res at HCH LLC TB2 - PBC SS'!$129:$129,'Res at HCH LLC TB2 - PBC SS'!$130:$130,'Res at HCH LLC TB2 - PBC SS'!$132:$132,'Res at HCH LLC TB2 - PBC SS'!$134:$134,'Res at HCH LLC TB2 - PBC SS'!$135:$135,'Res at HCH LLC TB2 - PBC SS'!$137:$137,'Res at HCH LLC TB2 - PBC SS'!$139:$139,'Res at HCH LLC TB2 - PBC SS'!$141:$141,'Res at HCH LLC TB2 - PBC SS'!$143:$143</definedName>
    <definedName name="QB_DATA_6" localSheetId="4" hidden="1">'Res at HCH LLC TB2 8.12 - PBC'!$111:$111,'Res at HCH LLC TB2 8.12 - PBC'!$112:$112,'Res at HCH LLC TB2 8.12 - PBC'!$113:$113,'Res at HCH LLC TB2 8.12 - PBC'!$114:$114,'Res at HCH LLC TB2 8.12 - PBC'!$115:$115,'Res at HCH LLC TB2 8.12 - PBC'!$116:$116,'Res at HCH LLC TB2 8.12 - PBC'!$117:$117,'Res at HCH LLC TB2 8.12 - PBC'!$119:$119,'Res at HCH LLC TB2 8.12 - PBC'!$121:$121,'Res at HCH LLC TB2 8.12 - PBC'!$122:$122,'Res at HCH LLC TB2 8.12 - PBC'!$123:$123,'Res at HCH LLC TB2 8.12 - PBC'!$124:$124,'Res at HCH LLC TB2 8.12 - PBC'!$125:$125,'Res at HCH LLC TB2 8.12 - PBC'!$126:$126,'Res at HCH LLC TB2 8.12 - PBC'!$127:$127,'Res at HCH LLC TB2 8.12 - PBC'!$128:$128</definedName>
    <definedName name="QB_DATA_7" localSheetId="6" hidden="1">'Res at HCH LLC TB - PBC SS'!$189:$189,'Res at HCH LLC TB - PBC SS'!$191:$191,'Res at HCH LLC TB - PBC SS'!$194:$194,'Res at HCH LLC TB - PBC SS'!$196:$196,'Res at HCH LLC TB - PBC SS'!$198:$198,'Res at HCH LLC TB - PBC SS'!$200:$200,'Res at HCH LLC TB - PBC SS'!$202:$202,'Res at HCH LLC TB - PBC SS'!$204:$204,'Res at HCH LLC TB - PBC SS'!$205:$205,'Res at HCH LLC TB - PBC SS'!$206:$206,'Res at HCH LLC TB - PBC SS'!$207:$207</definedName>
    <definedName name="QB_DATA_7" localSheetId="3" hidden="1">'Res at HCH LLC TB 8.12 - PBC'!$189:$189,'Res at HCH LLC TB 8.12 - PBC'!$191:$191,'Res at HCH LLC TB 8.12 - PBC'!$194:$194,'Res at HCH LLC TB 8.12 - PBC'!$196:$196,'Res at HCH LLC TB 8.12 - PBC'!$198:$198,'Res at HCH LLC TB 8.12 - PBC'!$200:$200,'Res at HCH LLC TB 8.12 - PBC'!$202:$202,'Res at HCH LLC TB 8.12 - PBC'!$204:$204,'Res at HCH LLC TB 8.12 - PBC'!$205:$205,'Res at HCH LLC TB 8.12 - PBC'!$206:$206,'Res at HCH LLC TB 8.12 - PBC'!$207:$207</definedName>
    <definedName name="QB_DATA_7" localSheetId="7" hidden="1">'Res at HCH LLC TB2 - PBC SS'!$144:$144,'Res at HCH LLC TB2 - PBC SS'!$146:$146,'Res at HCH LLC TB2 - PBC SS'!$147:$147,'Res at HCH LLC TB2 - PBC SS'!$148:$148,'Res at HCH LLC TB2 - PBC SS'!$149:$149,'Res at HCH LLC TB2 - PBC SS'!$150:$150,'Res at HCH LLC TB2 - PBC SS'!$151:$151,'Res at HCH LLC TB2 - PBC SS'!$152:$152,'Res at HCH LLC TB2 - PBC SS'!$153:$153,'Res at HCH LLC TB2 - PBC SS'!$154:$154,'Res at HCH LLC TB2 - PBC SS'!$155:$155,'Res at HCH LLC TB2 - PBC SS'!$156:$156,'Res at HCH LLC TB2 - PBC SS'!$157:$157,'Res at HCH LLC TB2 - PBC SS'!$158:$158,'Res at HCH LLC TB2 - PBC SS'!$159:$159,'Res at HCH LLC TB2 - PBC SS'!$160:$160</definedName>
    <definedName name="QB_DATA_7" localSheetId="4" hidden="1">'Res at HCH LLC TB2 8.12 - PBC'!$129:$129,'Res at HCH LLC TB2 8.12 - PBC'!$130:$130,'Res at HCH LLC TB2 8.12 - PBC'!$131:$131,'Res at HCH LLC TB2 8.12 - PBC'!$132:$132,'Res at HCH LLC TB2 8.12 - PBC'!$133:$133,'Res at HCH LLC TB2 8.12 - PBC'!$134:$134,'Res at HCH LLC TB2 8.12 - PBC'!$135:$135,'Res at HCH LLC TB2 8.12 - PBC'!$136:$136,'Res at HCH LLC TB2 8.12 - PBC'!$137:$137,'Res at HCH LLC TB2 8.12 - PBC'!$138:$138,'Res at HCH LLC TB2 8.12 - PBC'!$139:$139,'Res at HCH LLC TB2 8.12 - PBC'!$140:$140,'Res at HCH LLC TB2 8.12 - PBC'!$141:$141,'Res at HCH LLC TB2 8.12 - PBC'!$142:$142,'Res at HCH LLC TB2 8.12 - PBC'!$143:$143,'Res at HCH LLC TB2 8.12 - PBC'!$144:$144</definedName>
    <definedName name="QB_DATA_8" localSheetId="7" hidden="1">'Res at HCH LLC TB2 - PBC SS'!$161:$161,'Res at HCH LLC TB2 - PBC SS'!$162:$162,'Res at HCH LLC TB2 - PBC SS'!$163:$163,'Res at HCH LLC TB2 - PBC SS'!$164:$164,'Res at HCH LLC TB2 - PBC SS'!$165:$165,'Res at HCH LLC TB2 - PBC SS'!$166:$166,'Res at HCH LLC TB2 - PBC SS'!$167:$167,'Res at HCH LLC TB2 - PBC SS'!$168:$168,'Res at HCH LLC TB2 - PBC SS'!$169:$169,'Res at HCH LLC TB2 - PBC SS'!$170:$170,'Res at HCH LLC TB2 - PBC SS'!$171:$171,'Res at HCH LLC TB2 - PBC SS'!$172:$172,'Res at HCH LLC TB2 - PBC SS'!$173:$173,'Res at HCH LLC TB2 - PBC SS'!$175:$175,'Res at HCH LLC TB2 - PBC SS'!$177:$177,'Res at HCH LLC TB2 - PBC SS'!$179:$179</definedName>
    <definedName name="QB_DATA_8" localSheetId="4" hidden="1">'Res at HCH LLC TB2 8.12 - PBC'!$145:$145,'Res at HCH LLC TB2 8.12 - PBC'!$146:$146,'Res at HCH LLC TB2 8.12 - PBC'!$147:$147,'Res at HCH LLC TB2 8.12 - PBC'!$148:$148,'Res at HCH LLC TB2 8.12 - PBC'!$149:$149,'Res at HCH LLC TB2 8.12 - PBC'!$150:$150,'Res at HCH LLC TB2 8.12 - PBC'!$151:$151,'Res at HCH LLC TB2 8.12 - PBC'!$152:$152,'Res at HCH LLC TB2 8.12 - PBC'!$156:$156,'Res at HCH LLC TB2 8.12 - PBC'!$157:$157,'Res at HCH LLC TB2 8.12 - PBC'!$159:$159,'Res at HCH LLC TB2 8.12 - PBC'!$162:$162,'Res at HCH LLC TB2 8.12 - PBC'!$163:$163,'Res at HCH LLC TB2 8.12 - PBC'!$164:$164,'Res at HCH LLC TB2 8.12 - PBC'!$165:$165,'Res at HCH LLC TB2 8.12 - PBC'!$167:$167</definedName>
    <definedName name="QB_DATA_9" localSheetId="7" hidden="1">'Res at HCH LLC TB2 - PBC SS'!$181:$181,'Res at HCH LLC TB2 - PBC SS'!$182:$182,'Res at HCH LLC TB2 - PBC SS'!$184:$184,'Res at HCH LLC TB2 - PBC SS'!$186:$186,'Res at HCH LLC TB2 - PBC SS'!$188:$188,'Res at HCH LLC TB2 - PBC SS'!$190:$190,'Res at HCH LLC TB2 - PBC SS'!$191:$191,'Res at HCH LLC TB2 - PBC SS'!$192:$192,'Res at HCH LLC TB2 - PBC SS'!$193:$193,'Res at HCH LLC TB2 - PBC SS'!$194:$194,'Res at HCH LLC TB2 - PBC SS'!$195:$195,'Res at HCH LLC TB2 - PBC SS'!$196:$196,'Res at HCH LLC TB2 - PBC SS'!$197:$197,'Res at HCH LLC TB2 - PBC SS'!$198:$198,'Res at HCH LLC TB2 - PBC SS'!$201:$201,'Res at HCH LLC TB2 - PBC SS'!$202:$202</definedName>
    <definedName name="QB_DATA_9" localSheetId="4" hidden="1">'Res at HCH LLC TB2 8.12 - PBC'!$168:$168,'Res at HCH LLC TB2 8.12 - PBC'!$170:$170,'Res at HCH LLC TB2 8.12 - PBC'!$172:$172,'Res at HCH LLC TB2 8.12 - PBC'!$173:$173,'Res at HCH LLC TB2 8.12 - PBC'!$175:$175,'Res at HCH LLC TB2 8.12 - PBC'!$177:$177,'Res at HCH LLC TB2 8.12 - PBC'!$178:$178,'Res at HCH LLC TB2 8.12 - PBC'!$180:$180,'Res at HCH LLC TB2 8.12 - PBC'!$182:$182,'Res at HCH LLC TB2 8.12 - PBC'!$184:$184,'Res at HCH LLC TB2 8.12 - PBC'!$186:$186,'Res at HCH LLC TB2 8.12 - PBC'!$187:$187,'Res at HCH LLC TB2 8.12 - PBC'!$188:$188,'Res at HCH LLC TB2 8.12 - PBC'!$189:$189,'Res at HCH LLC TB2 8.12 - PBC'!$190:$190,'Res at HCH LLC TB2 8.12 - PBC'!$192:$192</definedName>
    <definedName name="QB_FORMULA_0" localSheetId="6" hidden="1">'Res at HCH LLC TB - PBC SS'!$W$23,'Res at HCH LLC TB - PBC SS'!$Y$23,'Res at HCH LLC TB - PBC SS'!$AA$23,'Res at HCH LLC TB - PBC SS'!$W$24,'Res at HCH LLC TB - PBC SS'!$Y$24,'Res at HCH LLC TB - PBC SS'!$AA$24,'Res at HCH LLC TB - PBC SS'!$AA$26,'Res at HCH LLC TB - PBC SS'!$AA$30,'Res at HCH LLC TB - PBC SS'!$AA$32,'Res at HCH LLC TB - PBC SS'!$AA$34,'Res at HCH LLC TB - PBC SS'!$AA$36,'Res at HCH LLC TB - PBC SS'!$AA$38,'Res at HCH LLC TB - PBC SS'!$AA$39,'Res at HCH LLC TB - PBC SS'!$AA$41,'Res at HCH LLC TB - PBC SS'!$AA$44,'Res at HCH LLC TB - PBC SS'!$AA$46</definedName>
    <definedName name="QB_FORMULA_0" localSheetId="3" hidden="1">'Res at HCH LLC TB 8.12 - PBC'!$W$23,'Res at HCH LLC TB 8.12 - PBC'!$Y$23,'Res at HCH LLC TB 8.12 - PBC'!$AA$23,'Res at HCH LLC TB 8.12 - PBC'!$W$24,'Res at HCH LLC TB 8.12 - PBC'!$Y$24,'Res at HCH LLC TB 8.12 - PBC'!$AA$24,'Res at HCH LLC TB 8.12 - PBC'!$AA$26,'Res at HCH LLC TB 8.12 - PBC'!$AA$30,'Res at HCH LLC TB 8.12 - PBC'!$AA$32,'Res at HCH LLC TB 8.12 - PBC'!$AA$34,'Res at HCH LLC TB 8.12 - PBC'!$AA$36,'Res at HCH LLC TB 8.12 - PBC'!$AA$38,'Res at HCH LLC TB 8.12 - PBC'!$AA$39,'Res at HCH LLC TB 8.12 - PBC'!$AA$41,'Res at HCH LLC TB 8.12 - PBC'!$AA$44,'Res at HCH LLC TB 8.12 - PBC'!$AA$46</definedName>
    <definedName name="QB_FORMULA_0" localSheetId="7" hidden="1">'Res at HCH LLC TB2 - PBC SS'!$X$10,'Res at HCH LLC TB2 - PBC SS'!$Z$10,'Res at HCH LLC TB2 - PBC SS'!$AB$10,'Res at HCH LLC TB2 - PBC SS'!$X$45,'Res at HCH LLC TB2 - PBC SS'!$Z$45,'Res at HCH LLC TB2 - PBC SS'!$AB$45,'Res at HCH LLC TB2 - PBC SS'!$X$46,'Res at HCH LLC TB2 - PBC SS'!$Z$46,'Res at HCH LLC TB2 - PBC SS'!$AB$46,'Res at HCH LLC TB2 - PBC SS'!$AB$48,'Res at HCH LLC TB2 - PBC SS'!$AB$52,'Res at HCH LLC TB2 - PBC SS'!$AB$54,'Res at HCH LLC TB2 - PBC SS'!$AB$56,'Res at HCH LLC TB2 - PBC SS'!$AB$58,'Res at HCH LLC TB2 - PBC SS'!$AB$59,'Res at HCH LLC TB2 - PBC SS'!$AB$62</definedName>
    <definedName name="QB_FORMULA_0" localSheetId="4" hidden="1">'Res at HCH LLC TB2 8.12 - PBC'!$X$19,'Res at HCH LLC TB2 8.12 - PBC'!$Z$19,'Res at HCH LLC TB2 8.12 - PBC'!$AB$19,'Res at HCH LLC TB2 8.12 - PBC'!$X$73,'Res at HCH LLC TB2 8.12 - PBC'!$Z$73,'Res at HCH LLC TB2 8.12 - PBC'!$AB$73,'Res at HCH LLC TB2 8.12 - PBC'!$X$74,'Res at HCH LLC TB2 8.12 - PBC'!$Z$74,'Res at HCH LLC TB2 8.12 - PBC'!$AB$74,'Res at HCH LLC TB2 8.12 - PBC'!$AB$76,'Res at HCH LLC TB2 8.12 - PBC'!$AB$80,'Res at HCH LLC TB2 8.12 - PBC'!$AB$82,'Res at HCH LLC TB2 8.12 - PBC'!$AB$84,'Res at HCH LLC TB2 8.12 - PBC'!$AB$86,'Res at HCH LLC TB2 8.12 - PBC'!$AB$87,'Res at HCH LLC TB2 8.12 - PBC'!$AB$90</definedName>
    <definedName name="QB_FORMULA_1" localSheetId="6" hidden="1">'Res at HCH LLC TB - PBC SS'!$AA$48,'Res at HCH LLC TB - PBC SS'!$AA$49,'Res at HCH LLC TB - PBC SS'!$AA$50,'Res at HCH LLC TB - PBC SS'!$W$51,'Res at HCH LLC TB - PBC SS'!$Y$51,'Res at HCH LLC TB - PBC SS'!$AA$51,'Res at HCH LLC TB - PBC SS'!$AA$54,'Res at HCH LLC TB - PBC SS'!$AA$56,'Res at HCH LLC TB - PBC SS'!$AA$57,'Res at HCH LLC TB - PBC SS'!$AA$61,'Res at HCH LLC TB - PBC SS'!$AA$63,'Res at HCH LLC TB - PBC SS'!$AA$64,'Res at HCH LLC TB - PBC SS'!$W$75,'Res at HCH LLC TB - PBC SS'!$Y$75,'Res at HCH LLC TB - PBC SS'!$AA$75,'Res at HCH LLC TB - PBC SS'!$W$76</definedName>
    <definedName name="QB_FORMULA_1" localSheetId="3" hidden="1">'Res at HCH LLC TB 8.12 - PBC'!$AA$48,'Res at HCH LLC TB 8.12 - PBC'!$AA$49,'Res at HCH LLC TB 8.12 - PBC'!$AA$50,'Res at HCH LLC TB 8.12 - PBC'!$W$51,'Res at HCH LLC TB 8.12 - PBC'!$Y$51,'Res at HCH LLC TB 8.12 - PBC'!$AA$51,'Res at HCH LLC TB 8.12 - PBC'!$AA$54,'Res at HCH LLC TB 8.12 - PBC'!$AA$56,'Res at HCH LLC TB 8.12 - PBC'!$AA$57,'Res at HCH LLC TB 8.12 - PBC'!$AA$61,'Res at HCH LLC TB 8.12 - PBC'!$AA$63,'Res at HCH LLC TB 8.12 - PBC'!$AA$64,'Res at HCH LLC TB 8.12 - PBC'!$W$75,'Res at HCH LLC TB 8.12 - PBC'!$Y$75,'Res at HCH LLC TB 8.12 - PBC'!$AA$75,'Res at HCH LLC TB 8.12 - PBC'!$W$76</definedName>
    <definedName name="QB_FORMULA_1" localSheetId="7" hidden="1">'Res at HCH LLC TB2 - PBC SS'!$AB$64,'Res at HCH LLC TB2 - PBC SS'!$AB$65,'Res at HCH LLC TB2 - PBC SS'!$X$75,'Res at HCH LLC TB2 - PBC SS'!$Z$75,'Res at HCH LLC TB2 - PBC SS'!$AB$75,'Res at HCH LLC TB2 - PBC SS'!$X$85,'Res at HCH LLC TB2 - PBC SS'!$Z$85,'Res at HCH LLC TB2 - PBC SS'!$AB$85,'Res at HCH LLC TB2 - PBC SS'!$AB$87,'Res at HCH LLC TB2 - PBC SS'!$X$110,'Res at HCH LLC TB2 - PBC SS'!$Z$110,'Res at HCH LLC TB2 - PBC SS'!$AB$110,'Res at HCH LLC TB2 - PBC SS'!$X$111,'Res at HCH LLC TB2 - PBC SS'!$Z$111,'Res at HCH LLC TB2 - PBC SS'!$AB$111,'Res at HCH LLC TB2 - PBC SS'!$X$112</definedName>
    <definedName name="QB_FORMULA_1" localSheetId="4" hidden="1">'Res at HCH LLC TB2 8.12 - PBC'!$AB$92,'Res at HCH LLC TB2 8.12 - PBC'!$AB$93,'Res at HCH LLC TB2 8.12 - PBC'!$X$106,'Res at HCH LLC TB2 8.12 - PBC'!$Z$106,'Res at HCH LLC TB2 8.12 - PBC'!$AB$106,'Res at HCH LLC TB2 8.12 - PBC'!$X$118,'Res at HCH LLC TB2 8.12 - PBC'!$Z$118,'Res at HCH LLC TB2 8.12 - PBC'!$AB$118,'Res at HCH LLC TB2 8.12 - PBC'!$AB$120,'Res at HCH LLC TB2 8.12 - PBC'!$X$153,'Res at HCH LLC TB2 8.12 - PBC'!$Z$153,'Res at HCH LLC TB2 8.12 - PBC'!$AB$153,'Res at HCH LLC TB2 8.12 - PBC'!$X$154,'Res at HCH LLC TB2 8.12 - PBC'!$Z$154,'Res at HCH LLC TB2 8.12 - PBC'!$AB$154,'Res at HCH LLC TB2 8.12 - PBC'!$X$155</definedName>
    <definedName name="QB_FORMULA_10" localSheetId="7" hidden="1">'Res at HCH LLC TB2 - PBC SS'!$AB$352,'Res at HCH LLC TB2 - PBC SS'!$X$353,'Res at HCH LLC TB2 - PBC SS'!$Z$353,'Res at HCH LLC TB2 - PBC SS'!$AB$353</definedName>
    <definedName name="QB_FORMULA_10" localSheetId="4" hidden="1">'Res at HCH LLC TB2 8.12 - PBC'!$AB$403,'Res at HCH LLC TB2 8.12 - PBC'!$X$404,'Res at HCH LLC TB2 8.12 - PBC'!$Z$404,'Res at HCH LLC TB2 8.12 - PBC'!$AB$404,'Res at HCH LLC TB2 8.12 - PBC'!$AB$409,'Res at HCH LLC TB2 8.12 - PBC'!$AB$411,'Res at HCH LLC TB2 8.12 - PBC'!$AB$412,'Res at HCH LLC TB2 8.12 - PBC'!$AB$414,'Res at HCH LLC TB2 8.12 - PBC'!$AB$415,'Res at HCH LLC TB2 8.12 - PBC'!$AB$417,'Res at HCH LLC TB2 8.12 - PBC'!$AB$419,'Res at HCH LLC TB2 8.12 - PBC'!$AB$421,'Res at HCH LLC TB2 8.12 - PBC'!$AB$423,'Res at HCH LLC TB2 8.12 - PBC'!$AB$425,'Res at HCH LLC TB2 8.12 - PBC'!$AB$430,'Res at HCH LLC TB2 8.12 - PBC'!$X$431</definedName>
    <definedName name="QB_FORMULA_11" localSheetId="4" hidden="1">'Res at HCH LLC TB2 8.12 - PBC'!$Z$431,'Res at HCH LLC TB2 8.12 - PBC'!$AB$431</definedName>
    <definedName name="QB_FORMULA_2" localSheetId="6" hidden="1">'Res at HCH LLC TB - PBC SS'!$Y$76,'Res at HCH LLC TB - PBC SS'!$AA$76,'Res at HCH LLC TB - PBC SS'!$W$77,'Res at HCH LLC TB - PBC SS'!$Y$77,'Res at HCH LLC TB - PBC SS'!$AA$77,'Res at HCH LLC TB - PBC SS'!$AA$82,'Res at HCH LLC TB - PBC SS'!$AA$84,'Res at HCH LLC TB - PBC SS'!$W$89,'Res at HCH LLC TB - PBC SS'!$Y$89,'Res at HCH LLC TB - PBC SS'!$AA$89,'Res at HCH LLC TB - PBC SS'!$W$92,'Res at HCH LLC TB - PBC SS'!$Y$92,'Res at HCH LLC TB - PBC SS'!$AA$92,'Res at HCH LLC TB - PBC SS'!$AA$94,'Res at HCH LLC TB - PBC SS'!$W$102,'Res at HCH LLC TB - PBC SS'!$Y$102</definedName>
    <definedName name="QB_FORMULA_2" localSheetId="3" hidden="1">'Res at HCH LLC TB 8.12 - PBC'!$Y$76,'Res at HCH LLC TB 8.12 - PBC'!$AA$76,'Res at HCH LLC TB 8.12 - PBC'!$W$77,'Res at HCH LLC TB 8.12 - PBC'!$Y$77,'Res at HCH LLC TB 8.12 - PBC'!$AA$77,'Res at HCH LLC TB 8.12 - PBC'!$AA$82,'Res at HCH LLC TB 8.12 - PBC'!$AA$84,'Res at HCH LLC TB 8.12 - PBC'!$W$89,'Res at HCH LLC TB 8.12 - PBC'!$Y$89,'Res at HCH LLC TB 8.12 - PBC'!$AA$89,'Res at HCH LLC TB 8.12 - PBC'!$W$92,'Res at HCH LLC TB 8.12 - PBC'!$Y$92,'Res at HCH LLC TB 8.12 - PBC'!$AA$92,'Res at HCH LLC TB 8.12 - PBC'!$AA$94,'Res at HCH LLC TB 8.12 - PBC'!$W$102,'Res at HCH LLC TB 8.12 - PBC'!$Y$102</definedName>
    <definedName name="QB_FORMULA_2" localSheetId="7" hidden="1">'Res at HCH LLC TB2 - PBC SS'!$Z$112,'Res at HCH LLC TB2 - PBC SS'!$AB$112,'Res at HCH LLC TB2 - PBC SS'!$AB$115,'Res at HCH LLC TB2 - PBC SS'!$AB$117,'Res at HCH LLC TB2 - PBC SS'!$AB$118,'Res at HCH LLC TB2 - PBC SS'!$AB$123,'Res at HCH LLC TB2 - PBC SS'!$AB$126,'Res at HCH LLC TB2 - PBC SS'!$AB$128,'Res at HCH LLC TB2 - PBC SS'!$X$131,'Res at HCH LLC TB2 - PBC SS'!$Z$131,'Res at HCH LLC TB2 - PBC SS'!$AB$131,'Res at HCH LLC TB2 - PBC SS'!$AB$133,'Res at HCH LLC TB2 - PBC SS'!$X$136,'Res at HCH LLC TB2 - PBC SS'!$Z$136,'Res at HCH LLC TB2 - PBC SS'!$AB$136,'Res at HCH LLC TB2 - PBC SS'!$AB$138</definedName>
    <definedName name="QB_FORMULA_2" localSheetId="4" hidden="1">'Res at HCH LLC TB2 8.12 - PBC'!$Z$155,'Res at HCH LLC TB2 8.12 - PBC'!$AB$155,'Res at HCH LLC TB2 8.12 - PBC'!$AB$158,'Res at HCH LLC TB2 8.12 - PBC'!$AB$160,'Res at HCH LLC TB2 8.12 - PBC'!$AB$161,'Res at HCH LLC TB2 8.12 - PBC'!$AB$166,'Res at HCH LLC TB2 8.12 - PBC'!$AB$169,'Res at HCH LLC TB2 8.12 - PBC'!$AB$171,'Res at HCH LLC TB2 8.12 - PBC'!$X$174,'Res at HCH LLC TB2 8.12 - PBC'!$Z$174,'Res at HCH LLC TB2 8.12 - PBC'!$AB$174,'Res at HCH LLC TB2 8.12 - PBC'!$AB$176,'Res at HCH LLC TB2 8.12 - PBC'!$X$179,'Res at HCH LLC TB2 8.12 - PBC'!$Z$179,'Res at HCH LLC TB2 8.12 - PBC'!$AB$179,'Res at HCH LLC TB2 8.12 - PBC'!$AB$181</definedName>
    <definedName name="QB_FORMULA_3" localSheetId="6" hidden="1">'Res at HCH LLC TB - PBC SS'!$AA$102,'Res at HCH LLC TB - PBC SS'!$AA$104,'Res at HCH LLC TB - PBC SS'!$AA$106,'Res at HCH LLC TB - PBC SS'!$W$107,'Res at HCH LLC TB - PBC SS'!$Y$107,'Res at HCH LLC TB - PBC SS'!$AA$107,'Res at HCH LLC TB - PBC SS'!$AA$110,'Res at HCH LLC TB - PBC SS'!$AA$112,'Res at HCH LLC TB - PBC SS'!$AA$113,'Res at HCH LLC TB - PBC SS'!$AA$115,'Res at HCH LLC TB - PBC SS'!$W$116,'Res at HCH LLC TB - PBC SS'!$Y$116,'Res at HCH LLC TB - PBC SS'!$AA$116,'Res at HCH LLC TB - PBC SS'!$W$117,'Res at HCH LLC TB - PBC SS'!$Y$117,'Res at HCH LLC TB - PBC SS'!$AA$117</definedName>
    <definedName name="QB_FORMULA_3" localSheetId="3" hidden="1">'Res at HCH LLC TB 8.12 - PBC'!$AA$102,'Res at HCH LLC TB 8.12 - PBC'!$AA$104,'Res at HCH LLC TB 8.12 - PBC'!$AA$106,'Res at HCH LLC TB 8.12 - PBC'!$W$107,'Res at HCH LLC TB 8.12 - PBC'!$Y$107,'Res at HCH LLC TB 8.12 - PBC'!$AA$107,'Res at HCH LLC TB 8.12 - PBC'!$AA$110,'Res at HCH LLC TB 8.12 - PBC'!$AA$112,'Res at HCH LLC TB 8.12 - PBC'!$AA$113,'Res at HCH LLC TB 8.12 - PBC'!$AA$115,'Res at HCH LLC TB 8.12 - PBC'!$W$116,'Res at HCH LLC TB 8.12 - PBC'!$Y$116,'Res at HCH LLC TB 8.12 - PBC'!$AA$116,'Res at HCH LLC TB 8.12 - PBC'!$W$117,'Res at HCH LLC TB 8.12 - PBC'!$Y$117,'Res at HCH LLC TB 8.12 - PBC'!$AA$117</definedName>
    <definedName name="QB_FORMULA_3" localSheetId="7" hidden="1">'Res at HCH LLC TB2 - PBC SS'!$AB$140,'Res at HCH LLC TB2 - PBC SS'!$AB$142,'Res at HCH LLC TB2 - PBC SS'!$X$145,'Res at HCH LLC TB2 - PBC SS'!$Z$145,'Res at HCH LLC TB2 - PBC SS'!$AB$145,'Res at HCH LLC TB2 - PBC SS'!$X$174,'Res at HCH LLC TB2 - PBC SS'!$Z$174,'Res at HCH LLC TB2 - PBC SS'!$AB$174,'Res at HCH LLC TB2 - PBC SS'!$AB$176,'Res at HCH LLC TB2 - PBC SS'!$AB$178,'Res at HCH LLC TB2 - PBC SS'!$AB$180,'Res at HCH LLC TB2 - PBC SS'!$AB$183,'Res at HCH LLC TB2 - PBC SS'!$AB$185,'Res at HCH LLC TB2 - PBC SS'!$AB$187,'Res at HCH LLC TB2 - PBC SS'!$AB$189,'Res at HCH LLC TB2 - PBC SS'!$X$199</definedName>
    <definedName name="QB_FORMULA_3" localSheetId="4" hidden="1">'Res at HCH LLC TB2 8.12 - PBC'!$AB$183,'Res at HCH LLC TB2 8.12 - PBC'!$AB$185,'Res at HCH LLC TB2 8.12 - PBC'!$X$191,'Res at HCH LLC TB2 8.12 - PBC'!$Z$191,'Res at HCH LLC TB2 8.12 - PBC'!$AB$191,'Res at HCH LLC TB2 8.12 - PBC'!$X$233,'Res at HCH LLC TB2 8.12 - PBC'!$Z$233,'Res at HCH LLC TB2 8.12 - PBC'!$AB$233,'Res at HCH LLC TB2 8.12 - PBC'!$AB$235,'Res at HCH LLC TB2 8.12 - PBC'!$AB$237,'Res at HCH LLC TB2 8.12 - PBC'!$X$243,'Res at HCH LLC TB2 8.12 - PBC'!$Z$243,'Res at HCH LLC TB2 8.12 - PBC'!$AB$243,'Res at HCH LLC TB2 8.12 - PBC'!$AB$246,'Res at HCH LLC TB2 8.12 - PBC'!$AB$248,'Res at HCH LLC TB2 8.12 - PBC'!$AB$250</definedName>
    <definedName name="QB_FORMULA_4" localSheetId="6" hidden="1">'Res at HCH LLC TB - PBC SS'!$AA$119,'Res at HCH LLC TB - PBC SS'!$W$120,'Res at HCH LLC TB - PBC SS'!$Y$120,'Res at HCH LLC TB - PBC SS'!$AA$120,'Res at HCH LLC TB - PBC SS'!$AA$124,'Res at HCH LLC TB - PBC SS'!$AA$126,'Res at HCH LLC TB - PBC SS'!$AA$129,'Res at HCH LLC TB - PBC SS'!$AA$131,'Res at HCH LLC TB - PBC SS'!$AA$132,'Res at HCH LLC TB - PBC SS'!$AA$134,'Res at HCH LLC TB - PBC SS'!$AA$137,'Res at HCH LLC TB - PBC SS'!$AA$139,'Res at HCH LLC TB - PBC SS'!$AA$140,'Res at HCH LLC TB - PBC SS'!$AA$142,'Res at HCH LLC TB - PBC SS'!$AA$145,'Res at HCH LLC TB - PBC SS'!$AA$147</definedName>
    <definedName name="QB_FORMULA_4" localSheetId="3" hidden="1">'Res at HCH LLC TB 8.12 - PBC'!$AA$119,'Res at HCH LLC TB 8.12 - PBC'!$W$120,'Res at HCH LLC TB 8.12 - PBC'!$Y$120,'Res at HCH LLC TB 8.12 - PBC'!$AA$120,'Res at HCH LLC TB 8.12 - PBC'!$AA$124,'Res at HCH LLC TB 8.12 - PBC'!$AA$126,'Res at HCH LLC TB 8.12 - PBC'!$AA$129,'Res at HCH LLC TB 8.12 - PBC'!$AA$131,'Res at HCH LLC TB 8.12 - PBC'!$AA$132,'Res at HCH LLC TB 8.12 - PBC'!$AA$134,'Res at HCH LLC TB 8.12 - PBC'!$AA$137,'Res at HCH LLC TB 8.12 - PBC'!$AA$139,'Res at HCH LLC TB 8.12 - PBC'!$AA$140,'Res at HCH LLC TB 8.12 - PBC'!$AA$142,'Res at HCH LLC TB 8.12 - PBC'!$AA$145,'Res at HCH LLC TB 8.12 - PBC'!$AA$147</definedName>
    <definedName name="QB_FORMULA_4" localSheetId="7" hidden="1">'Res at HCH LLC TB2 - PBC SS'!$Z$199,'Res at HCH LLC TB2 - PBC SS'!$AB$199,'Res at HCH LLC TB2 - PBC SS'!$X$200,'Res at HCH LLC TB2 - PBC SS'!$Z$200,'Res at HCH LLC TB2 - PBC SS'!$AB$200,'Res at HCH LLC TB2 - PBC SS'!$X$203,'Res at HCH LLC TB2 - PBC SS'!$Z$203,'Res at HCH LLC TB2 - PBC SS'!$AB$203,'Res at HCH LLC TB2 - PBC SS'!$X$207,'Res at HCH LLC TB2 - PBC SS'!$Z$207,'Res at HCH LLC TB2 - PBC SS'!$AB$207,'Res at HCH LLC TB2 - PBC SS'!$AB$210,'Res at HCH LLC TB2 - PBC SS'!$AB$212,'Res at HCH LLC TB2 - PBC SS'!$AB$213,'Res at HCH LLC TB2 - PBC SS'!$AB$215,'Res at HCH LLC TB2 - PBC SS'!$X$233</definedName>
    <definedName name="QB_FORMULA_4" localSheetId="4" hidden="1">'Res at HCH LLC TB2 8.12 - PBC'!$AB$252,'Res at HCH LLC TB2 8.12 - PBC'!$X$267,'Res at HCH LLC TB2 8.12 - PBC'!$Z$267,'Res at HCH LLC TB2 8.12 - PBC'!$AB$267,'Res at HCH LLC TB2 8.12 - PBC'!$X$268,'Res at HCH LLC TB2 8.12 - PBC'!$Z$268,'Res at HCH LLC TB2 8.12 - PBC'!$AB$268,'Res at HCH LLC TB2 8.12 - PBC'!$X$271,'Res at HCH LLC TB2 8.12 - PBC'!$Z$271,'Res at HCH LLC TB2 8.12 - PBC'!$AB$271,'Res at HCH LLC TB2 8.12 - PBC'!$X$275,'Res at HCH LLC TB2 8.12 - PBC'!$Z$275,'Res at HCH LLC TB2 8.12 - PBC'!$AB$275,'Res at HCH LLC TB2 8.12 - PBC'!$AB$278,'Res at HCH LLC TB2 8.12 - PBC'!$AB$280,'Res at HCH LLC TB2 8.12 - PBC'!$AB$281</definedName>
    <definedName name="QB_FORMULA_5" localSheetId="6" hidden="1">'Res at HCH LLC TB - PBC SS'!$AA$148,'Res at HCH LLC TB - PBC SS'!$AA$151,'Res at HCH LLC TB - PBC SS'!$AA$153,'Res at HCH LLC TB - PBC SS'!$AA$155,'Res at HCH LLC TB - PBC SS'!$AA$157,'Res at HCH LLC TB - PBC SS'!$AA$159,'Res at HCH LLC TB - PBC SS'!$AA$160,'Res at HCH LLC TB - PBC SS'!$AA$163,'Res at HCH LLC TB - PBC SS'!$AA$165,'Res at HCH LLC TB - PBC SS'!$AA$166,'Res at HCH LLC TB - PBC SS'!$AA$168,'Res at HCH LLC TB - PBC SS'!$AA$171,'Res at HCH LLC TB - PBC SS'!$AA$173,'Res at HCH LLC TB - PBC SS'!$AA$175,'Res at HCH LLC TB - PBC SS'!$AA$176,'Res at HCH LLC TB - PBC SS'!$AA$179</definedName>
    <definedName name="QB_FORMULA_5" localSheetId="3" hidden="1">'Res at HCH LLC TB 8.12 - PBC'!$AA$148,'Res at HCH LLC TB 8.12 - PBC'!$AA$151,'Res at HCH LLC TB 8.12 - PBC'!$AA$153,'Res at HCH LLC TB 8.12 - PBC'!$AA$155,'Res at HCH LLC TB 8.12 - PBC'!$AA$157,'Res at HCH LLC TB 8.12 - PBC'!$AA$159,'Res at HCH LLC TB 8.12 - PBC'!$AA$160,'Res at HCH LLC TB 8.12 - PBC'!$AA$163,'Res at HCH LLC TB 8.12 - PBC'!$AA$165,'Res at HCH LLC TB 8.12 - PBC'!$AA$166,'Res at HCH LLC TB 8.12 - PBC'!$AA$168,'Res at HCH LLC TB 8.12 - PBC'!$AA$171,'Res at HCH LLC TB 8.12 - PBC'!$AA$173,'Res at HCH LLC TB 8.12 - PBC'!$AA$175,'Res at HCH LLC TB 8.12 - PBC'!$AA$176,'Res at HCH LLC TB 8.12 - PBC'!$AA$179</definedName>
    <definedName name="QB_FORMULA_5" localSheetId="7" hidden="1">'Res at HCH LLC TB2 - PBC SS'!$Z$233,'Res at HCH LLC TB2 - PBC SS'!$AB$233,'Res at HCH LLC TB2 - PBC SS'!$X$234,'Res at HCH LLC TB2 - PBC SS'!$Z$234,'Res at HCH LLC TB2 - PBC SS'!$AB$234,'Res at HCH LLC TB2 - PBC SS'!$AB$236,'Res at HCH LLC TB2 - PBC SS'!$AB$239,'Res at HCH LLC TB2 - PBC SS'!$AB$241,'Res at HCH LLC TB2 - PBC SS'!$AB$243,'Res at HCH LLC TB2 - PBC SS'!$AB$245,'Res at HCH LLC TB2 - PBC SS'!$AB$247,'Res at HCH LLC TB2 - PBC SS'!$AB$249,'Res at HCH LLC TB2 - PBC SS'!$AB$250,'Res at HCH LLC TB2 - PBC SS'!$AB$252,'Res at HCH LLC TB2 - PBC SS'!$AB$254,'Res at HCH LLC TB2 - PBC SS'!$X$255</definedName>
    <definedName name="QB_FORMULA_5" localSheetId="4" hidden="1">'Res at HCH LLC TB2 8.12 - PBC'!$AB$283,'Res at HCH LLC TB2 8.12 - PBC'!$X$308,'Res at HCH LLC TB2 8.12 - PBC'!$Z$308,'Res at HCH LLC TB2 8.12 - PBC'!$AB$308,'Res at HCH LLC TB2 8.12 - PBC'!$X$309,'Res at HCH LLC TB2 8.12 - PBC'!$Z$309,'Res at HCH LLC TB2 8.12 - PBC'!$AB$309,'Res at HCH LLC TB2 8.12 - PBC'!$AB$311,'Res at HCH LLC TB2 8.12 - PBC'!$AB$314,'Res at HCH LLC TB2 8.12 - PBC'!$AB$316,'Res at HCH LLC TB2 8.12 - PBC'!$AB$318,'Res at HCH LLC TB2 8.12 - PBC'!$X$321,'Res at HCH LLC TB2 8.12 - PBC'!$Z$321,'Res at HCH LLC TB2 8.12 - PBC'!$AB$321,'Res at HCH LLC TB2 8.12 - PBC'!$AB$323,'Res at HCH LLC TB2 8.12 - PBC'!$AB$325</definedName>
    <definedName name="QB_FORMULA_6" localSheetId="6" hidden="1">'Res at HCH LLC TB - PBC SS'!$AA$181,'Res at HCH LLC TB - PBC SS'!$AA$182,'Res at HCH LLC TB - PBC SS'!$AA$184,'Res at HCH LLC TB - PBC SS'!$AA$186,'Res at HCH LLC TB - PBC SS'!$AA$188,'Res at HCH LLC TB - PBC SS'!$AA$190,'Res at HCH LLC TB - PBC SS'!$AA$192,'Res at HCH LLC TB - PBC SS'!$AA$193,'Res at HCH LLC TB - PBC SS'!$AA$195,'Res at HCH LLC TB - PBC SS'!$AA$197,'Res at HCH LLC TB - PBC SS'!$AA$199,'Res at HCH LLC TB - PBC SS'!$AA$201,'Res at HCH LLC TB - PBC SS'!$AA$203,'Res at HCH LLC TB - PBC SS'!$AA$208,'Res at HCH LLC TB - PBC SS'!$W$209,'Res at HCH LLC TB - PBC SS'!$Y$209</definedName>
    <definedName name="QB_FORMULA_6" localSheetId="3" hidden="1">'Res at HCH LLC TB 8.12 - PBC'!$AA$181,'Res at HCH LLC TB 8.12 - PBC'!$AA$182,'Res at HCH LLC TB 8.12 - PBC'!$AA$184,'Res at HCH LLC TB 8.12 - PBC'!$AA$186,'Res at HCH LLC TB 8.12 - PBC'!$AA$188,'Res at HCH LLC TB 8.12 - PBC'!$AA$190,'Res at HCH LLC TB 8.12 - PBC'!$AA$192,'Res at HCH LLC TB 8.12 - PBC'!$AA$193,'Res at HCH LLC TB 8.12 - PBC'!$AA$195,'Res at HCH LLC TB 8.12 - PBC'!$AA$197,'Res at HCH LLC TB 8.12 - PBC'!$AA$199,'Res at HCH LLC TB 8.12 - PBC'!$AA$201,'Res at HCH LLC TB 8.12 - PBC'!$AA$203,'Res at HCH LLC TB 8.12 - PBC'!$AA$208,'Res at HCH LLC TB 8.12 - PBC'!$W$209,'Res at HCH LLC TB 8.12 - PBC'!$Y$209</definedName>
    <definedName name="QB_FORMULA_6" localSheetId="7" hidden="1">'Res at HCH LLC TB2 - PBC SS'!$Z$255,'Res at HCH LLC TB2 - PBC SS'!$AB$255,'Res at HCH LLC TB2 - PBC SS'!$AB$257,'Res at HCH LLC TB2 - PBC SS'!$X$258,'Res at HCH LLC TB2 - PBC SS'!$Z$258,'Res at HCH LLC TB2 - PBC SS'!$AB$258,'Res at HCH LLC TB2 - PBC SS'!$X$259,'Res at HCH LLC TB2 - PBC SS'!$Z$259,'Res at HCH LLC TB2 - PBC SS'!$AB$259,'Res at HCH LLC TB2 - PBC SS'!$X$260,'Res at HCH LLC TB2 - PBC SS'!$Z$260,'Res at HCH LLC TB2 - PBC SS'!$AB$260,'Res at HCH LLC TB2 - PBC SS'!$AB$265,'Res at HCH LLC TB2 - PBC SS'!$AB$267,'Res at HCH LLC TB2 - PBC SS'!$AB$271,'Res at HCH LLC TB2 - PBC SS'!$AB$273</definedName>
    <definedName name="QB_FORMULA_6" localSheetId="4" hidden="1">'Res at HCH LLC TB2 8.12 - PBC'!$X$326,'Res at HCH LLC TB2 8.12 - PBC'!$Z$326,'Res at HCH LLC TB2 8.12 - PBC'!$AB$326,'Res at HCH LLC TB2 8.12 - PBC'!$AB$328,'Res at HCH LLC TB2 8.12 - PBC'!$AB$330,'Res at HCH LLC TB2 8.12 - PBC'!$X$331,'Res at HCH LLC TB2 8.12 - PBC'!$Z$331,'Res at HCH LLC TB2 8.12 - PBC'!$AB$331,'Res at HCH LLC TB2 8.12 - PBC'!$AB$333,'Res at HCH LLC TB2 8.12 - PBC'!$X$334,'Res at HCH LLC TB2 8.12 - PBC'!$Z$334,'Res at HCH LLC TB2 8.12 - PBC'!$AB$334,'Res at HCH LLC TB2 8.12 - PBC'!$X$335,'Res at HCH LLC TB2 8.12 - PBC'!$Z$335,'Res at HCH LLC TB2 8.12 - PBC'!$AB$335,'Res at HCH LLC TB2 8.12 - PBC'!$X$336</definedName>
    <definedName name="QB_FORMULA_7" localSheetId="6" hidden="1">'Res at HCH LLC TB - PBC SS'!$AA$209</definedName>
    <definedName name="QB_FORMULA_7" localSheetId="3" hidden="1">'Res at HCH LLC TB 8.12 - PBC'!$AA$209</definedName>
    <definedName name="QB_FORMULA_7" localSheetId="7" hidden="1">'Res at HCH LLC TB2 - PBC SS'!$X$276,'Res at HCH LLC TB2 - PBC SS'!$Z$276,'Res at HCH LLC TB2 - PBC SS'!$AB$276,'Res at HCH LLC TB2 - PBC SS'!$AB$278,'Res at HCH LLC TB2 - PBC SS'!$AB$280,'Res at HCH LLC TB2 - PBC SS'!$AB$282,'Res at HCH LLC TB2 - PBC SS'!$X$283,'Res at HCH LLC TB2 - PBC SS'!$Z$283,'Res at HCH LLC TB2 - PBC SS'!$AB$283,'Res at HCH LLC TB2 - PBC SS'!$AB$286,'Res at HCH LLC TB2 - PBC SS'!$AB$288,'Res at HCH LLC TB2 - PBC SS'!$AB$290,'Res at HCH LLC TB2 - PBC SS'!$AB$291,'Res at HCH LLC TB2 - PBC SS'!$AB$294,'Res at HCH LLC TB2 - PBC SS'!$AB$296,'Res at HCH LLC TB2 - PBC SS'!$AB$298</definedName>
    <definedName name="QB_FORMULA_7" localSheetId="4" hidden="1">'Res at HCH LLC TB2 8.12 - PBC'!$Z$336,'Res at HCH LLC TB2 8.12 - PBC'!$AB$336,'Res at HCH LLC TB2 8.12 - PBC'!$AB$341,'Res at HCH LLC TB2 8.12 - PBC'!$AB$343,'Res at HCH LLC TB2 8.12 - PBC'!$X$348,'Res at HCH LLC TB2 8.12 - PBC'!$Z$348,'Res at HCH LLC TB2 8.12 - PBC'!$AB$348,'Res at HCH LLC TB2 8.12 - PBC'!$AB$350,'Res at HCH LLC TB2 8.12 - PBC'!$X$353,'Res at HCH LLC TB2 8.12 - PBC'!$Z$353,'Res at HCH LLC TB2 8.12 - PBC'!$AB$353,'Res at HCH LLC TB2 8.12 - PBC'!$AB$355,'Res at HCH LLC TB2 8.12 - PBC'!$AB$357,'Res at HCH LLC TB2 8.12 - PBC'!$AB$359,'Res at HCH LLC TB2 8.12 - PBC'!$X$360,'Res at HCH LLC TB2 8.12 - PBC'!$Z$360</definedName>
    <definedName name="QB_FORMULA_8" localSheetId="7" hidden="1">'Res at HCH LLC TB2 - PBC SS'!$AB$299,'Res at HCH LLC TB2 - PBC SS'!$AB$301,'Res at HCH LLC TB2 - PBC SS'!$AB$304,'Res at HCH LLC TB2 - PBC SS'!$AB$306,'Res at HCH LLC TB2 - PBC SS'!$AB$307,'Res at HCH LLC TB2 - PBC SS'!$X$308,'Res at HCH LLC TB2 - PBC SS'!$Z$308,'Res at HCH LLC TB2 - PBC SS'!$AB$308,'Res at HCH LLC TB2 - PBC SS'!$X$309,'Res at HCH LLC TB2 - PBC SS'!$Z$309,'Res at HCH LLC TB2 - PBC SS'!$AB$309,'Res at HCH LLC TB2 - PBC SS'!$AB$313,'Res at HCH LLC TB2 - PBC SS'!$AB$315,'Res at HCH LLC TB2 - PBC SS'!$AB$317,'Res at HCH LLC TB2 - PBC SS'!$AB$319,'Res at HCH LLC TB2 - PBC SS'!$AB$321</definedName>
    <definedName name="QB_FORMULA_8" localSheetId="4" hidden="1">'Res at HCH LLC TB2 8.12 - PBC'!$AB$360,'Res at HCH LLC TB2 8.12 - PBC'!$AB$363,'Res at HCH LLC TB2 8.12 - PBC'!$AB$365,'Res at HCH LLC TB2 8.12 - PBC'!$AB$367,'Res at HCH LLC TB2 8.12 - PBC'!$AB$368,'Res at HCH LLC TB2 8.12 - PBC'!$AB$371,'Res at HCH LLC TB2 8.12 - PBC'!$AB$373,'Res at HCH LLC TB2 8.12 - PBC'!$AB$375,'Res at HCH LLC TB2 8.12 - PBC'!$AB$376,'Res at HCH LLC TB2 8.12 - PBC'!$AB$378,'Res at HCH LLC TB2 8.12 - PBC'!$AB$381,'Res at HCH LLC TB2 8.12 - PBC'!$AB$383,'Res at HCH LLC TB2 8.12 - PBC'!$AB$384,'Res at HCH LLC TB2 8.12 - PBC'!$X$385,'Res at HCH LLC TB2 8.12 - PBC'!$Z$385,'Res at HCH LLC TB2 8.12 - PBC'!$AB$385</definedName>
    <definedName name="QB_FORMULA_9" localSheetId="7" hidden="1">'Res at HCH LLC TB2 - PBC SS'!$AB$323,'Res at HCH LLC TB2 - PBC SS'!$AB$324,'Res at HCH LLC TB2 - PBC SS'!$AB$325,'Res at HCH LLC TB2 - PBC SS'!$X$326,'Res at HCH LLC TB2 - PBC SS'!$Z$326,'Res at HCH LLC TB2 - PBC SS'!$AB$326,'Res at HCH LLC TB2 - PBC SS'!$AB$331,'Res at HCH LLC TB2 - PBC SS'!$AB$333,'Res at HCH LLC TB2 - PBC SS'!$AB$334,'Res at HCH LLC TB2 - PBC SS'!$AB$336,'Res at HCH LLC TB2 - PBC SS'!$AB$337,'Res at HCH LLC TB2 - PBC SS'!$AB$339,'Res at HCH LLC TB2 - PBC SS'!$AB$341,'Res at HCH LLC TB2 - PBC SS'!$AB$343,'Res at HCH LLC TB2 - PBC SS'!$AB$345,'Res at HCH LLC TB2 - PBC SS'!$AB$347</definedName>
    <definedName name="QB_FORMULA_9" localSheetId="4" hidden="1">'Res at HCH LLC TB2 8.12 - PBC'!$X$386,'Res at HCH LLC TB2 8.12 - PBC'!$Z$386,'Res at HCH LLC TB2 8.12 - PBC'!$AB$386,'Res at HCH LLC TB2 8.12 - PBC'!$AB$390,'Res at HCH LLC TB2 8.12 - PBC'!$AB$392,'Res at HCH LLC TB2 8.12 - PBC'!$X$395,'Res at HCH LLC TB2 8.12 - PBC'!$Z$395,'Res at HCH LLC TB2 8.12 - PBC'!$AB$395,'Res at HCH LLC TB2 8.12 - PBC'!$AB$397,'Res at HCH LLC TB2 8.12 - PBC'!$AB$399,'Res at HCH LLC TB2 8.12 - PBC'!$AB$401,'Res at HCH LLC TB2 8.12 - PBC'!$X$402,'Res at HCH LLC TB2 8.12 - PBC'!$Z$402,'Res at HCH LLC TB2 8.12 - PBC'!$AB$402,'Res at HCH LLC TB2 8.12 - PBC'!$X$403,'Res at HCH LLC TB2 8.12 - PBC'!$Z$403</definedName>
    <definedName name="QB_ROW_1" localSheetId="6" hidden="1">'Res at HCH LLC TB - PBC SS'!$A$2</definedName>
    <definedName name="QB_ROW_1" localSheetId="3" hidden="1">'Res at HCH LLC TB 8.12 - PBC'!$A$2</definedName>
    <definedName name="QB_ROW_1" localSheetId="7" hidden="1">'Res at HCH LLC TB2 - PBC SS'!$A$2</definedName>
    <definedName name="QB_ROW_1" localSheetId="4" hidden="1">'Res at HCH LLC TB2 8.12 - PBC'!$A$2</definedName>
    <definedName name="QB_ROW_100040" localSheetId="7" hidden="1">'Res at HCH LLC TB2 - PBC SS'!$E$51</definedName>
    <definedName name="QB_ROW_100040" localSheetId="4" hidden="1">'Res at HCH LLC TB2 8.12 - PBC'!$E$79</definedName>
    <definedName name="QB_ROW_10031" localSheetId="6" hidden="1">'Res at HCH LLC TB - PBC SS'!$D$81</definedName>
    <definedName name="QB_ROW_10031" localSheetId="3" hidden="1">'Res at HCH LLC TB 8.12 - PBC'!$D$81</definedName>
    <definedName name="QB_ROW_10031" localSheetId="7" hidden="1">'Res at HCH LLC TB2 - PBC SS'!$D$264</definedName>
    <definedName name="QB_ROW_10031" localSheetId="4" hidden="1">'Res at HCH LLC TB2 8.12 - PBC'!$D$340</definedName>
    <definedName name="QB_ROW_100340" localSheetId="7" hidden="1">'Res at HCH LLC TB2 - PBC SS'!$E$52</definedName>
    <definedName name="QB_ROW_100340" localSheetId="4" hidden="1">'Res at HCH LLC TB2 8.12 - PBC'!$E$80</definedName>
    <definedName name="QB_ROW_101050" localSheetId="7" hidden="1">'Res at HCH LLC TB2 - PBC SS'!$F$137</definedName>
    <definedName name="QB_ROW_101050" localSheetId="4" hidden="1">'Res at HCH LLC TB2 8.12 - PBC'!$F$180</definedName>
    <definedName name="QB_ROW_1011" localSheetId="6" hidden="1">'Res at HCH LLC TB - PBC SS'!$B$3</definedName>
    <definedName name="QB_ROW_1011" localSheetId="3" hidden="1">'Res at HCH LLC TB 8.12 - PBC'!$B$3</definedName>
    <definedName name="QB_ROW_1011" localSheetId="7" hidden="1">'Res at HCH LLC TB2 - PBC SS'!$B$3</definedName>
    <definedName name="QB_ROW_1011" localSheetId="4" hidden="1">'Res at HCH LLC TB2 8.12 - PBC'!$B$3</definedName>
    <definedName name="QB_ROW_101350" localSheetId="7" hidden="1">'Res at HCH LLC TB2 - PBC SS'!$F$138</definedName>
    <definedName name="QB_ROW_101350" localSheetId="4" hidden="1">'Res at HCH LLC TB2 8.12 - PBC'!$F$181</definedName>
    <definedName name="QB_ROW_102040" localSheetId="7" hidden="1">'Res at HCH LLC TB2 - PBC SS'!$E$55</definedName>
    <definedName name="QB_ROW_102040" localSheetId="4" hidden="1">'Res at HCH LLC TB2 8.12 - PBC'!$E$83</definedName>
    <definedName name="QB_ROW_102340" localSheetId="7" hidden="1">'Res at HCH LLC TB2 - PBC SS'!$E$56</definedName>
    <definedName name="QB_ROW_102340" localSheetId="4" hidden="1">'Res at HCH LLC TB2 8.12 - PBC'!$E$84</definedName>
    <definedName name="QB_ROW_103050" localSheetId="7" hidden="1">'Res at HCH LLC TB2 - PBC SS'!$F$175</definedName>
    <definedName name="QB_ROW_103050" localSheetId="4" hidden="1">'Res at HCH LLC TB2 8.12 - PBC'!$F$234</definedName>
    <definedName name="QB_ROW_10331" localSheetId="6" hidden="1">'Res at HCH LLC TB - PBC SS'!$D$82</definedName>
    <definedName name="QB_ROW_10331" localSheetId="3" hidden="1">'Res at HCH LLC TB 8.12 - PBC'!$D$82</definedName>
    <definedName name="QB_ROW_10331" localSheetId="7" hidden="1">'Res at HCH LLC TB2 - PBC SS'!$D$265</definedName>
    <definedName name="QB_ROW_10331" localSheetId="4" hidden="1">'Res at HCH LLC TB2 8.12 - PBC'!$D$341</definedName>
    <definedName name="QB_ROW_103350" localSheetId="7" hidden="1">'Res at HCH LLC TB2 - PBC SS'!$F$176</definedName>
    <definedName name="QB_ROW_103350" localSheetId="4" hidden="1">'Res at HCH LLC TB2 8.12 - PBC'!$F$235</definedName>
    <definedName name="QB_ROW_104030" localSheetId="7" hidden="1">'Res at HCH LLC TB2 - PBC SS'!$D$76</definedName>
    <definedName name="QB_ROW_104030" localSheetId="4" hidden="1">'Res at HCH LLC TB2 8.12 - PBC'!$D$107</definedName>
    <definedName name="QB_ROW_104330" localSheetId="7" hidden="1">'Res at HCH LLC TB2 - PBC SS'!$D$85</definedName>
    <definedName name="QB_ROW_104330" localSheetId="4" hidden="1">'Res at HCH LLC TB2 8.12 - PBC'!$D$118</definedName>
    <definedName name="QB_ROW_105050" localSheetId="7" hidden="1">'Res at HCH LLC TB2 - PBC SS'!$F$214</definedName>
    <definedName name="QB_ROW_105050" localSheetId="4" hidden="1">'Res at HCH LLC TB2 8.12 - PBC'!$F$282</definedName>
    <definedName name="QB_ROW_105350" localSheetId="7" hidden="1">'Res at HCH LLC TB2 - PBC SS'!$F$215</definedName>
    <definedName name="QB_ROW_105350" localSheetId="4" hidden="1">'Res at HCH LLC TB2 8.12 - PBC'!$F$283</definedName>
    <definedName name="QB_ROW_106030" localSheetId="7" hidden="1">'Res at HCH LLC TB2 - PBC SS'!$D$88</definedName>
    <definedName name="QB_ROW_106030" localSheetId="4" hidden="1">'Res at HCH LLC TB2 8.12 - PBC'!$D$121</definedName>
    <definedName name="QB_ROW_106330" localSheetId="7" hidden="1">'Res at HCH LLC TB2 - PBC SS'!$D$110</definedName>
    <definedName name="QB_ROW_106330" localSheetId="4" hidden="1">'Res at HCH LLC TB2 8.12 - PBC'!$D$153</definedName>
    <definedName name="QB_ROW_107040" localSheetId="7" hidden="1">'Res at HCH LLC TB2 - PBC SS'!$E$318</definedName>
    <definedName name="QB_ROW_107040" localSheetId="4" hidden="1">'Res at HCH LLC TB2 8.12 - PBC'!$E$396</definedName>
    <definedName name="QB_ROW_107340" localSheetId="7" hidden="1">'Res at HCH LLC TB2 - PBC SS'!$E$319</definedName>
    <definedName name="QB_ROW_107340" localSheetId="4" hidden="1">'Res at HCH LLC TB2 8.12 - PBC'!$E$397</definedName>
    <definedName name="QB_ROW_108030" localSheetId="7" hidden="1">'Res at HCH LLC TB2 - PBC SS'!$D$11</definedName>
    <definedName name="QB_ROW_108030" localSheetId="4" hidden="1">'Res at HCH LLC TB2 8.12 - PBC'!$D$20</definedName>
    <definedName name="QB_ROW_108330" localSheetId="7" hidden="1">'Res at HCH LLC TB2 - PBC SS'!$D$45</definedName>
    <definedName name="QB_ROW_108330" localSheetId="4" hidden="1">'Res at HCH LLC TB2 8.12 - PBC'!$D$73</definedName>
    <definedName name="QB_ROW_11031" localSheetId="6" hidden="1">'Res at HCH LLC TB - PBC SS'!$D$83</definedName>
    <definedName name="QB_ROW_11031" localSheetId="3" hidden="1">'Res at HCH LLC TB 8.12 - PBC'!$D$83</definedName>
    <definedName name="QB_ROW_11031" localSheetId="7" hidden="1">'Res at HCH LLC TB2 - PBC SS'!$D$266</definedName>
    <definedName name="QB_ROW_11031" localSheetId="4" hidden="1">'Res at HCH LLC TB2 8.12 - PBC'!$D$342</definedName>
    <definedName name="QB_ROW_11331" localSheetId="6" hidden="1">'Res at HCH LLC TB - PBC SS'!$D$84</definedName>
    <definedName name="QB_ROW_11331" localSheetId="3" hidden="1">'Res at HCH LLC TB 8.12 - PBC'!$D$84</definedName>
    <definedName name="QB_ROW_11331" localSheetId="7" hidden="1">'Res at HCH LLC TB2 - PBC SS'!$D$267</definedName>
    <definedName name="QB_ROW_11331" localSheetId="4" hidden="1">'Res at HCH LLC TB2 8.12 - PBC'!$D$343</definedName>
    <definedName name="QB_ROW_12031" localSheetId="6" hidden="1">'Res at HCH LLC TB - PBC SS'!$D$85</definedName>
    <definedName name="QB_ROW_12031" localSheetId="3" hidden="1">'Res at HCH LLC TB 8.12 - PBC'!$D$85</definedName>
    <definedName name="QB_ROW_12031" localSheetId="7" hidden="1">'Res at HCH LLC TB2 - PBC SS'!$D$268</definedName>
    <definedName name="QB_ROW_12031" localSheetId="4" hidden="1">'Res at HCH LLC TB2 8.12 - PBC'!$D$344</definedName>
    <definedName name="QB_ROW_12331" localSheetId="6" hidden="1">'Res at HCH LLC TB - PBC SS'!$D$116</definedName>
    <definedName name="QB_ROW_12331" localSheetId="3" hidden="1">'Res at HCH LLC TB 8.12 - PBC'!$D$116</definedName>
    <definedName name="QB_ROW_12331" localSheetId="7" hidden="1">'Res at HCH LLC TB2 - PBC SS'!$D$308</definedName>
    <definedName name="QB_ROW_12331" localSheetId="4" hidden="1">'Res at HCH LLC TB2 8.12 - PBC'!$D$385</definedName>
    <definedName name="QB_ROW_13021" localSheetId="6" hidden="1">'Res at HCH LLC TB - PBC SS'!$C$118</definedName>
    <definedName name="QB_ROW_13021" localSheetId="3" hidden="1">'Res at HCH LLC TB 8.12 - PBC'!$C$118</definedName>
    <definedName name="QB_ROW_13021" localSheetId="7" hidden="1">'Res at HCH LLC TB2 - PBC SS'!$C$310</definedName>
    <definedName name="QB_ROW_13021" localSheetId="4" hidden="1">'Res at HCH LLC TB2 8.12 - PBC'!$C$387</definedName>
    <definedName name="QB_ROW_1311" localSheetId="6" hidden="1">'Res at HCH LLC TB - PBC SS'!$B$51</definedName>
    <definedName name="QB_ROW_1311" localSheetId="3" hidden="1">'Res at HCH LLC TB 8.12 - PBC'!$B$51</definedName>
    <definedName name="QB_ROW_1311" localSheetId="7" hidden="1">'Res at HCH LLC TB2 - PBC SS'!$B$112</definedName>
    <definedName name="QB_ROW_1311" localSheetId="4" hidden="1">'Res at HCH LLC TB2 8.12 - PBC'!$B$155</definedName>
    <definedName name="QB_ROW_13321" localSheetId="6" hidden="1">'Res at HCH LLC TB - PBC SS'!$C$119</definedName>
    <definedName name="QB_ROW_13321" localSheetId="3" hidden="1">'Res at HCH LLC TB 8.12 - PBC'!$C$119</definedName>
    <definedName name="QB_ROW_13321" localSheetId="7" hidden="1">'Res at HCH LLC TB2 - PBC SS'!$C$325</definedName>
    <definedName name="QB_ROW_13321" localSheetId="4" hidden="1">'Res at HCH LLC TB2 8.12 - PBC'!$C$403</definedName>
    <definedName name="QB_ROW_14011" localSheetId="6" hidden="1">'Res at HCH LLC TB - PBC SS'!$B$121</definedName>
    <definedName name="QB_ROW_14011" localSheetId="3" hidden="1">'Res at HCH LLC TB 8.12 - PBC'!$B$121</definedName>
    <definedName name="QB_ROW_14011" localSheetId="7" hidden="1">'Res at HCH LLC TB2 - PBC SS'!$B$327</definedName>
    <definedName name="QB_ROW_14011" localSheetId="4" hidden="1">'Res at HCH LLC TB2 8.12 - PBC'!$B$405</definedName>
    <definedName name="QB_ROW_14311" localSheetId="6" hidden="1">'Res at HCH LLC TB - PBC SS'!$B$208</definedName>
    <definedName name="QB_ROW_14311" localSheetId="3" hidden="1">'Res at HCH LLC TB 8.12 - PBC'!$B$208</definedName>
    <definedName name="QB_ROW_14311" localSheetId="7" hidden="1">'Res at HCH LLC TB2 - PBC SS'!$B$352</definedName>
    <definedName name="QB_ROW_14311" localSheetId="4" hidden="1">'Res at HCH LLC TB2 8.12 - PBC'!$B$430</definedName>
    <definedName name="QB_ROW_17021" localSheetId="6" hidden="1">'Res at HCH LLC TB - PBC SS'!$C$206</definedName>
    <definedName name="QB_ROW_17021" localSheetId="3" hidden="1">'Res at HCH LLC TB 8.12 - PBC'!$C$206</definedName>
    <definedName name="QB_ROW_17021" localSheetId="7" hidden="1">'Res at HCH LLC TB2 - PBC SS'!$C$350</definedName>
    <definedName name="QB_ROW_17021" localSheetId="4" hidden="1">'Res at HCH LLC TB2 8.12 - PBC'!$C$428</definedName>
    <definedName name="QB_ROW_17321" localSheetId="6" hidden="1">'Res at HCH LLC TB - PBC SS'!$C$207</definedName>
    <definedName name="QB_ROW_17321" localSheetId="3" hidden="1">'Res at HCH LLC TB 8.12 - PBC'!$C$207</definedName>
    <definedName name="QB_ROW_17321" localSheetId="7" hidden="1">'Res at HCH LLC TB2 - PBC SS'!$C$351</definedName>
    <definedName name="QB_ROW_17321" localSheetId="4" hidden="1">'Res at HCH LLC TB2 8.12 - PBC'!$C$429</definedName>
    <definedName name="QB_ROW_2021" localSheetId="6" hidden="1">'Res at HCH LLC TB - PBC SS'!$C$4</definedName>
    <definedName name="QB_ROW_2021" localSheetId="3" hidden="1">'Res at HCH LLC TB 8.12 - PBC'!$C$4</definedName>
    <definedName name="QB_ROW_2021" localSheetId="7" hidden="1">'Res at HCH LLC TB2 - PBC SS'!$C$4</definedName>
    <definedName name="QB_ROW_2021" localSheetId="4" hidden="1">'Res at HCH LLC TB2 8.12 - PBC'!$C$4</definedName>
    <definedName name="QB_ROW_2321" localSheetId="6" hidden="1">'Res at HCH LLC TB - PBC SS'!$C$24</definedName>
    <definedName name="QB_ROW_2321" localSheetId="3" hidden="1">'Res at HCH LLC TB 8.12 - PBC'!$C$24</definedName>
    <definedName name="QB_ROW_2321" localSheetId="7" hidden="1">'Res at HCH LLC TB2 - PBC SS'!$C$46</definedName>
    <definedName name="QB_ROW_2321" localSheetId="4" hidden="1">'Res at HCH LLC TB2 8.12 - PBC'!$C$74</definedName>
    <definedName name="QB_ROW_28020" localSheetId="6" hidden="1">'Res at HCH LLC TB - PBC SS'!$C$198</definedName>
    <definedName name="QB_ROW_28020" localSheetId="3" hidden="1">'Res at HCH LLC TB 8.12 - PBC'!$C$198</definedName>
    <definedName name="QB_ROW_28020" localSheetId="7" hidden="1">'Res at HCH LLC TB2 - PBC SS'!$C$342</definedName>
    <definedName name="QB_ROW_28020" localSheetId="4" hidden="1">'Res at HCH LLC TB2 8.12 - PBC'!$C$420</definedName>
    <definedName name="QB_ROW_28320" localSheetId="6" hidden="1">'Res at HCH LLC TB - PBC SS'!$C$199</definedName>
    <definedName name="QB_ROW_28320" localSheetId="3" hidden="1">'Res at HCH LLC TB 8.12 - PBC'!$C$199</definedName>
    <definedName name="QB_ROW_28320" localSheetId="7" hidden="1">'Res at HCH LLC TB2 - PBC SS'!$C$343</definedName>
    <definedName name="QB_ROW_28320" localSheetId="4" hidden="1">'Res at HCH LLC TB2 8.12 - PBC'!$C$421</definedName>
    <definedName name="QB_ROW_29020" localSheetId="6" hidden="1">'Res at HCH LLC TB - PBC SS'!$C$196</definedName>
    <definedName name="QB_ROW_29020" localSheetId="3" hidden="1">'Res at HCH LLC TB 8.12 - PBC'!$C$196</definedName>
    <definedName name="QB_ROW_29020" localSheetId="7" hidden="1">'Res at HCH LLC TB2 - PBC SS'!$C$340</definedName>
    <definedName name="QB_ROW_29020" localSheetId="4" hidden="1">'Res at HCH LLC TB2 8.12 - PBC'!$C$418</definedName>
    <definedName name="QB_ROW_29320" localSheetId="6" hidden="1">'Res at HCH LLC TB - PBC SS'!$C$197</definedName>
    <definedName name="QB_ROW_29320" localSheetId="3" hidden="1">'Res at HCH LLC TB 8.12 - PBC'!$C$197</definedName>
    <definedName name="QB_ROW_29320" localSheetId="7" hidden="1">'Res at HCH LLC TB2 - PBC SS'!$C$341</definedName>
    <definedName name="QB_ROW_29320" localSheetId="4" hidden="1">'Res at HCH LLC TB2 8.12 - PBC'!$C$419</definedName>
    <definedName name="QB_ROW_30020" localSheetId="6" hidden="1">'Res at HCH LLC TB - PBC SS'!$C$202</definedName>
    <definedName name="QB_ROW_30020" localSheetId="3" hidden="1">'Res at HCH LLC TB 8.12 - PBC'!$C$202</definedName>
    <definedName name="QB_ROW_30020" localSheetId="7" hidden="1">'Res at HCH LLC TB2 - PBC SS'!$C$346</definedName>
    <definedName name="QB_ROW_30020" localSheetId="4" hidden="1">'Res at HCH LLC TB2 8.12 - PBC'!$C$424</definedName>
    <definedName name="QB_ROW_301" localSheetId="6" hidden="1">'Res at HCH LLC TB - PBC SS'!$A$77</definedName>
    <definedName name="QB_ROW_301" localSheetId="3" hidden="1">'Res at HCH LLC TB 8.12 - PBC'!$A$77</definedName>
    <definedName name="QB_ROW_301" localSheetId="7" hidden="1">'Res at HCH LLC TB2 - PBC SS'!$A$260</definedName>
    <definedName name="QB_ROW_301" localSheetId="4" hidden="1">'Res at HCH LLC TB2 8.12 - PBC'!$A$336</definedName>
    <definedName name="QB_ROW_3020" localSheetId="6" hidden="1">'Res at HCH LLC TB - PBC SS'!$C$194</definedName>
    <definedName name="QB_ROW_3020" localSheetId="3" hidden="1">'Res at HCH LLC TB 8.12 - PBC'!$C$194</definedName>
    <definedName name="QB_ROW_3020" localSheetId="7" hidden="1">'Res at HCH LLC TB2 - PBC SS'!$C$338</definedName>
    <definedName name="QB_ROW_3020" localSheetId="4" hidden="1">'Res at HCH LLC TB2 8.12 - PBC'!$C$416</definedName>
    <definedName name="QB_ROW_3021" localSheetId="6" hidden="1">'Res at HCH LLC TB - PBC SS'!$C$25</definedName>
    <definedName name="QB_ROW_3021" localSheetId="3" hidden="1">'Res at HCH LLC TB 8.12 - PBC'!$C$25</definedName>
    <definedName name="QB_ROW_3021" localSheetId="7" hidden="1">'Res at HCH LLC TB2 - PBC SS'!$C$47</definedName>
    <definedName name="QB_ROW_3021" localSheetId="4" hidden="1">'Res at HCH LLC TB2 8.12 - PBC'!$C$75</definedName>
    <definedName name="QB_ROW_30320" localSheetId="6" hidden="1">'Res at HCH LLC TB - PBC SS'!$C$203</definedName>
    <definedName name="QB_ROW_30320" localSheetId="3" hidden="1">'Res at HCH LLC TB 8.12 - PBC'!$C$203</definedName>
    <definedName name="QB_ROW_30320" localSheetId="7" hidden="1">'Res at HCH LLC TB2 - PBC SS'!$C$347</definedName>
    <definedName name="QB_ROW_30320" localSheetId="4" hidden="1">'Res at HCH LLC TB2 8.12 - PBC'!$C$425</definedName>
    <definedName name="QB_ROW_31020" localSheetId="6" hidden="1">'Res at HCH LLC TB - PBC SS'!$C$200</definedName>
    <definedName name="QB_ROW_31020" localSheetId="3" hidden="1">'Res at HCH LLC TB 8.12 - PBC'!$C$200</definedName>
    <definedName name="QB_ROW_31020" localSheetId="7" hidden="1">'Res at HCH LLC TB2 - PBC SS'!$C$344</definedName>
    <definedName name="QB_ROW_31020" localSheetId="4" hidden="1">'Res at HCH LLC TB2 8.12 - PBC'!$C$422</definedName>
    <definedName name="QB_ROW_31320" localSheetId="6" hidden="1">'Res at HCH LLC TB - PBC SS'!$C$201</definedName>
    <definedName name="QB_ROW_31320" localSheetId="3" hidden="1">'Res at HCH LLC TB 8.12 - PBC'!$C$201</definedName>
    <definedName name="QB_ROW_31320" localSheetId="7" hidden="1">'Res at HCH LLC TB2 - PBC SS'!$C$345</definedName>
    <definedName name="QB_ROW_31320" localSheetId="4" hidden="1">'Res at HCH LLC TB2 8.12 - PBC'!$C$423</definedName>
    <definedName name="QB_ROW_32020" localSheetId="6" hidden="1">'Res at HCH LLC TB - PBC SS'!$C$204</definedName>
    <definedName name="QB_ROW_32020" localSheetId="3" hidden="1">'Res at HCH LLC TB 8.12 - PBC'!$C$204</definedName>
    <definedName name="QB_ROW_32020" localSheetId="7" hidden="1">'Res at HCH LLC TB2 - PBC SS'!$C$348</definedName>
    <definedName name="QB_ROW_32020" localSheetId="4" hidden="1">'Res at HCH LLC TB2 8.12 - PBC'!$C$426</definedName>
    <definedName name="QB_ROW_32320" localSheetId="6" hidden="1">'Res at HCH LLC TB - PBC SS'!$C$205</definedName>
    <definedName name="QB_ROW_32320" localSheetId="3" hidden="1">'Res at HCH LLC TB 8.12 - PBC'!$C$205</definedName>
    <definedName name="QB_ROW_32320" localSheetId="7" hidden="1">'Res at HCH LLC TB2 - PBC SS'!$C$349</definedName>
    <definedName name="QB_ROW_32320" localSheetId="4" hidden="1">'Res at HCH LLC TB2 8.12 - PBC'!$C$427</definedName>
    <definedName name="QB_ROW_3320" localSheetId="6" hidden="1">'Res at HCH LLC TB - PBC SS'!$C$195</definedName>
    <definedName name="QB_ROW_3320" localSheetId="3" hidden="1">'Res at HCH LLC TB 8.12 - PBC'!$C$195</definedName>
    <definedName name="QB_ROW_3320" localSheetId="7" hidden="1">'Res at HCH LLC TB2 - PBC SS'!$C$339</definedName>
    <definedName name="QB_ROW_3320" localSheetId="4" hidden="1">'Res at HCH LLC TB2 8.12 - PBC'!$C$417</definedName>
    <definedName name="QB_ROW_3321" localSheetId="6" hidden="1">'Res at HCH LLC TB - PBC SS'!$C$26</definedName>
    <definedName name="QB_ROW_3321" localSheetId="3" hidden="1">'Res at HCH LLC TB 8.12 - PBC'!$C$26</definedName>
    <definedName name="QB_ROW_3321" localSheetId="7" hidden="1">'Res at HCH LLC TB2 - PBC SS'!$C$48</definedName>
    <definedName name="QB_ROW_3321" localSheetId="4" hidden="1">'Res at HCH LLC TB2 8.12 - PBC'!$C$76</definedName>
    <definedName name="QB_ROW_34040" localSheetId="6" hidden="1">'Res at HCH LLC TB - PBC SS'!$E$114</definedName>
    <definedName name="QB_ROW_34040" localSheetId="3" hidden="1">'Res at HCH LLC TB 8.12 - PBC'!$E$114</definedName>
    <definedName name="QB_ROW_34040" localSheetId="7" hidden="1">'Res at HCH LLC TB2 - PBC SS'!$E$300</definedName>
    <definedName name="QB_ROW_34040" localSheetId="4" hidden="1">'Res at HCH LLC TB2 8.12 - PBC'!$E$377</definedName>
    <definedName name="QB_ROW_34340" localSheetId="6" hidden="1">'Res at HCH LLC TB - PBC SS'!$E$115</definedName>
    <definedName name="QB_ROW_34340" localSheetId="3" hidden="1">'Res at HCH LLC TB 8.12 - PBC'!$E$115</definedName>
    <definedName name="QB_ROW_34340" localSheetId="7" hidden="1">'Res at HCH LLC TB2 - PBC SS'!$E$301</definedName>
    <definedName name="QB_ROW_34340" localSheetId="4" hidden="1">'Res at HCH LLC TB2 8.12 - PBC'!$E$378</definedName>
    <definedName name="QB_ROW_35030" localSheetId="6" hidden="1">'Res at HCH LLC TB - PBC SS'!$D$5</definedName>
    <definedName name="QB_ROW_35030" localSheetId="3" hidden="1">'Res at HCH LLC TB 8.12 - PBC'!$D$5</definedName>
    <definedName name="QB_ROW_35030" localSheetId="7" hidden="1">'Res at HCH LLC TB2 - PBC SS'!$D$5</definedName>
    <definedName name="QB_ROW_35030" localSheetId="4" hidden="1">'Res at HCH LLC TB2 8.12 - PBC'!$D$5</definedName>
    <definedName name="QB_ROW_35330" localSheetId="6" hidden="1">'Res at HCH LLC TB - PBC SS'!$D$23</definedName>
    <definedName name="QB_ROW_35330" localSheetId="3" hidden="1">'Res at HCH LLC TB 8.12 - PBC'!$D$23</definedName>
    <definedName name="QB_ROW_35330" localSheetId="7" hidden="1">'Res at HCH LLC TB2 - PBC SS'!$D$10</definedName>
    <definedName name="QB_ROW_35330" localSheetId="4" hidden="1">'Res at HCH LLC TB2 8.12 - PBC'!$D$19</definedName>
    <definedName name="QB_ROW_38020" localSheetId="6" hidden="1">'Res at HCH LLC TB - PBC SS'!$C$122</definedName>
    <definedName name="QB_ROW_38020" localSheetId="3" hidden="1">'Res at HCH LLC TB 8.12 - PBC'!$C$122</definedName>
    <definedName name="QB_ROW_38030" localSheetId="6" hidden="1">'Res at HCH LLC TB - PBC SS'!$D$191</definedName>
    <definedName name="QB_ROW_38030" localSheetId="3" hidden="1">'Res at HCH LLC TB 8.12 - PBC'!$D$191</definedName>
    <definedName name="QB_ROW_38320" localSheetId="6" hidden="1">'Res at HCH LLC TB - PBC SS'!$C$193</definedName>
    <definedName name="QB_ROW_38320" localSheetId="3" hidden="1">'Res at HCH LLC TB 8.12 - PBC'!$C$193</definedName>
    <definedName name="QB_ROW_38330" localSheetId="6" hidden="1">'Res at HCH LLC TB - PBC SS'!$D$192</definedName>
    <definedName name="QB_ROW_38330" localSheetId="3" hidden="1">'Res at HCH LLC TB 8.12 - PBC'!$D$192</definedName>
    <definedName name="QB_ROW_39020" localSheetId="7" hidden="1">'Res at HCH LLC TB2 - PBC SS'!$C$120</definedName>
    <definedName name="QB_ROW_39020" localSheetId="4" hidden="1">'Res at HCH LLC TB2 8.12 - PBC'!$C$163</definedName>
    <definedName name="QB_ROW_39030" localSheetId="6" hidden="1">'Res at HCH LLC TB - PBC SS'!$D$169</definedName>
    <definedName name="QB_ROW_39030" localSheetId="3" hidden="1">'Res at HCH LLC TB 8.12 - PBC'!$D$169</definedName>
    <definedName name="QB_ROW_39030" localSheetId="7" hidden="1">'Res at HCH LLC TB2 - PBC SS'!$D$256</definedName>
    <definedName name="QB_ROW_39030" localSheetId="4" hidden="1">'Res at HCH LLC TB2 8.12 - PBC'!$D$332</definedName>
    <definedName name="QB_ROW_39040" localSheetId="6" hidden="1">'Res at HCH LLC TB - PBC SS'!$E$174</definedName>
    <definedName name="QB_ROW_39040" localSheetId="3" hidden="1">'Res at HCH LLC TB 8.12 - PBC'!$E$174</definedName>
    <definedName name="QB_ROW_39320" localSheetId="7" hidden="1">'Res at HCH LLC TB2 - PBC SS'!$C$258</definedName>
    <definedName name="QB_ROW_39320" localSheetId="4" hidden="1">'Res at HCH LLC TB2 8.12 - PBC'!$C$334</definedName>
    <definedName name="QB_ROW_39330" localSheetId="6" hidden="1">'Res at HCH LLC TB - PBC SS'!$D$176</definedName>
    <definedName name="QB_ROW_39330" localSheetId="3" hidden="1">'Res at HCH LLC TB 8.12 - PBC'!$D$176</definedName>
    <definedName name="QB_ROW_39330" localSheetId="7" hidden="1">'Res at HCH LLC TB2 - PBC SS'!$D$257</definedName>
    <definedName name="QB_ROW_39330" localSheetId="4" hidden="1">'Res at HCH LLC TB2 8.12 - PBC'!$D$333</definedName>
    <definedName name="QB_ROW_39340" localSheetId="6" hidden="1">'Res at HCH LLC TB - PBC SS'!$E$175</definedName>
    <definedName name="QB_ROW_39340" localSheetId="3" hidden="1">'Res at HCH LLC TB 8.12 - PBC'!$E$175</definedName>
    <definedName name="QB_ROW_40030" localSheetId="7" hidden="1">'Res at HCH LLC TB2 - PBC SS'!$D$121</definedName>
    <definedName name="QB_ROW_40030" localSheetId="4" hidden="1">'Res at HCH LLC TB2 8.12 - PBC'!$D$164</definedName>
    <definedName name="QB_ROW_40040" localSheetId="6" hidden="1">'Res at HCH LLC TB - PBC SS'!$E$170</definedName>
    <definedName name="QB_ROW_40040" localSheetId="3" hidden="1">'Res at HCH LLC TB 8.12 - PBC'!$E$170</definedName>
    <definedName name="QB_ROW_40040" localSheetId="7" hidden="1">'Res at HCH LLC TB2 - PBC SS'!$E$253</definedName>
    <definedName name="QB_ROW_40040" localSheetId="4" hidden="1">'Res at HCH LLC TB2 8.12 - PBC'!$E$329</definedName>
    <definedName name="QB_ROW_4020" localSheetId="6" hidden="1">'Res at HCH LLC TB - PBC SS'!$C$55</definedName>
    <definedName name="QB_ROW_4020" localSheetId="3" hidden="1">'Res at HCH LLC TB 8.12 - PBC'!$C$55</definedName>
    <definedName name="QB_ROW_4020" localSheetId="7" hidden="1">'Res at HCH LLC TB2 - PBC SS'!$C$116</definedName>
    <definedName name="QB_ROW_4020" localSheetId="4" hidden="1">'Res at HCH LLC TB2 8.12 - PBC'!$C$159</definedName>
    <definedName name="QB_ROW_4021" localSheetId="6" hidden="1">'Res at HCH LLC TB - PBC SS'!$C$27</definedName>
    <definedName name="QB_ROW_4021" localSheetId="3" hidden="1">'Res at HCH LLC TB 8.12 - PBC'!$C$27</definedName>
    <definedName name="QB_ROW_4021" localSheetId="7" hidden="1">'Res at HCH LLC TB2 - PBC SS'!$C$49</definedName>
    <definedName name="QB_ROW_4021" localSheetId="4" hidden="1">'Res at HCH LLC TB2 8.12 - PBC'!$C$77</definedName>
    <definedName name="QB_ROW_40330" localSheetId="7" hidden="1">'Res at HCH LLC TB2 - PBC SS'!$D$255</definedName>
    <definedName name="QB_ROW_40330" localSheetId="4" hidden="1">'Res at HCH LLC TB2 8.12 - PBC'!$D$331</definedName>
    <definedName name="QB_ROW_40340" localSheetId="6" hidden="1">'Res at HCH LLC TB - PBC SS'!$E$171</definedName>
    <definedName name="QB_ROW_40340" localSheetId="3" hidden="1">'Res at HCH LLC TB 8.12 - PBC'!$E$171</definedName>
    <definedName name="QB_ROW_40340" localSheetId="7" hidden="1">'Res at HCH LLC TB2 - PBC SS'!$E$254</definedName>
    <definedName name="QB_ROW_40340" localSheetId="4" hidden="1">'Res at HCH LLC TB2 8.12 - PBC'!$E$330</definedName>
    <definedName name="QB_ROW_41020" localSheetId="6" hidden="1">'Res at HCH LLC TB - PBC SS'!$C$59</definedName>
    <definedName name="QB_ROW_41020" localSheetId="3" hidden="1">'Res at HCH LLC TB 8.12 - PBC'!$C$59</definedName>
    <definedName name="QB_ROW_41030" localSheetId="6" hidden="1">'Res at HCH LLC TB - PBC SS'!$D$62</definedName>
    <definedName name="QB_ROW_41030" localSheetId="3" hidden="1">'Res at HCH LLC TB 8.12 - PBC'!$D$62</definedName>
    <definedName name="QB_ROW_41040" localSheetId="7" hidden="1">'Res at HCH LLC TB2 - PBC SS'!$E$251</definedName>
    <definedName name="QB_ROW_41040" localSheetId="4" hidden="1">'Res at HCH LLC TB2 8.12 - PBC'!$E$327</definedName>
    <definedName name="QB_ROW_41320" localSheetId="6" hidden="1">'Res at HCH LLC TB - PBC SS'!$C$64</definedName>
    <definedName name="QB_ROW_41320" localSheetId="3" hidden="1">'Res at HCH LLC TB 8.12 - PBC'!$C$64</definedName>
    <definedName name="QB_ROW_41330" localSheetId="6" hidden="1">'Res at HCH LLC TB - PBC SS'!$D$63</definedName>
    <definedName name="QB_ROW_41330" localSheetId="3" hidden="1">'Res at HCH LLC TB 8.12 - PBC'!$D$63</definedName>
    <definedName name="QB_ROW_41340" localSheetId="7" hidden="1">'Res at HCH LLC TB2 - PBC SS'!$E$252</definedName>
    <definedName name="QB_ROW_41340" localSheetId="4" hidden="1">'Res at HCH LLC TB2 8.12 - PBC'!$E$328</definedName>
    <definedName name="QB_ROW_42020" localSheetId="7" hidden="1">'Res at HCH LLC TB2 - PBC SS'!$C$328</definedName>
    <definedName name="QB_ROW_42020" localSheetId="4" hidden="1">'Res at HCH LLC TB2 8.12 - PBC'!$C$406</definedName>
    <definedName name="QB_ROW_42030" localSheetId="6" hidden="1">'Res at HCH LLC TB - PBC SS'!$D$60</definedName>
    <definedName name="QB_ROW_42030" localSheetId="3" hidden="1">'Res at HCH LLC TB 8.12 - PBC'!$D$60</definedName>
    <definedName name="QB_ROW_42030" localSheetId="7" hidden="1">'Res at HCH LLC TB2 - PBC SS'!$D$335</definedName>
    <definedName name="QB_ROW_42030" localSheetId="4" hidden="1">'Res at HCH LLC TB2 8.12 - PBC'!$D$413</definedName>
    <definedName name="QB_ROW_42320" localSheetId="7" hidden="1">'Res at HCH LLC TB2 - PBC SS'!$C$337</definedName>
    <definedName name="QB_ROW_42320" localSheetId="4" hidden="1">'Res at HCH LLC TB2 8.12 - PBC'!$C$415</definedName>
    <definedName name="QB_ROW_42330" localSheetId="6" hidden="1">'Res at HCH LLC TB - PBC SS'!$D$61</definedName>
    <definedName name="QB_ROW_42330" localSheetId="3" hidden="1">'Res at HCH LLC TB 8.12 - PBC'!$D$61</definedName>
    <definedName name="QB_ROW_42330" localSheetId="7" hidden="1">'Res at HCH LLC TB2 - PBC SS'!$D$336</definedName>
    <definedName name="QB_ROW_42330" localSheetId="4" hidden="1">'Res at HCH LLC TB2 8.12 - PBC'!$D$414</definedName>
    <definedName name="QB_ROW_43020" localSheetId="6" hidden="1">'Res at HCH LLC TB - PBC SS'!$C$65</definedName>
    <definedName name="QB_ROW_43020" localSheetId="3" hidden="1">'Res at HCH LLC TB 8.12 - PBC'!$C$65</definedName>
    <definedName name="QB_ROW_43030" localSheetId="7" hidden="1">'Res at HCH LLC TB2 - PBC SS'!$D$329</definedName>
    <definedName name="QB_ROW_43030" localSheetId="4" hidden="1">'Res at HCH LLC TB2 8.12 - PBC'!$D$407</definedName>
    <definedName name="QB_ROW_43040" localSheetId="7" hidden="1">'Res at HCH LLC TB2 - PBC SS'!$E$332</definedName>
    <definedName name="QB_ROW_43040" localSheetId="4" hidden="1">'Res at HCH LLC TB2 8.12 - PBC'!$E$410</definedName>
    <definedName name="QB_ROW_4320" localSheetId="6" hidden="1">'Res at HCH LLC TB - PBC SS'!$C$56</definedName>
    <definedName name="QB_ROW_4320" localSheetId="3" hidden="1">'Res at HCH LLC TB 8.12 - PBC'!$C$56</definedName>
    <definedName name="QB_ROW_4320" localSheetId="7" hidden="1">'Res at HCH LLC TB2 - PBC SS'!$C$117</definedName>
    <definedName name="QB_ROW_4320" localSheetId="4" hidden="1">'Res at HCH LLC TB2 8.12 - PBC'!$C$160</definedName>
    <definedName name="QB_ROW_4321" localSheetId="6" hidden="1">'Res at HCH LLC TB - PBC SS'!$C$50</definedName>
    <definedName name="QB_ROW_4321" localSheetId="3" hidden="1">'Res at HCH LLC TB 8.12 - PBC'!$C$50</definedName>
    <definedName name="QB_ROW_4321" localSheetId="7" hidden="1">'Res at HCH LLC TB2 - PBC SS'!$C$111</definedName>
    <definedName name="QB_ROW_4321" localSheetId="4" hidden="1">'Res at HCH LLC TB2 8.12 - PBC'!$C$154</definedName>
    <definedName name="QB_ROW_43320" localSheetId="6" hidden="1">'Res at HCH LLC TB - PBC SS'!$C$75</definedName>
    <definedName name="QB_ROW_43320" localSheetId="3" hidden="1">'Res at HCH LLC TB 8.12 - PBC'!$C$75</definedName>
    <definedName name="QB_ROW_43330" localSheetId="7" hidden="1">'Res at HCH LLC TB2 - PBC SS'!$D$334</definedName>
    <definedName name="QB_ROW_43330" localSheetId="4" hidden="1">'Res at HCH LLC TB2 8.12 - PBC'!$D$412</definedName>
    <definedName name="QB_ROW_43340" localSheetId="7" hidden="1">'Res at HCH LLC TB2 - PBC SS'!$E$333</definedName>
    <definedName name="QB_ROW_43340" localSheetId="4" hidden="1">'Res at HCH LLC TB2 8.12 - PBC'!$E$411</definedName>
    <definedName name="QB_ROW_44040" localSheetId="7" hidden="1">'Res at HCH LLC TB2 - PBC SS'!$E$330</definedName>
    <definedName name="QB_ROW_44040" localSheetId="4" hidden="1">'Res at HCH LLC TB2 8.12 - PBC'!$E$408</definedName>
    <definedName name="QB_ROW_44340" localSheetId="7" hidden="1">'Res at HCH LLC TB2 - PBC SS'!$E$331</definedName>
    <definedName name="QB_ROW_44340" localSheetId="4" hidden="1">'Res at HCH LLC TB2 8.12 - PBC'!$E$409</definedName>
    <definedName name="QB_ROW_45030" localSheetId="6" hidden="1">'Res at HCH LLC TB - PBC SS'!$D$149</definedName>
    <definedName name="QB_ROW_45030" localSheetId="3" hidden="1">'Res at HCH LLC TB 8.12 - PBC'!$D$149</definedName>
    <definedName name="QB_ROW_45040" localSheetId="6" hidden="1">'Res at HCH LLC TB - PBC SS'!$E$158</definedName>
    <definedName name="QB_ROW_45040" localSheetId="3" hidden="1">'Res at HCH LLC TB 8.12 - PBC'!$E$158</definedName>
    <definedName name="QB_ROW_45050" localSheetId="7" hidden="1">'Res at HCH LLC TB2 - PBC SS'!$F$141</definedName>
    <definedName name="QB_ROW_45050" localSheetId="4" hidden="1">'Res at HCH LLC TB2 8.12 - PBC'!$F$184</definedName>
    <definedName name="QB_ROW_45330" localSheetId="6" hidden="1">'Res at HCH LLC TB - PBC SS'!$D$160</definedName>
    <definedName name="QB_ROW_45330" localSheetId="3" hidden="1">'Res at HCH LLC TB 8.12 - PBC'!$D$160</definedName>
    <definedName name="QB_ROW_45340" localSheetId="6" hidden="1">'Res at HCH LLC TB - PBC SS'!$E$159</definedName>
    <definedName name="QB_ROW_45340" localSheetId="3" hidden="1">'Res at HCH LLC TB 8.12 - PBC'!$E$159</definedName>
    <definedName name="QB_ROW_45350" localSheetId="7" hidden="1">'Res at HCH LLC TB2 - PBC SS'!$F$142</definedName>
    <definedName name="QB_ROW_45350" localSheetId="4" hidden="1">'Res at HCH LLC TB2 8.12 - PBC'!$F$185</definedName>
    <definedName name="QB_ROW_46040" localSheetId="6" hidden="1">'Res at HCH LLC TB - PBC SS'!$E$152</definedName>
    <definedName name="QB_ROW_46040" localSheetId="3" hidden="1">'Res at HCH LLC TB 8.12 - PBC'!$E$152</definedName>
    <definedName name="QB_ROW_46050" localSheetId="7" hidden="1">'Res at HCH LLC TB2 - PBC SS'!$F$181</definedName>
    <definedName name="QB_ROW_46050" localSheetId="4" hidden="1">'Res at HCH LLC TB2 8.12 - PBC'!$F$244</definedName>
    <definedName name="QB_ROW_46060" localSheetId="7" hidden="1">'Res at HCH LLC TB2 - PBC SS'!$G$190</definedName>
    <definedName name="QB_ROW_46060" localSheetId="4" hidden="1">'Res at HCH LLC TB2 8.12 - PBC'!$G$253</definedName>
    <definedName name="QB_ROW_46340" localSheetId="6" hidden="1">'Res at HCH LLC TB - PBC SS'!$E$153</definedName>
    <definedName name="QB_ROW_46340" localSheetId="3" hidden="1">'Res at HCH LLC TB 8.12 - PBC'!$E$153</definedName>
    <definedName name="QB_ROW_46350" localSheetId="7" hidden="1">'Res at HCH LLC TB2 - PBC SS'!$F$200</definedName>
    <definedName name="QB_ROW_46350" localSheetId="4" hidden="1">'Res at HCH LLC TB2 8.12 - PBC'!$F$268</definedName>
    <definedName name="QB_ROW_46360" localSheetId="7" hidden="1">'Res at HCH LLC TB2 - PBC SS'!$G$199</definedName>
    <definedName name="QB_ROW_46360" localSheetId="4" hidden="1">'Res at HCH LLC TB2 8.12 - PBC'!$G$267</definedName>
    <definedName name="QB_ROW_47030" localSheetId="6" hidden="1">'Res at HCH LLC TB - PBC SS'!$D$40</definedName>
    <definedName name="QB_ROW_47030" localSheetId="3" hidden="1">'Res at HCH LLC TB 8.12 - PBC'!$D$40</definedName>
    <definedName name="QB_ROW_47050" localSheetId="7" hidden="1">'Res at HCH LLC TB2 - PBC SS'!$F$139</definedName>
    <definedName name="QB_ROW_47050" localSheetId="4" hidden="1">'Res at HCH LLC TB2 8.12 - PBC'!$F$182</definedName>
    <definedName name="QB_ROW_47330" localSheetId="6" hidden="1">'Res at HCH LLC TB - PBC SS'!$D$41</definedName>
    <definedName name="QB_ROW_47330" localSheetId="3" hidden="1">'Res at HCH LLC TB 8.12 - PBC'!$D$41</definedName>
    <definedName name="QB_ROW_47350" localSheetId="7" hidden="1">'Res at HCH LLC TB2 - PBC SS'!$F$140</definedName>
    <definedName name="QB_ROW_47350" localSheetId="4" hidden="1">'Res at HCH LLC TB2 8.12 - PBC'!$F$183</definedName>
    <definedName name="QB_ROW_48040" localSheetId="6" hidden="1">'Res at HCH LLC TB - PBC SS'!$E$86</definedName>
    <definedName name="QB_ROW_48040" localSheetId="3" hidden="1">'Res at HCH LLC TB 8.12 - PBC'!$E$86</definedName>
    <definedName name="QB_ROW_48050" localSheetId="6" hidden="1">'Res at HCH LLC TB - PBC SS'!$F$105</definedName>
    <definedName name="QB_ROW_48050" localSheetId="3" hidden="1">'Res at HCH LLC TB 8.12 - PBC'!$F$105</definedName>
    <definedName name="QB_ROW_48050" localSheetId="7" hidden="1">'Res at HCH LLC TB2 - PBC SS'!$F$125</definedName>
    <definedName name="QB_ROW_48050" localSheetId="4" hidden="1">'Res at HCH LLC TB2 8.12 - PBC'!$F$168</definedName>
    <definedName name="QB_ROW_48340" localSheetId="6" hidden="1">'Res at HCH LLC TB - PBC SS'!$E$107</definedName>
    <definedName name="QB_ROW_48340" localSheetId="3" hidden="1">'Res at HCH LLC TB 8.12 - PBC'!$E$107</definedName>
    <definedName name="QB_ROW_48350" localSheetId="6" hidden="1">'Res at HCH LLC TB - PBC SS'!$F$106</definedName>
    <definedName name="QB_ROW_48350" localSheetId="3" hidden="1">'Res at HCH LLC TB 8.12 - PBC'!$F$106</definedName>
    <definedName name="QB_ROW_48350" localSheetId="7" hidden="1">'Res at HCH LLC TB2 - PBC SS'!$F$126</definedName>
    <definedName name="QB_ROW_48350" localSheetId="4" hidden="1">'Res at HCH LLC TB2 8.12 - PBC'!$F$169</definedName>
    <definedName name="QB_ROW_49030" localSheetId="7" hidden="1">'Res at HCH LLC TB2 - PBC SS'!$D$50</definedName>
    <definedName name="QB_ROW_49030" localSheetId="4" hidden="1">'Res at HCH LLC TB2 8.12 - PBC'!$D$78</definedName>
    <definedName name="QB_ROW_49040" localSheetId="7" hidden="1">'Res at HCH LLC TB2 - PBC SS'!$E$57</definedName>
    <definedName name="QB_ROW_49040" localSheetId="4" hidden="1">'Res at HCH LLC TB2 8.12 - PBC'!$E$85</definedName>
    <definedName name="QB_ROW_49050" localSheetId="6" hidden="1">'Res at HCH LLC TB - PBC SS'!$F$95</definedName>
    <definedName name="QB_ROW_49050" localSheetId="3" hidden="1">'Res at HCH LLC TB 8.12 - PBC'!$F$95</definedName>
    <definedName name="QB_ROW_49330" localSheetId="7" hidden="1">'Res at HCH LLC TB2 - PBC SS'!$D$59</definedName>
    <definedName name="QB_ROW_49330" localSheetId="4" hidden="1">'Res at HCH LLC TB2 8.12 - PBC'!$D$87</definedName>
    <definedName name="QB_ROW_49340" localSheetId="7" hidden="1">'Res at HCH LLC TB2 - PBC SS'!$E$58</definedName>
    <definedName name="QB_ROW_49340" localSheetId="4" hidden="1">'Res at HCH LLC TB2 8.12 - PBC'!$E$86</definedName>
    <definedName name="QB_ROW_49350" localSheetId="6" hidden="1">'Res at HCH LLC TB - PBC SS'!$F$102</definedName>
    <definedName name="QB_ROW_49350" localSheetId="3" hidden="1">'Res at HCH LLC TB 8.12 - PBC'!$F$102</definedName>
    <definedName name="QB_ROW_50040" localSheetId="7" hidden="1">'Res at HCH LLC TB2 - PBC SS'!$E$269</definedName>
    <definedName name="QB_ROW_50040" localSheetId="4" hidden="1">'Res at HCH LLC TB2 8.12 - PBC'!$E$345</definedName>
    <definedName name="QB_ROW_50050" localSheetId="7" hidden="1">'Res at HCH LLC TB2 - PBC SS'!$F$281</definedName>
    <definedName name="QB_ROW_50050" localSheetId="4" hidden="1">'Res at HCH LLC TB2 8.12 - PBC'!$F$358</definedName>
    <definedName name="QB_ROW_5011" localSheetId="6" hidden="1">'Res at HCH LLC TB - PBC SS'!$B$52</definedName>
    <definedName name="QB_ROW_5011" localSheetId="3" hidden="1">'Res at HCH LLC TB 8.12 - PBC'!$B$52</definedName>
    <definedName name="QB_ROW_5011" localSheetId="7" hidden="1">'Res at HCH LLC TB2 - PBC SS'!$B$113</definedName>
    <definedName name="QB_ROW_5011" localSheetId="4" hidden="1">'Res at HCH LLC TB2 8.12 - PBC'!$B$156</definedName>
    <definedName name="QB_ROW_5020" localSheetId="6" hidden="1">'Res at HCH LLC TB - PBC SS'!$C$53</definedName>
    <definedName name="QB_ROW_5020" localSheetId="3" hidden="1">'Res at HCH LLC TB 8.12 - PBC'!$C$53</definedName>
    <definedName name="QB_ROW_5020" localSheetId="7" hidden="1">'Res at HCH LLC TB2 - PBC SS'!$C$114</definedName>
    <definedName name="QB_ROW_5020" localSheetId="4" hidden="1">'Res at HCH LLC TB2 8.12 - PBC'!$C$157</definedName>
    <definedName name="QB_ROW_50340" localSheetId="7" hidden="1">'Res at HCH LLC TB2 - PBC SS'!$E$283</definedName>
    <definedName name="QB_ROW_50340" localSheetId="4" hidden="1">'Res at HCH LLC TB2 8.12 - PBC'!$E$360</definedName>
    <definedName name="QB_ROW_50350" localSheetId="7" hidden="1">'Res at HCH LLC TB2 - PBC SS'!$F$282</definedName>
    <definedName name="QB_ROW_50350" localSheetId="4" hidden="1">'Res at HCH LLC TB2 8.12 - PBC'!$F$359</definedName>
    <definedName name="QB_ROW_51030" localSheetId="6" hidden="1">'Res at HCH LLC TB - PBC SS'!$D$42</definedName>
    <definedName name="QB_ROW_51030" localSheetId="3" hidden="1">'Res at HCH LLC TB 8.12 - PBC'!$D$42</definedName>
    <definedName name="QB_ROW_51040" localSheetId="6" hidden="1">'Res at HCH LLC TB - PBC SS'!$E$47</definedName>
    <definedName name="QB_ROW_51040" localSheetId="3" hidden="1">'Res at HCH LLC TB 8.12 - PBC'!$E$47</definedName>
    <definedName name="QB_ROW_51050" localSheetId="7" hidden="1">'Res at HCH LLC TB2 - PBC SS'!$F$274</definedName>
    <definedName name="QB_ROW_51050" localSheetId="4" hidden="1">'Res at HCH LLC TB2 8.12 - PBC'!$F$351</definedName>
    <definedName name="QB_ROW_51330" localSheetId="6" hidden="1">'Res at HCH LLC TB - PBC SS'!$D$49</definedName>
    <definedName name="QB_ROW_51330" localSheetId="3" hidden="1">'Res at HCH LLC TB 8.12 - PBC'!$D$49</definedName>
    <definedName name="QB_ROW_51340" localSheetId="6" hidden="1">'Res at HCH LLC TB - PBC SS'!$E$48</definedName>
    <definedName name="QB_ROW_51340" localSheetId="3" hidden="1">'Res at HCH LLC TB 8.12 - PBC'!$E$48</definedName>
    <definedName name="QB_ROW_51350" localSheetId="7" hidden="1">'Res at HCH LLC TB2 - PBC SS'!$F$276</definedName>
    <definedName name="QB_ROW_51350" localSheetId="4" hidden="1">'Res at HCH LLC TB2 8.12 - PBC'!$F$353</definedName>
    <definedName name="QB_ROW_52040" localSheetId="6" hidden="1">'Res at HCH LLC TB - PBC SS'!$E$43</definedName>
    <definedName name="QB_ROW_52040" localSheetId="3" hidden="1">'Res at HCH LLC TB 8.12 - PBC'!$E$43</definedName>
    <definedName name="QB_ROW_52050" localSheetId="7" hidden="1">'Res at HCH LLC TB2 - PBC SS'!$F$270</definedName>
    <definedName name="QB_ROW_52050" localSheetId="4" hidden="1">'Res at HCH LLC TB2 8.12 - PBC'!$F$346</definedName>
    <definedName name="QB_ROW_52340" localSheetId="6" hidden="1">'Res at HCH LLC TB - PBC SS'!$E$44</definedName>
    <definedName name="QB_ROW_52340" localSheetId="3" hidden="1">'Res at HCH LLC TB 8.12 - PBC'!$E$44</definedName>
    <definedName name="QB_ROW_52350" localSheetId="7" hidden="1">'Res at HCH LLC TB2 - PBC SS'!$F$271</definedName>
    <definedName name="QB_ROW_52350" localSheetId="4" hidden="1">'Res at HCH LLC TB2 8.12 - PBC'!$F$348</definedName>
    <definedName name="QB_ROW_53040" localSheetId="6" hidden="1">'Res at HCH LLC TB - PBC SS'!$E$154</definedName>
    <definedName name="QB_ROW_53040" localSheetId="3" hidden="1">'Res at HCH LLC TB 8.12 - PBC'!$E$154</definedName>
    <definedName name="QB_ROW_53040" localSheetId="7" hidden="1">'Res at HCH LLC TB2 - PBC SS'!$E$235</definedName>
    <definedName name="QB_ROW_53040" localSheetId="4" hidden="1">'Res at HCH LLC TB2 8.12 - PBC'!$E$310</definedName>
    <definedName name="QB_ROW_5311" localSheetId="6" hidden="1">'Res at HCH LLC TB - PBC SS'!$B$57</definedName>
    <definedName name="QB_ROW_5311" localSheetId="3" hidden="1">'Res at HCH LLC TB 8.12 - PBC'!$B$57</definedName>
    <definedName name="QB_ROW_5311" localSheetId="7" hidden="1">'Res at HCH LLC TB2 - PBC SS'!$B$118</definedName>
    <definedName name="QB_ROW_5311" localSheetId="4" hidden="1">'Res at HCH LLC TB2 8.12 - PBC'!$B$161</definedName>
    <definedName name="QB_ROW_5320" localSheetId="6" hidden="1">'Res at HCH LLC TB - PBC SS'!$C$54</definedName>
    <definedName name="QB_ROW_5320" localSheetId="3" hidden="1">'Res at HCH LLC TB 8.12 - PBC'!$C$54</definedName>
    <definedName name="QB_ROW_5320" localSheetId="7" hidden="1">'Res at HCH LLC TB2 - PBC SS'!$C$115</definedName>
    <definedName name="QB_ROW_5320" localSheetId="4" hidden="1">'Res at HCH LLC TB2 8.12 - PBC'!$C$158</definedName>
    <definedName name="QB_ROW_53340" localSheetId="6" hidden="1">'Res at HCH LLC TB - PBC SS'!$E$155</definedName>
    <definedName name="QB_ROW_53340" localSheetId="3" hidden="1">'Res at HCH LLC TB 8.12 - PBC'!$E$155</definedName>
    <definedName name="QB_ROW_53340" localSheetId="7" hidden="1">'Res at HCH LLC TB2 - PBC SS'!$E$236</definedName>
    <definedName name="QB_ROW_53340" localSheetId="4" hidden="1">'Res at HCH LLC TB2 8.12 - PBC'!$E$311</definedName>
    <definedName name="QB_ROW_54040" localSheetId="6" hidden="1">'Res at HCH LLC TB - PBC SS'!$E$108</definedName>
    <definedName name="QB_ROW_54040" localSheetId="3" hidden="1">'Res at HCH LLC TB 8.12 - PBC'!$E$108</definedName>
    <definedName name="QB_ROW_54050" localSheetId="6" hidden="1">'Res at HCH LLC TB - PBC SS'!$F$111</definedName>
    <definedName name="QB_ROW_54050" localSheetId="3" hidden="1">'Res at HCH LLC TB 8.12 - PBC'!$F$111</definedName>
    <definedName name="QB_ROW_54050" localSheetId="7" hidden="1">'Res at HCH LLC TB2 - PBC SS'!$F$127</definedName>
    <definedName name="QB_ROW_54050" localSheetId="4" hidden="1">'Res at HCH LLC TB2 8.12 - PBC'!$F$170</definedName>
    <definedName name="QB_ROW_54340" localSheetId="6" hidden="1">'Res at HCH LLC TB - PBC SS'!$E$113</definedName>
    <definedName name="QB_ROW_54340" localSheetId="3" hidden="1">'Res at HCH LLC TB 8.12 - PBC'!$E$113</definedName>
    <definedName name="QB_ROW_54350" localSheetId="6" hidden="1">'Res at HCH LLC TB - PBC SS'!$F$112</definedName>
    <definedName name="QB_ROW_54350" localSheetId="3" hidden="1">'Res at HCH LLC TB 8.12 - PBC'!$F$112</definedName>
    <definedName name="QB_ROW_54350" localSheetId="7" hidden="1">'Res at HCH LLC TB2 - PBC SS'!$F$128</definedName>
    <definedName name="QB_ROW_54350" localSheetId="4" hidden="1">'Res at HCH LLC TB2 8.12 - PBC'!$F$171</definedName>
    <definedName name="QB_ROW_55050" localSheetId="6" hidden="1">'Res at HCH LLC TB - PBC SS'!$F$109</definedName>
    <definedName name="QB_ROW_55050" localSheetId="3" hidden="1">'Res at HCH LLC TB 8.12 - PBC'!$F$109</definedName>
    <definedName name="QB_ROW_55060" localSheetId="7" hidden="1">'Res at HCH LLC TB2 - PBC SS'!$G$182</definedName>
    <definedName name="QB_ROW_55060" localSheetId="4" hidden="1">'Res at HCH LLC TB2 8.12 - PBC'!$G$245</definedName>
    <definedName name="QB_ROW_55350" localSheetId="6" hidden="1">'Res at HCH LLC TB - PBC SS'!$F$110</definedName>
    <definedName name="QB_ROW_55350" localSheetId="3" hidden="1">'Res at HCH LLC TB 8.12 - PBC'!$F$110</definedName>
    <definedName name="QB_ROW_55360" localSheetId="7" hidden="1">'Res at HCH LLC TB2 - PBC SS'!$G$183</definedName>
    <definedName name="QB_ROW_55360" localSheetId="4" hidden="1">'Res at HCH LLC TB2 8.12 - PBC'!$G$246</definedName>
    <definedName name="QB_ROW_56040" localSheetId="6" hidden="1">'Res at HCH LLC TB - PBC SS'!$E$156</definedName>
    <definedName name="QB_ROW_56040" localSheetId="3" hidden="1">'Res at HCH LLC TB 8.12 - PBC'!$E$156</definedName>
    <definedName name="QB_ROW_56060" localSheetId="7" hidden="1">'Res at HCH LLC TB2 - PBC SS'!$G$186</definedName>
    <definedName name="QB_ROW_56060" localSheetId="4" hidden="1">'Res at HCH LLC TB2 8.12 - PBC'!$G$249</definedName>
    <definedName name="QB_ROW_56340" localSheetId="6" hidden="1">'Res at HCH LLC TB - PBC SS'!$E$157</definedName>
    <definedName name="QB_ROW_56340" localSheetId="3" hidden="1">'Res at HCH LLC TB 8.12 - PBC'!$E$157</definedName>
    <definedName name="QB_ROW_56360" localSheetId="7" hidden="1">'Res at HCH LLC TB2 - PBC SS'!$G$187</definedName>
    <definedName name="QB_ROW_56360" localSheetId="4" hidden="1">'Res at HCH LLC TB2 8.12 - PBC'!$G$250</definedName>
    <definedName name="QB_ROW_57040" localSheetId="6" hidden="1">'Res at HCH LLC TB - PBC SS'!$E$150</definedName>
    <definedName name="QB_ROW_57040" localSheetId="3" hidden="1">'Res at HCH LLC TB 8.12 - PBC'!$E$150</definedName>
    <definedName name="QB_ROW_57040" localSheetId="7" hidden="1">'Res at HCH LLC TB2 - PBC SS'!$E$122</definedName>
    <definedName name="QB_ROW_57040" localSheetId="4" hidden="1">'Res at HCH LLC TB2 8.12 - PBC'!$E$165</definedName>
    <definedName name="QB_ROW_57340" localSheetId="6" hidden="1">'Res at HCH LLC TB - PBC SS'!$E$151</definedName>
    <definedName name="QB_ROW_57340" localSheetId="3" hidden="1">'Res at HCH LLC TB 8.12 - PBC'!$E$151</definedName>
    <definedName name="QB_ROW_57340" localSheetId="7" hidden="1">'Res at HCH LLC TB2 - PBC SS'!$E$123</definedName>
    <definedName name="QB_ROW_57340" localSheetId="4" hidden="1">'Res at HCH LLC TB2 8.12 - PBC'!$E$166</definedName>
    <definedName name="QB_ROW_58050" localSheetId="7" hidden="1">'Res at HCH LLC TB2 - PBC SS'!$F$143</definedName>
    <definedName name="QB_ROW_58050" localSheetId="4" hidden="1">'Res at HCH LLC TB2 8.12 - PBC'!$F$186</definedName>
    <definedName name="QB_ROW_58350" localSheetId="7" hidden="1">'Res at HCH LLC TB2 - PBC SS'!$F$145</definedName>
    <definedName name="QB_ROW_58350" localSheetId="4" hidden="1">'Res at HCH LLC TB2 8.12 - PBC'!$F$191</definedName>
    <definedName name="QB_ROW_59030" localSheetId="6" hidden="1">'Res at HCH LLC TB - PBC SS'!$D$28</definedName>
    <definedName name="QB_ROW_59030" localSheetId="3" hidden="1">'Res at HCH LLC TB 8.12 - PBC'!$D$28</definedName>
    <definedName name="QB_ROW_59040" localSheetId="6" hidden="1">'Res at HCH LLC TB - PBC SS'!$E$37</definedName>
    <definedName name="QB_ROW_59040" localSheetId="3" hidden="1">'Res at HCH LLC TB 8.12 - PBC'!$E$37</definedName>
    <definedName name="QB_ROW_59050" localSheetId="7" hidden="1">'Res at HCH LLC TB2 - PBC SS'!$F$134</definedName>
    <definedName name="QB_ROW_59050" localSheetId="4" hidden="1">'Res at HCH LLC TB2 8.12 - PBC'!$F$177</definedName>
    <definedName name="QB_ROW_59330" localSheetId="6" hidden="1">'Res at HCH LLC TB - PBC SS'!$D$39</definedName>
    <definedName name="QB_ROW_59330" localSheetId="3" hidden="1">'Res at HCH LLC TB 8.12 - PBC'!$D$39</definedName>
    <definedName name="QB_ROW_59340" localSheetId="6" hidden="1">'Res at HCH LLC TB - PBC SS'!$E$38</definedName>
    <definedName name="QB_ROW_59340" localSheetId="3" hidden="1">'Res at HCH LLC TB 8.12 - PBC'!$E$38</definedName>
    <definedName name="QB_ROW_59350" localSheetId="7" hidden="1">'Res at HCH LLC TB2 - PBC SS'!$F$136</definedName>
    <definedName name="QB_ROW_59350" localSheetId="4" hidden="1">'Res at HCH LLC TB2 8.12 - PBC'!$F$179</definedName>
    <definedName name="QB_ROW_60030" localSheetId="7" hidden="1">'Res at HCH LLC TB2 - PBC SS'!$D$60</definedName>
    <definedName name="QB_ROW_60030" localSheetId="4" hidden="1">'Res at HCH LLC TB2 8.12 - PBC'!$D$88</definedName>
    <definedName name="QB_ROW_60040" localSheetId="6" hidden="1">'Res at HCH LLC TB - PBC SS'!$E$33</definedName>
    <definedName name="QB_ROW_60040" localSheetId="3" hidden="1">'Res at HCH LLC TB 8.12 - PBC'!$E$33</definedName>
    <definedName name="QB_ROW_60040" localSheetId="7" hidden="1">'Res at HCH LLC TB2 - PBC SS'!$E$63</definedName>
    <definedName name="QB_ROW_60040" localSheetId="4" hidden="1">'Res at HCH LLC TB2 8.12 - PBC'!$E$91</definedName>
    <definedName name="QB_ROW_6011" localSheetId="6" hidden="1">'Res at HCH LLC TB - PBC SS'!$B$58</definedName>
    <definedName name="QB_ROW_6011" localSheetId="3" hidden="1">'Res at HCH LLC TB 8.12 - PBC'!$B$58</definedName>
    <definedName name="QB_ROW_6011" localSheetId="7" hidden="1">'Res at HCH LLC TB2 - PBC SS'!$B$119</definedName>
    <definedName name="QB_ROW_6011" localSheetId="4" hidden="1">'Res at HCH LLC TB2 8.12 - PBC'!$B$162</definedName>
    <definedName name="QB_ROW_60330" localSheetId="7" hidden="1">'Res at HCH LLC TB2 - PBC SS'!$D$65</definedName>
    <definedName name="QB_ROW_60330" localSheetId="4" hidden="1">'Res at HCH LLC TB2 8.12 - PBC'!$D$93</definedName>
    <definedName name="QB_ROW_60340" localSheetId="6" hidden="1">'Res at HCH LLC TB - PBC SS'!$E$34</definedName>
    <definedName name="QB_ROW_60340" localSheetId="3" hidden="1">'Res at HCH LLC TB 8.12 - PBC'!$E$34</definedName>
    <definedName name="QB_ROW_60340" localSheetId="7" hidden="1">'Res at HCH LLC TB2 - PBC SS'!$E$64</definedName>
    <definedName name="QB_ROW_60340" localSheetId="4" hidden="1">'Res at HCH LLC TB2 8.12 - PBC'!$E$92</definedName>
    <definedName name="QB_ROW_61030" localSheetId="6" hidden="1">'Res at HCH LLC TB - PBC SS'!$D$143</definedName>
    <definedName name="QB_ROW_61030" localSheetId="3" hidden="1">'Res at HCH LLC TB 8.12 - PBC'!$D$143</definedName>
    <definedName name="QB_ROW_61030" localSheetId="7" hidden="1">'Res at HCH LLC TB2 - PBC SS'!$D$86</definedName>
    <definedName name="QB_ROW_61030" localSheetId="4" hidden="1">'Res at HCH LLC TB2 8.12 - PBC'!$D$119</definedName>
    <definedName name="QB_ROW_61040" localSheetId="6" hidden="1">'Res at HCH LLC TB - PBC SS'!$E$146</definedName>
    <definedName name="QB_ROW_61040" localSheetId="3" hidden="1">'Res at HCH LLC TB 8.12 - PBC'!$E$146</definedName>
    <definedName name="QB_ROW_61330" localSheetId="6" hidden="1">'Res at HCH LLC TB - PBC SS'!$D$148</definedName>
    <definedName name="QB_ROW_61330" localSheetId="3" hidden="1">'Res at HCH LLC TB 8.12 - PBC'!$D$148</definedName>
    <definedName name="QB_ROW_61330" localSheetId="7" hidden="1">'Res at HCH LLC TB2 - PBC SS'!$D$87</definedName>
    <definedName name="QB_ROW_61330" localSheetId="4" hidden="1">'Res at HCH LLC TB2 8.12 - PBC'!$D$120</definedName>
    <definedName name="QB_ROW_61340" localSheetId="6" hidden="1">'Res at HCH LLC TB - PBC SS'!$E$147</definedName>
    <definedName name="QB_ROW_61340" localSheetId="3" hidden="1">'Res at HCH LLC TB 8.12 - PBC'!$E$147</definedName>
    <definedName name="QB_ROW_62040" localSheetId="6" hidden="1">'Res at HCH LLC TB - PBC SS'!$E$144</definedName>
    <definedName name="QB_ROW_62040" localSheetId="3" hidden="1">'Res at HCH LLC TB 8.12 - PBC'!$E$144</definedName>
    <definedName name="QB_ROW_62040" localSheetId="7" hidden="1">'Res at HCH LLC TB2 - PBC SS'!$E$237</definedName>
    <definedName name="QB_ROW_62040" localSheetId="4" hidden="1">'Res at HCH LLC TB2 8.12 - PBC'!$E$312</definedName>
    <definedName name="QB_ROW_62050" localSheetId="7" hidden="1">'Res at HCH LLC TB2 - PBC SS'!$F$248</definedName>
    <definedName name="QB_ROW_62050" localSheetId="4" hidden="1">'Res at HCH LLC TB2 8.12 - PBC'!$F$324</definedName>
    <definedName name="QB_ROW_62340" localSheetId="6" hidden="1">'Res at HCH LLC TB - PBC SS'!$E$145</definedName>
    <definedName name="QB_ROW_62340" localSheetId="3" hidden="1">'Res at HCH LLC TB 8.12 - PBC'!$E$145</definedName>
    <definedName name="QB_ROW_62340" localSheetId="7" hidden="1">'Res at HCH LLC TB2 - PBC SS'!$E$250</definedName>
    <definedName name="QB_ROW_62340" localSheetId="4" hidden="1">'Res at HCH LLC TB2 8.12 - PBC'!$E$326</definedName>
    <definedName name="QB_ROW_62350" localSheetId="7" hidden="1">'Res at HCH LLC TB2 - PBC SS'!$F$249</definedName>
    <definedName name="QB_ROW_62350" localSheetId="4" hidden="1">'Res at HCH LLC TB2 8.12 - PBC'!$F$325</definedName>
    <definedName name="QB_ROW_63040" localSheetId="6" hidden="1">'Res at HCH LLC TB - PBC SS'!$E$172</definedName>
    <definedName name="QB_ROW_63040" localSheetId="3" hidden="1">'Res at HCH LLC TB 8.12 - PBC'!$E$172</definedName>
    <definedName name="QB_ROW_63050" localSheetId="7" hidden="1">'Res at HCH LLC TB2 - PBC SS'!$F$242</definedName>
    <definedName name="QB_ROW_63050" localSheetId="4" hidden="1">'Res at HCH LLC TB2 8.12 - PBC'!$F$317</definedName>
    <definedName name="QB_ROW_6311" localSheetId="6" hidden="1">'Res at HCH LLC TB - PBC SS'!$B$76</definedName>
    <definedName name="QB_ROW_6311" localSheetId="3" hidden="1">'Res at HCH LLC TB 8.12 - PBC'!$B$76</definedName>
    <definedName name="QB_ROW_6311" localSheetId="7" hidden="1">'Res at HCH LLC TB2 - PBC SS'!$B$259</definedName>
    <definedName name="QB_ROW_6311" localSheetId="4" hidden="1">'Res at HCH LLC TB2 8.12 - PBC'!$B$335</definedName>
    <definedName name="QB_ROW_63340" localSheetId="6" hidden="1">'Res at HCH LLC TB - PBC SS'!$E$173</definedName>
    <definedName name="QB_ROW_63340" localSheetId="3" hidden="1">'Res at HCH LLC TB 8.12 - PBC'!$E$173</definedName>
    <definedName name="QB_ROW_63350" localSheetId="7" hidden="1">'Res at HCH LLC TB2 - PBC SS'!$F$243</definedName>
    <definedName name="QB_ROW_63350" localSheetId="4" hidden="1">'Res at HCH LLC TB2 8.12 - PBC'!$F$318</definedName>
    <definedName name="QB_ROW_64040" localSheetId="6" hidden="1">'Res at HCH LLC TB - PBC SS'!$E$29</definedName>
    <definedName name="QB_ROW_64040" localSheetId="3" hidden="1">'Res at HCH LLC TB 8.12 - PBC'!$E$29</definedName>
    <definedName name="QB_ROW_64050" localSheetId="7" hidden="1">'Res at HCH LLC TB2 - PBC SS'!$F$246</definedName>
    <definedName name="QB_ROW_64050" localSheetId="4" hidden="1">'Res at HCH LLC TB2 8.12 - PBC'!$F$322</definedName>
    <definedName name="QB_ROW_64340" localSheetId="6" hidden="1">'Res at HCH LLC TB - PBC SS'!$E$30</definedName>
    <definedName name="QB_ROW_64340" localSheetId="3" hidden="1">'Res at HCH LLC TB 8.12 - PBC'!$E$30</definedName>
    <definedName name="QB_ROW_64350" localSheetId="7" hidden="1">'Res at HCH LLC TB2 - PBC SS'!$F$247</definedName>
    <definedName name="QB_ROW_64350" localSheetId="4" hidden="1">'Res at HCH LLC TB2 8.12 - PBC'!$F$323</definedName>
    <definedName name="QB_ROW_65030" localSheetId="6" hidden="1">'Res at HCH LLC TB - PBC SS'!$D$185</definedName>
    <definedName name="QB_ROW_65030" localSheetId="3" hidden="1">'Res at HCH LLC TB 8.12 - PBC'!$D$185</definedName>
    <definedName name="QB_ROW_65030" localSheetId="7" hidden="1">'Res at HCH LLC TB2 - PBC SS'!$D$311</definedName>
    <definedName name="QB_ROW_65030" localSheetId="4" hidden="1">'Res at HCH LLC TB2 8.12 - PBC'!$D$388</definedName>
    <definedName name="QB_ROW_65040" localSheetId="7" hidden="1">'Res at HCH LLC TB2 - PBC SS'!$E$322</definedName>
    <definedName name="QB_ROW_65040" localSheetId="4" hidden="1">'Res at HCH LLC TB2 8.12 - PBC'!$E$400</definedName>
    <definedName name="QB_ROW_65330" localSheetId="6" hidden="1">'Res at HCH LLC TB - PBC SS'!$D$186</definedName>
    <definedName name="QB_ROW_65330" localSheetId="3" hidden="1">'Res at HCH LLC TB 8.12 - PBC'!$D$186</definedName>
    <definedName name="QB_ROW_65330" localSheetId="7" hidden="1">'Res at HCH LLC TB2 - PBC SS'!$D$324</definedName>
    <definedName name="QB_ROW_65330" localSheetId="4" hidden="1">'Res at HCH LLC TB2 8.12 - PBC'!$D$402</definedName>
    <definedName name="QB_ROW_65340" localSheetId="7" hidden="1">'Res at HCH LLC TB2 - PBC SS'!$E$323</definedName>
    <definedName name="QB_ROW_65340" localSheetId="4" hidden="1">'Res at HCH LLC TB2 8.12 - PBC'!$E$401</definedName>
    <definedName name="QB_ROW_66050" localSheetId="6" hidden="1">'Res at HCH LLC TB - PBC SS'!$F$103</definedName>
    <definedName name="QB_ROW_66050" localSheetId="3" hidden="1">'Res at HCH LLC TB 8.12 - PBC'!$F$103</definedName>
    <definedName name="QB_ROW_66050" localSheetId="7" hidden="1">'Res at HCH LLC TB2 - PBC SS'!$F$244</definedName>
    <definedName name="QB_ROW_66050" localSheetId="4" hidden="1">'Res at HCH LLC TB2 8.12 - PBC'!$F$319</definedName>
    <definedName name="QB_ROW_66350" localSheetId="6" hidden="1">'Res at HCH LLC TB - PBC SS'!$F$104</definedName>
    <definedName name="QB_ROW_66350" localSheetId="3" hidden="1">'Res at HCH LLC TB 8.12 - PBC'!$F$104</definedName>
    <definedName name="QB_ROW_66350" localSheetId="7" hidden="1">'Res at HCH LLC TB2 - PBC SS'!$F$245</definedName>
    <definedName name="QB_ROW_66350" localSheetId="4" hidden="1">'Res at HCH LLC TB2 8.12 - PBC'!$F$321</definedName>
    <definedName name="QB_ROW_67040" localSheetId="6" hidden="1">'Res at HCH LLC TB - PBC SS'!$E$45</definedName>
    <definedName name="QB_ROW_67040" localSheetId="3" hidden="1">'Res at HCH LLC TB 8.12 - PBC'!$E$45</definedName>
    <definedName name="QB_ROW_67050" localSheetId="7" hidden="1">'Res at HCH LLC TB2 - PBC SS'!$F$240</definedName>
    <definedName name="QB_ROW_67050" localSheetId="4" hidden="1">'Res at HCH LLC TB2 8.12 - PBC'!$F$315</definedName>
    <definedName name="QB_ROW_67340" localSheetId="6" hidden="1">'Res at HCH LLC TB - PBC SS'!$E$46</definedName>
    <definedName name="QB_ROW_67340" localSheetId="3" hidden="1">'Res at HCH LLC TB 8.12 - PBC'!$E$46</definedName>
    <definedName name="QB_ROW_67350" localSheetId="7" hidden="1">'Res at HCH LLC TB2 - PBC SS'!$F$241</definedName>
    <definedName name="QB_ROW_67350" localSheetId="4" hidden="1">'Res at HCH LLC TB2 8.12 - PBC'!$F$316</definedName>
    <definedName name="QB_ROW_68040" localSheetId="7" hidden="1">'Res at HCH LLC TB2 - PBC SS'!$E$312</definedName>
    <definedName name="QB_ROW_68040" localSheetId="4" hidden="1">'Res at HCH LLC TB2 8.12 - PBC'!$E$389</definedName>
    <definedName name="QB_ROW_68050" localSheetId="6" hidden="1">'Res at HCH LLC TB - PBC SS'!$F$90</definedName>
    <definedName name="QB_ROW_68050" localSheetId="3" hidden="1">'Res at HCH LLC TB 8.12 - PBC'!$F$90</definedName>
    <definedName name="QB_ROW_68340" localSheetId="7" hidden="1">'Res at HCH LLC TB2 - PBC SS'!$E$313</definedName>
    <definedName name="QB_ROW_68340" localSheetId="4" hidden="1">'Res at HCH LLC TB2 8.12 - PBC'!$E$390</definedName>
    <definedName name="QB_ROW_68350" localSheetId="6" hidden="1">'Res at HCH LLC TB - PBC SS'!$F$92</definedName>
    <definedName name="QB_ROW_68350" localSheetId="3" hidden="1">'Res at HCH LLC TB 8.12 - PBC'!$F$92</definedName>
    <definedName name="QB_ROW_69030" localSheetId="6" hidden="1">'Res at HCH LLC TB - PBC SS'!$D$127</definedName>
    <definedName name="QB_ROW_69030" localSheetId="3" hidden="1">'Res at HCH LLC TB 8.12 - PBC'!$D$127</definedName>
    <definedName name="QB_ROW_69040" localSheetId="6" hidden="1">'Res at HCH LLC TB - PBC SS'!$E$130</definedName>
    <definedName name="QB_ROW_69040" localSheetId="3" hidden="1">'Res at HCH LLC TB 8.12 - PBC'!$E$130</definedName>
    <definedName name="QB_ROW_69040" localSheetId="7" hidden="1">'Res at HCH LLC TB2 - PBC SS'!$E$320</definedName>
    <definedName name="QB_ROW_69040" localSheetId="4" hidden="1">'Res at HCH LLC TB2 8.12 - PBC'!$E$398</definedName>
    <definedName name="QB_ROW_69330" localSheetId="6" hidden="1">'Res at HCH LLC TB - PBC SS'!$D$132</definedName>
    <definedName name="QB_ROW_69330" localSheetId="3" hidden="1">'Res at HCH LLC TB 8.12 - PBC'!$D$132</definedName>
    <definedName name="QB_ROW_69340" localSheetId="6" hidden="1">'Res at HCH LLC TB - PBC SS'!$E$131</definedName>
    <definedName name="QB_ROW_69340" localSheetId="3" hidden="1">'Res at HCH LLC TB 8.12 - PBC'!$E$131</definedName>
    <definedName name="QB_ROW_69340" localSheetId="7" hidden="1">'Res at HCH LLC TB2 - PBC SS'!$E$321</definedName>
    <definedName name="QB_ROW_69340" localSheetId="4" hidden="1">'Res at HCH LLC TB2 8.12 - PBC'!$E$399</definedName>
    <definedName name="QB_ROW_7001" localSheetId="6" hidden="1">'Res at HCH LLC TB - PBC SS'!$A$78</definedName>
    <definedName name="QB_ROW_7001" localSheetId="3" hidden="1">'Res at HCH LLC TB 8.12 - PBC'!$A$78</definedName>
    <definedName name="QB_ROW_7001" localSheetId="7" hidden="1">'Res at HCH LLC TB2 - PBC SS'!$A$261</definedName>
    <definedName name="QB_ROW_7001" localSheetId="4" hidden="1">'Res at HCH LLC TB2 8.12 - PBC'!$A$337</definedName>
    <definedName name="QB_ROW_70030" localSheetId="6" hidden="1">'Res at HCH LLC TB - PBC SS'!$D$187</definedName>
    <definedName name="QB_ROW_70030" localSheetId="3" hidden="1">'Res at HCH LLC TB 8.12 - PBC'!$D$187</definedName>
    <definedName name="QB_ROW_70050" localSheetId="7" hidden="1">'Res at HCH LLC TB2 - PBC SS'!$F$238</definedName>
    <definedName name="QB_ROW_70050" localSheetId="4" hidden="1">'Res at HCH LLC TB2 8.12 - PBC'!$F$313</definedName>
    <definedName name="QB_ROW_70330" localSheetId="6" hidden="1">'Res at HCH LLC TB - PBC SS'!$D$188</definedName>
    <definedName name="QB_ROW_70330" localSheetId="3" hidden="1">'Res at HCH LLC TB 8.12 - PBC'!$D$188</definedName>
    <definedName name="QB_ROW_70350" localSheetId="7" hidden="1">'Res at HCH LLC TB2 - PBC SS'!$F$239</definedName>
    <definedName name="QB_ROW_70350" localSheetId="4" hidden="1">'Res at HCH LLC TB2 8.12 - PBC'!$F$314</definedName>
    <definedName name="QB_ROW_71030" localSheetId="6" hidden="1">'Res at HCH LLC TB - PBC SS'!$D$167</definedName>
    <definedName name="QB_ROW_71030" localSheetId="3" hidden="1">'Res at HCH LLC TB 8.12 - PBC'!$D$167</definedName>
    <definedName name="QB_ROW_71040" localSheetId="7" hidden="1">'Res at HCH LLC TB2 - PBC SS'!$E$292</definedName>
    <definedName name="QB_ROW_71040" localSheetId="4" hidden="1">'Res at HCH LLC TB2 8.12 - PBC'!$E$369</definedName>
    <definedName name="QB_ROW_71050" localSheetId="7" hidden="1">'Res at HCH LLC TB2 - PBC SS'!$F$297</definedName>
    <definedName name="QB_ROW_71050" localSheetId="4" hidden="1">'Res at HCH LLC TB2 8.12 - PBC'!$F$374</definedName>
    <definedName name="QB_ROW_71330" localSheetId="6" hidden="1">'Res at HCH LLC TB - PBC SS'!$D$168</definedName>
    <definedName name="QB_ROW_71330" localSheetId="3" hidden="1">'Res at HCH LLC TB 8.12 - PBC'!$D$168</definedName>
    <definedName name="QB_ROW_71340" localSheetId="7" hidden="1">'Res at HCH LLC TB2 - PBC SS'!$E$299</definedName>
    <definedName name="QB_ROW_71340" localSheetId="4" hidden="1">'Res at HCH LLC TB2 8.12 - PBC'!$E$376</definedName>
    <definedName name="QB_ROW_71350" localSheetId="7" hidden="1">'Res at HCH LLC TB2 - PBC SS'!$F$298</definedName>
    <definedName name="QB_ROW_71350" localSheetId="4" hidden="1">'Res at HCH LLC TB2 8.12 - PBC'!$F$375</definedName>
    <definedName name="QB_ROW_72030" localSheetId="6" hidden="1">'Res at HCH LLC TB - PBC SS'!$D$125</definedName>
    <definedName name="QB_ROW_72030" localSheetId="3" hidden="1">'Res at HCH LLC TB 8.12 - PBC'!$D$125</definedName>
    <definedName name="QB_ROW_72050" localSheetId="7" hidden="1">'Res at HCH LLC TB2 - PBC SS'!$F$293</definedName>
    <definedName name="QB_ROW_72050" localSheetId="4" hidden="1">'Res at HCH LLC TB2 8.12 - PBC'!$F$370</definedName>
    <definedName name="QB_ROW_72330" localSheetId="6" hidden="1">'Res at HCH LLC TB - PBC SS'!$D$126</definedName>
    <definedName name="QB_ROW_72330" localSheetId="3" hidden="1">'Res at HCH LLC TB 8.12 - PBC'!$D$126</definedName>
    <definedName name="QB_ROW_72350" localSheetId="7" hidden="1">'Res at HCH LLC TB2 - PBC SS'!$F$294</definedName>
    <definedName name="QB_ROW_72350" localSheetId="4" hidden="1">'Res at HCH LLC TB2 8.12 - PBC'!$F$371</definedName>
    <definedName name="QB_ROW_7301" localSheetId="6" hidden="1">'Res at HCH LLC TB - PBC SS'!$A$209</definedName>
    <definedName name="QB_ROW_7301" localSheetId="3" hidden="1">'Res at HCH LLC TB 8.12 - PBC'!$A$209</definedName>
    <definedName name="QB_ROW_7301" localSheetId="7" hidden="1">'Res at HCH LLC TB2 - PBC SS'!$A$353</definedName>
    <definedName name="QB_ROW_7301" localSheetId="4" hidden="1">'Res at HCH LLC TB2 8.12 - PBC'!$A$431</definedName>
    <definedName name="QB_ROW_73030" localSheetId="6" hidden="1">'Res at HCH LLC TB - PBC SS'!$D$133</definedName>
    <definedName name="QB_ROW_73030" localSheetId="3" hidden="1">'Res at HCH LLC TB 8.12 - PBC'!$D$133</definedName>
    <definedName name="QB_ROW_73040" localSheetId="7" hidden="1">'Res at HCH LLC TB2 - PBC SS'!$E$124</definedName>
    <definedName name="QB_ROW_73040" localSheetId="4" hidden="1">'Res at HCH LLC TB2 8.12 - PBC'!$E$167</definedName>
    <definedName name="QB_ROW_73050" localSheetId="7" hidden="1">'Res at HCH LLC TB2 - PBC SS'!$F$216</definedName>
    <definedName name="QB_ROW_73050" localSheetId="4" hidden="1">'Res at HCH LLC TB2 8.12 - PBC'!$F$284</definedName>
    <definedName name="QB_ROW_73330" localSheetId="6" hidden="1">'Res at HCH LLC TB - PBC SS'!$D$134</definedName>
    <definedName name="QB_ROW_73330" localSheetId="3" hidden="1">'Res at HCH LLC TB 8.12 - PBC'!$D$134</definedName>
    <definedName name="QB_ROW_73340" localSheetId="7" hidden="1">'Res at HCH LLC TB2 - PBC SS'!$E$234</definedName>
    <definedName name="QB_ROW_73340" localSheetId="4" hidden="1">'Res at HCH LLC TB2 8.12 - PBC'!$E$309</definedName>
    <definedName name="QB_ROW_73350" localSheetId="7" hidden="1">'Res at HCH LLC TB2 - PBC SS'!$F$233</definedName>
    <definedName name="QB_ROW_73350" localSheetId="4" hidden="1">'Res at HCH LLC TB2 8.12 - PBC'!$F$308</definedName>
    <definedName name="QB_ROW_74030" localSheetId="6" hidden="1">'Res at HCH LLC TB - PBC SS'!$D$189</definedName>
    <definedName name="QB_ROW_74030" localSheetId="3" hidden="1">'Res at HCH LLC TB 8.12 - PBC'!$D$189</definedName>
    <definedName name="QB_ROW_74050" localSheetId="7" hidden="1">'Res at HCH LLC TB2 - PBC SS'!$F$146</definedName>
    <definedName name="QB_ROW_74050" localSheetId="4" hidden="1">'Res at HCH LLC TB2 8.12 - PBC'!$F$192</definedName>
    <definedName name="QB_ROW_74330" localSheetId="6" hidden="1">'Res at HCH LLC TB - PBC SS'!$D$190</definedName>
    <definedName name="QB_ROW_74330" localSheetId="3" hidden="1">'Res at HCH LLC TB 8.12 - PBC'!$D$190</definedName>
    <definedName name="QB_ROW_74350" localSheetId="7" hidden="1">'Res at HCH LLC TB2 - PBC SS'!$F$174</definedName>
    <definedName name="QB_ROW_74350" localSheetId="4" hidden="1">'Res at HCH LLC TB2 8.12 - PBC'!$F$233</definedName>
    <definedName name="QB_ROW_75030" localSheetId="6" hidden="1">'Res at HCH LLC TB - PBC SS'!$D$177</definedName>
    <definedName name="QB_ROW_75030" localSheetId="3" hidden="1">'Res at HCH LLC TB 8.12 - PBC'!$D$177</definedName>
    <definedName name="QB_ROW_75040" localSheetId="6" hidden="1">'Res at HCH LLC TB - PBC SS'!$E$180</definedName>
    <definedName name="QB_ROW_75040" localSheetId="3" hidden="1">'Res at HCH LLC TB 8.12 - PBC'!$E$180</definedName>
    <definedName name="QB_ROW_75040" localSheetId="7" hidden="1">'Res at HCH LLC TB2 - PBC SS'!$E$284</definedName>
    <definedName name="QB_ROW_75040" localSheetId="4" hidden="1">'Res at HCH LLC TB2 8.12 - PBC'!$E$361</definedName>
    <definedName name="QB_ROW_75050" localSheetId="7" hidden="1">'Res at HCH LLC TB2 - PBC SS'!$F$289</definedName>
    <definedName name="QB_ROW_75050" localSheetId="4" hidden="1">'Res at HCH LLC TB2 8.12 - PBC'!$F$366</definedName>
    <definedName name="QB_ROW_75330" localSheetId="6" hidden="1">'Res at HCH LLC TB - PBC SS'!$D$182</definedName>
    <definedName name="QB_ROW_75330" localSheetId="3" hidden="1">'Res at HCH LLC TB 8.12 - PBC'!$D$182</definedName>
    <definedName name="QB_ROW_75340" localSheetId="6" hidden="1">'Res at HCH LLC TB - PBC SS'!$E$181</definedName>
    <definedName name="QB_ROW_75340" localSheetId="3" hidden="1">'Res at HCH LLC TB 8.12 - PBC'!$E$181</definedName>
    <definedName name="QB_ROW_75340" localSheetId="7" hidden="1">'Res at HCH LLC TB2 - PBC SS'!$E$291</definedName>
    <definedName name="QB_ROW_75340" localSheetId="4" hidden="1">'Res at HCH LLC TB2 8.12 - PBC'!$E$368</definedName>
    <definedName name="QB_ROW_75350" localSheetId="7" hidden="1">'Res at HCH LLC TB2 - PBC SS'!$F$290</definedName>
    <definedName name="QB_ROW_75350" localSheetId="4" hidden="1">'Res at HCH LLC TB2 8.12 - PBC'!$F$367</definedName>
    <definedName name="QB_ROW_76040" localSheetId="6" hidden="1">'Res at HCH LLC TB - PBC SS'!$E$128</definedName>
    <definedName name="QB_ROW_76040" localSheetId="3" hidden="1">'Res at HCH LLC TB 8.12 - PBC'!$E$128</definedName>
    <definedName name="QB_ROW_76050" localSheetId="7" hidden="1">'Res at HCH LLC TB2 - PBC SS'!$F$285</definedName>
    <definedName name="QB_ROW_76050" localSheetId="4" hidden="1">'Res at HCH LLC TB2 8.12 - PBC'!$F$362</definedName>
    <definedName name="QB_ROW_76340" localSheetId="6" hidden="1">'Res at HCH LLC TB - PBC SS'!$E$129</definedName>
    <definedName name="QB_ROW_76340" localSheetId="3" hidden="1">'Res at HCH LLC TB 8.12 - PBC'!$E$129</definedName>
    <definedName name="QB_ROW_76350" localSheetId="7" hidden="1">'Res at HCH LLC TB2 - PBC SS'!$F$286</definedName>
    <definedName name="QB_ROW_76350" localSheetId="4" hidden="1">'Res at HCH LLC TB2 8.12 - PBC'!$F$363</definedName>
    <definedName name="QB_ROW_77040" localSheetId="6" hidden="1">'Res at HCH LLC TB - PBC SS'!$E$178</definedName>
    <definedName name="QB_ROW_77040" localSheetId="3" hidden="1">'Res at HCH LLC TB 8.12 - PBC'!$E$178</definedName>
    <definedName name="QB_ROW_77050" localSheetId="7" hidden="1">'Res at HCH LLC TB2 - PBC SS'!$F$287</definedName>
    <definedName name="QB_ROW_77050" localSheetId="4" hidden="1">'Res at HCH LLC TB2 8.12 - PBC'!$F$364</definedName>
    <definedName name="QB_ROW_77340" localSheetId="6" hidden="1">'Res at HCH LLC TB - PBC SS'!$E$179</definedName>
    <definedName name="QB_ROW_77340" localSheetId="3" hidden="1">'Res at HCH LLC TB 8.12 - PBC'!$E$179</definedName>
    <definedName name="QB_ROW_77350" localSheetId="7" hidden="1">'Res at HCH LLC TB2 - PBC SS'!$F$288</definedName>
    <definedName name="QB_ROW_77350" localSheetId="4" hidden="1">'Res at HCH LLC TB2 8.12 - PBC'!$F$365</definedName>
    <definedName name="QB_ROW_78030" localSheetId="6" hidden="1">'Res at HCH LLC TB - PBC SS'!$D$161</definedName>
    <definedName name="QB_ROW_78030" localSheetId="3" hidden="1">'Res at HCH LLC TB 8.12 - PBC'!$D$161</definedName>
    <definedName name="QB_ROW_78040" localSheetId="6" hidden="1">'Res at HCH LLC TB - PBC SS'!$E$164</definedName>
    <definedName name="QB_ROW_78040" localSheetId="3" hidden="1">'Res at HCH LLC TB 8.12 - PBC'!$E$164</definedName>
    <definedName name="QB_ROW_78060" localSheetId="7" hidden="1">'Res at HCH LLC TB2 - PBC SS'!$G$184</definedName>
    <definedName name="QB_ROW_78060" localSheetId="4" hidden="1">'Res at HCH LLC TB2 8.12 - PBC'!$G$247</definedName>
    <definedName name="QB_ROW_78330" localSheetId="6" hidden="1">'Res at HCH LLC TB - PBC SS'!$D$166</definedName>
    <definedName name="QB_ROW_78330" localSheetId="3" hidden="1">'Res at HCH LLC TB 8.12 - PBC'!$D$166</definedName>
    <definedName name="QB_ROW_78340" localSheetId="6" hidden="1">'Res at HCH LLC TB - PBC SS'!$E$165</definedName>
    <definedName name="QB_ROW_78340" localSheetId="3" hidden="1">'Res at HCH LLC TB 8.12 - PBC'!$E$165</definedName>
    <definedName name="QB_ROW_78360" localSheetId="7" hidden="1">'Res at HCH LLC TB2 - PBC SS'!$G$185</definedName>
    <definedName name="QB_ROW_78360" localSheetId="4" hidden="1">'Res at HCH LLC TB2 8.12 - PBC'!$G$248</definedName>
    <definedName name="QB_ROW_79040" localSheetId="6" hidden="1">'Res at HCH LLC TB - PBC SS'!$E$162</definedName>
    <definedName name="QB_ROW_79040" localSheetId="3" hidden="1">'Res at HCH LLC TB 8.12 - PBC'!$E$162</definedName>
    <definedName name="QB_ROW_79050" localSheetId="7" hidden="1">'Res at HCH LLC TB2 - PBC SS'!$F$272</definedName>
    <definedName name="QB_ROW_79050" localSheetId="4" hidden="1">'Res at HCH LLC TB2 8.12 - PBC'!$F$349</definedName>
    <definedName name="QB_ROW_79340" localSheetId="6" hidden="1">'Res at HCH LLC TB - PBC SS'!$E$163</definedName>
    <definedName name="QB_ROW_79340" localSheetId="3" hidden="1">'Res at HCH LLC TB 8.12 - PBC'!$E$163</definedName>
    <definedName name="QB_ROW_79350" localSheetId="7" hidden="1">'Res at HCH LLC TB2 - PBC SS'!$F$273</definedName>
    <definedName name="QB_ROW_79350" localSheetId="4" hidden="1">'Res at HCH LLC TB2 8.12 - PBC'!$F$350</definedName>
    <definedName name="QB_ROW_80030" localSheetId="6" hidden="1">'Res at HCH LLC TB - PBC SS'!$D$135</definedName>
    <definedName name="QB_ROW_80030" localSheetId="3" hidden="1">'Res at HCH LLC TB 8.12 - PBC'!$D$135</definedName>
    <definedName name="QB_ROW_80040" localSheetId="6" hidden="1">'Res at HCH LLC TB - PBC SS'!$E$138</definedName>
    <definedName name="QB_ROW_80040" localSheetId="3" hidden="1">'Res at HCH LLC TB 8.12 - PBC'!$E$138</definedName>
    <definedName name="QB_ROW_80060" localSheetId="7" hidden="1">'Res at HCH LLC TB2 - PBC SS'!$G$188</definedName>
    <definedName name="QB_ROW_80060" localSheetId="4" hidden="1">'Res at HCH LLC TB2 8.12 - PBC'!$G$251</definedName>
    <definedName name="QB_ROW_8011" localSheetId="6" hidden="1">'Res at HCH LLC TB - PBC SS'!$B$79</definedName>
    <definedName name="QB_ROW_8011" localSheetId="3" hidden="1">'Res at HCH LLC TB 8.12 - PBC'!$B$79</definedName>
    <definedName name="QB_ROW_8011" localSheetId="7" hidden="1">'Res at HCH LLC TB2 - PBC SS'!$B$262</definedName>
    <definedName name="QB_ROW_8011" localSheetId="4" hidden="1">'Res at HCH LLC TB2 8.12 - PBC'!$B$338</definedName>
    <definedName name="QB_ROW_80330" localSheetId="6" hidden="1">'Res at HCH LLC TB - PBC SS'!$D$140</definedName>
    <definedName name="QB_ROW_80330" localSheetId="3" hidden="1">'Res at HCH LLC TB 8.12 - PBC'!$D$140</definedName>
    <definedName name="QB_ROW_80340" localSheetId="6" hidden="1">'Res at HCH LLC TB - PBC SS'!$E$139</definedName>
    <definedName name="QB_ROW_80340" localSheetId="3" hidden="1">'Res at HCH LLC TB 8.12 - PBC'!$E$139</definedName>
    <definedName name="QB_ROW_80360" localSheetId="7" hidden="1">'Res at HCH LLC TB2 - PBC SS'!$G$189</definedName>
    <definedName name="QB_ROW_80360" localSheetId="4" hidden="1">'Res at HCH LLC TB2 8.12 - PBC'!$G$252</definedName>
    <definedName name="QB_ROW_81040" localSheetId="6" hidden="1">'Res at HCH LLC TB - PBC SS'!$E$136</definedName>
    <definedName name="QB_ROW_81040" localSheetId="3" hidden="1">'Res at HCH LLC TB 8.12 - PBC'!$E$136</definedName>
    <definedName name="QB_ROW_81050" localSheetId="7" hidden="1">'Res at HCH LLC TB2 - PBC SS'!$F$204</definedName>
    <definedName name="QB_ROW_81050" localSheetId="4" hidden="1">'Res at HCH LLC TB2 8.12 - PBC'!$F$272</definedName>
    <definedName name="QB_ROW_81340" localSheetId="6" hidden="1">'Res at HCH LLC TB - PBC SS'!$E$137</definedName>
    <definedName name="QB_ROW_81340" localSheetId="3" hidden="1">'Res at HCH LLC TB 8.12 - PBC'!$E$137</definedName>
    <definedName name="QB_ROW_81350" localSheetId="7" hidden="1">'Res at HCH LLC TB2 - PBC SS'!$F$207</definedName>
    <definedName name="QB_ROW_81350" localSheetId="4" hidden="1">'Res at HCH LLC TB2 8.12 - PBC'!$F$275</definedName>
    <definedName name="QB_ROW_82040" localSheetId="6" hidden="1">'Res at HCH LLC TB - PBC SS'!$E$35</definedName>
    <definedName name="QB_ROW_82040" localSheetId="3" hidden="1">'Res at HCH LLC TB 8.12 - PBC'!$E$35</definedName>
    <definedName name="QB_ROW_82050" localSheetId="7" hidden="1">'Res at HCH LLC TB2 - PBC SS'!$F$179</definedName>
    <definedName name="QB_ROW_82050" localSheetId="4" hidden="1">'Res at HCH LLC TB2 8.12 - PBC'!$F$238</definedName>
    <definedName name="QB_ROW_82340" localSheetId="6" hidden="1">'Res at HCH LLC TB - PBC SS'!$E$36</definedName>
    <definedName name="QB_ROW_82340" localSheetId="3" hidden="1">'Res at HCH LLC TB 8.12 - PBC'!$E$36</definedName>
    <definedName name="QB_ROW_82350" localSheetId="7" hidden="1">'Res at HCH LLC TB2 - PBC SS'!$F$180</definedName>
    <definedName name="QB_ROW_82350" localSheetId="4" hidden="1">'Res at HCH LLC TB2 8.12 - PBC'!$F$243</definedName>
    <definedName name="QB_ROW_83030" localSheetId="6" hidden="1">'Res at HCH LLC TB - PBC SS'!$D$183</definedName>
    <definedName name="QB_ROW_83030" localSheetId="3" hidden="1">'Res at HCH LLC TB 8.12 - PBC'!$D$183</definedName>
    <definedName name="QB_ROW_83050" localSheetId="7" hidden="1">'Res at HCH LLC TB2 - PBC SS'!$F$201</definedName>
    <definedName name="QB_ROW_83050" localSheetId="4" hidden="1">'Res at HCH LLC TB2 8.12 - PBC'!$F$269</definedName>
    <definedName name="QB_ROW_8311" localSheetId="6" hidden="1">'Res at HCH LLC TB - PBC SS'!$B$120</definedName>
    <definedName name="QB_ROW_8311" localSheetId="3" hidden="1">'Res at HCH LLC TB 8.12 - PBC'!$B$120</definedName>
    <definedName name="QB_ROW_8311" localSheetId="7" hidden="1">'Res at HCH LLC TB2 - PBC SS'!$B$326</definedName>
    <definedName name="QB_ROW_8311" localSheetId="4" hidden="1">'Res at HCH LLC TB2 8.12 - PBC'!$B$404</definedName>
    <definedName name="QB_ROW_83330" localSheetId="6" hidden="1">'Res at HCH LLC TB - PBC SS'!$D$184</definedName>
    <definedName name="QB_ROW_83330" localSheetId="3" hidden="1">'Res at HCH LLC TB 8.12 - PBC'!$D$184</definedName>
    <definedName name="QB_ROW_83350" localSheetId="7" hidden="1">'Res at HCH LLC TB2 - PBC SS'!$F$203</definedName>
    <definedName name="QB_ROW_83350" localSheetId="4" hidden="1">'Res at HCH LLC TB2 8.12 - PBC'!$F$271</definedName>
    <definedName name="QB_ROW_84030" localSheetId="6" hidden="1">'Res at HCH LLC TB - PBC SS'!$D$123</definedName>
    <definedName name="QB_ROW_84030" localSheetId="3" hidden="1">'Res at HCH LLC TB 8.12 - PBC'!$D$123</definedName>
    <definedName name="QB_ROW_84050" localSheetId="7" hidden="1">'Res at HCH LLC TB2 - PBC SS'!$F$132</definedName>
    <definedName name="QB_ROW_84050" localSheetId="4" hidden="1">'Res at HCH LLC TB2 8.12 - PBC'!$F$175</definedName>
    <definedName name="QB_ROW_84330" localSheetId="6" hidden="1">'Res at HCH LLC TB - PBC SS'!$D$124</definedName>
    <definedName name="QB_ROW_84330" localSheetId="3" hidden="1">'Res at HCH LLC TB 8.12 - PBC'!$D$124</definedName>
    <definedName name="QB_ROW_84350" localSheetId="7" hidden="1">'Res at HCH LLC TB2 - PBC SS'!$F$133</definedName>
    <definedName name="QB_ROW_84350" localSheetId="4" hidden="1">'Res at HCH LLC TB2 8.12 - PBC'!$F$176</definedName>
    <definedName name="QB_ROW_85040" localSheetId="7" hidden="1">'Res at HCH LLC TB2 - PBC SS'!$E$61</definedName>
    <definedName name="QB_ROW_85040" localSheetId="4" hidden="1">'Res at HCH LLC TB2 8.12 - PBC'!$E$89</definedName>
    <definedName name="QB_ROW_85050" localSheetId="6" hidden="1">'Res at HCH LLC TB - PBC SS'!$F$93</definedName>
    <definedName name="QB_ROW_85050" localSheetId="3" hidden="1">'Res at HCH LLC TB 8.12 - PBC'!$F$93</definedName>
    <definedName name="QB_ROW_85340" localSheetId="7" hidden="1">'Res at HCH LLC TB2 - PBC SS'!$E$62</definedName>
    <definedName name="QB_ROW_85340" localSheetId="4" hidden="1">'Res at HCH LLC TB2 8.12 - PBC'!$E$90</definedName>
    <definedName name="QB_ROW_85350" localSheetId="6" hidden="1">'Res at HCH LLC TB - PBC SS'!$F$94</definedName>
    <definedName name="QB_ROW_85350" localSheetId="3" hidden="1">'Res at HCH LLC TB 8.12 - PBC'!$F$94</definedName>
    <definedName name="QB_ROW_86030" localSheetId="6" hidden="1">'Res at HCH LLC TB - PBC SS'!$D$141</definedName>
    <definedName name="QB_ROW_86030" localSheetId="3" hidden="1">'Res at HCH LLC TB 8.12 - PBC'!$D$141</definedName>
    <definedName name="QB_ROW_86050" localSheetId="7" hidden="1">'Res at HCH LLC TB2 - PBC SS'!$F$208</definedName>
    <definedName name="QB_ROW_86050" localSheetId="4" hidden="1">'Res at HCH LLC TB2 8.12 - PBC'!$F$276</definedName>
    <definedName name="QB_ROW_86060" localSheetId="7" hidden="1">'Res at HCH LLC TB2 - PBC SS'!$G$211</definedName>
    <definedName name="QB_ROW_86060" localSheetId="4" hidden="1">'Res at HCH LLC TB2 8.12 - PBC'!$G$279</definedName>
    <definedName name="QB_ROW_86330" localSheetId="6" hidden="1">'Res at HCH LLC TB - PBC SS'!$D$142</definedName>
    <definedName name="QB_ROW_86330" localSheetId="3" hidden="1">'Res at HCH LLC TB 8.12 - PBC'!$D$142</definedName>
    <definedName name="QB_ROW_86350" localSheetId="7" hidden="1">'Res at HCH LLC TB2 - PBC SS'!$F$213</definedName>
    <definedName name="QB_ROW_86350" localSheetId="4" hidden="1">'Res at HCH LLC TB2 8.12 - PBC'!$F$281</definedName>
    <definedName name="QB_ROW_86360" localSheetId="7" hidden="1">'Res at HCH LLC TB2 - PBC SS'!$G$212</definedName>
    <definedName name="QB_ROW_86360" localSheetId="4" hidden="1">'Res at HCH LLC TB2 8.12 - PBC'!$G$280</definedName>
    <definedName name="QB_ROW_87040" localSheetId="6" hidden="1">'Res at HCH LLC TB - PBC SS'!$E$31</definedName>
    <definedName name="QB_ROW_87040" localSheetId="3" hidden="1">'Res at HCH LLC TB 8.12 - PBC'!$E$31</definedName>
    <definedName name="QB_ROW_87050" localSheetId="7" hidden="1">'Res at HCH LLC TB2 - PBC SS'!$F$295</definedName>
    <definedName name="QB_ROW_87050" localSheetId="4" hidden="1">'Res at HCH LLC TB2 8.12 - PBC'!$F$372</definedName>
    <definedName name="QB_ROW_87340" localSheetId="6" hidden="1">'Res at HCH LLC TB - PBC SS'!$E$32</definedName>
    <definedName name="QB_ROW_87340" localSheetId="3" hidden="1">'Res at HCH LLC TB 8.12 - PBC'!$E$32</definedName>
    <definedName name="QB_ROW_87350" localSheetId="7" hidden="1">'Res at HCH LLC TB2 - PBC SS'!$F$296</definedName>
    <definedName name="QB_ROW_87350" localSheetId="4" hidden="1">'Res at HCH LLC TB2 8.12 - PBC'!$F$373</definedName>
    <definedName name="QB_ROW_88040" localSheetId="7" hidden="1">'Res at HCH LLC TB2 - PBC SS'!$E$302</definedName>
    <definedName name="QB_ROW_88040" localSheetId="4" hidden="1">'Res at HCH LLC TB2 8.12 - PBC'!$E$379</definedName>
    <definedName name="QB_ROW_88050" localSheetId="6" hidden="1">'Res at HCH LLC TB - PBC SS'!$F$87</definedName>
    <definedName name="QB_ROW_88050" localSheetId="3" hidden="1">'Res at HCH LLC TB 8.12 - PBC'!$F$87</definedName>
    <definedName name="QB_ROW_88050" localSheetId="7" hidden="1">'Res at HCH LLC TB2 - PBC SS'!$F$305</definedName>
    <definedName name="QB_ROW_88050" localSheetId="4" hidden="1">'Res at HCH LLC TB2 8.12 - PBC'!$F$382</definedName>
    <definedName name="QB_ROW_88340" localSheetId="7" hidden="1">'Res at HCH LLC TB2 - PBC SS'!$E$307</definedName>
    <definedName name="QB_ROW_88340" localSheetId="4" hidden="1">'Res at HCH LLC TB2 8.12 - PBC'!$E$384</definedName>
    <definedName name="QB_ROW_88350" localSheetId="6" hidden="1">'Res at HCH LLC TB - PBC SS'!$F$89</definedName>
    <definedName name="QB_ROW_88350" localSheetId="3" hidden="1">'Res at HCH LLC TB 8.12 - PBC'!$F$89</definedName>
    <definedName name="QB_ROW_88350" localSheetId="7" hidden="1">'Res at HCH LLC TB2 - PBC SS'!$F$306</definedName>
    <definedName name="QB_ROW_88350" localSheetId="4" hidden="1">'Res at HCH LLC TB2 8.12 - PBC'!$F$383</definedName>
    <definedName name="QB_ROW_89050" localSheetId="7" hidden="1">'Res at HCH LLC TB2 - PBC SS'!$F$303</definedName>
    <definedName name="QB_ROW_89050" localSheetId="4" hidden="1">'Res at HCH LLC TB2 8.12 - PBC'!$F$380</definedName>
    <definedName name="QB_ROW_89350" localSheetId="7" hidden="1">'Res at HCH LLC TB2 - PBC SS'!$F$304</definedName>
    <definedName name="QB_ROW_89350" localSheetId="4" hidden="1">'Res at HCH LLC TB2 8.12 - PBC'!$F$381</definedName>
    <definedName name="QB_ROW_9021" localSheetId="6" hidden="1">'Res at HCH LLC TB - PBC SS'!$C$80</definedName>
    <definedName name="QB_ROW_9021" localSheetId="3" hidden="1">'Res at HCH LLC TB 8.12 - PBC'!$C$80</definedName>
    <definedName name="QB_ROW_9021" localSheetId="7" hidden="1">'Res at HCH LLC TB2 - PBC SS'!$C$263</definedName>
    <definedName name="QB_ROW_9021" localSheetId="4" hidden="1">'Res at HCH LLC TB2 8.12 - PBC'!$C$339</definedName>
    <definedName name="QB_ROW_91050" localSheetId="7" hidden="1">'Res at HCH LLC TB2 - PBC SS'!$F$129</definedName>
    <definedName name="QB_ROW_91050" localSheetId="4" hidden="1">'Res at HCH LLC TB2 8.12 - PBC'!$F$172</definedName>
    <definedName name="QB_ROW_91350" localSheetId="7" hidden="1">'Res at HCH LLC TB2 - PBC SS'!$F$131</definedName>
    <definedName name="QB_ROW_91350" localSheetId="4" hidden="1">'Res at HCH LLC TB2 8.12 - PBC'!$F$174</definedName>
    <definedName name="QB_ROW_92030" localSheetId="7" hidden="1">'Res at HCH LLC TB2 - PBC SS'!$D$66</definedName>
    <definedName name="QB_ROW_92030" localSheetId="4" hidden="1">'Res at HCH LLC TB2 8.12 - PBC'!$D$94</definedName>
    <definedName name="QB_ROW_92330" localSheetId="7" hidden="1">'Res at HCH LLC TB2 - PBC SS'!$D$75</definedName>
    <definedName name="QB_ROW_92330" localSheetId="4" hidden="1">'Res at HCH LLC TB2 8.12 - PBC'!$D$106</definedName>
    <definedName name="QB_ROW_93040" localSheetId="7" hidden="1">'Res at HCH LLC TB2 - PBC SS'!$E$314</definedName>
    <definedName name="QB_ROW_93040" localSheetId="4" hidden="1">'Res at HCH LLC TB2 8.12 - PBC'!$E$391</definedName>
    <definedName name="QB_ROW_9321" localSheetId="6" hidden="1">'Res at HCH LLC TB - PBC SS'!$C$117</definedName>
    <definedName name="QB_ROW_9321" localSheetId="3" hidden="1">'Res at HCH LLC TB 8.12 - PBC'!$C$117</definedName>
    <definedName name="QB_ROW_9321" localSheetId="7" hidden="1">'Res at HCH LLC TB2 - PBC SS'!$C$309</definedName>
    <definedName name="QB_ROW_9321" localSheetId="4" hidden="1">'Res at HCH LLC TB2 8.12 - PBC'!$C$386</definedName>
    <definedName name="QB_ROW_93340" localSheetId="7" hidden="1">'Res at HCH LLC TB2 - PBC SS'!$E$315</definedName>
    <definedName name="QB_ROW_93340" localSheetId="4" hidden="1">'Res at HCH LLC TB2 8.12 - PBC'!$E$392</definedName>
    <definedName name="QB_ROW_94040" localSheetId="7" hidden="1">'Res at HCH LLC TB2 - PBC SS'!$E$316</definedName>
    <definedName name="QB_ROW_94040" localSheetId="4" hidden="1">'Res at HCH LLC TB2 8.12 - PBC'!$E$393</definedName>
    <definedName name="QB_ROW_94340" localSheetId="7" hidden="1">'Res at HCH LLC TB2 - PBC SS'!$E$317</definedName>
    <definedName name="QB_ROW_94340" localSheetId="4" hidden="1">'Res at HCH LLC TB2 8.12 - PBC'!$E$395</definedName>
    <definedName name="QB_ROW_95040" localSheetId="7" hidden="1">'Res at HCH LLC TB2 - PBC SS'!$E$53</definedName>
    <definedName name="QB_ROW_95040" localSheetId="4" hidden="1">'Res at HCH LLC TB2 8.12 - PBC'!$E$81</definedName>
    <definedName name="QB_ROW_95340" localSheetId="7" hidden="1">'Res at HCH LLC TB2 - PBC SS'!$E$54</definedName>
    <definedName name="QB_ROW_95340" localSheetId="4" hidden="1">'Res at HCH LLC TB2 8.12 - PBC'!$E$82</definedName>
    <definedName name="QB_ROW_96050" localSheetId="7" hidden="1">'Res at HCH LLC TB2 - PBC SS'!$F$177</definedName>
    <definedName name="QB_ROW_96050" localSheetId="4" hidden="1">'Res at HCH LLC TB2 8.12 - PBC'!$F$236</definedName>
    <definedName name="QB_ROW_96350" localSheetId="7" hidden="1">'Res at HCH LLC TB2 - PBC SS'!$F$178</definedName>
    <definedName name="QB_ROW_96350" localSheetId="4" hidden="1">'Res at HCH LLC TB2 8.12 - PBC'!$F$237</definedName>
    <definedName name="QB_ROW_97050" localSheetId="7" hidden="1">'Res at HCH LLC TB2 - PBC SS'!$F$277</definedName>
    <definedName name="QB_ROW_97050" localSheetId="4" hidden="1">'Res at HCH LLC TB2 8.12 - PBC'!$F$354</definedName>
    <definedName name="QB_ROW_97350" localSheetId="7" hidden="1">'Res at HCH LLC TB2 - PBC SS'!$F$278</definedName>
    <definedName name="QB_ROW_97350" localSheetId="4" hidden="1">'Res at HCH LLC TB2 8.12 - PBC'!$F$355</definedName>
    <definedName name="QB_ROW_98060" localSheetId="7" hidden="1">'Res at HCH LLC TB2 - PBC SS'!$G$209</definedName>
    <definedName name="QB_ROW_98060" localSheetId="4" hidden="1">'Res at HCH LLC TB2 8.12 - PBC'!$G$277</definedName>
    <definedName name="QB_ROW_98360" localSheetId="7" hidden="1">'Res at HCH LLC TB2 - PBC SS'!$G$210</definedName>
    <definedName name="QB_ROW_98360" localSheetId="4" hidden="1">'Res at HCH LLC TB2 8.12 - PBC'!$G$278</definedName>
    <definedName name="QB_ROW_99050" localSheetId="7" hidden="1">'Res at HCH LLC TB2 - PBC SS'!$F$279</definedName>
    <definedName name="QB_ROW_99050" localSheetId="4" hidden="1">'Res at HCH LLC TB2 8.12 - PBC'!$F$356</definedName>
    <definedName name="QB_ROW_99350" localSheetId="7" hidden="1">'Res at HCH LLC TB2 - PBC SS'!$F$280</definedName>
    <definedName name="QB_ROW_99350" localSheetId="4" hidden="1">'Res at HCH LLC TB2 8.12 - PBC'!$F$357</definedName>
    <definedName name="QBCANSUPPORTUPDATE" localSheetId="6">TRUE</definedName>
    <definedName name="QBCANSUPPORTUPDATE" localSheetId="3">TRUE</definedName>
    <definedName name="QBCANSUPPORTUPDATE" localSheetId="7">TRUE</definedName>
    <definedName name="QBCANSUPPORTUPDATE" localSheetId="4">TRUE</definedName>
    <definedName name="QBCOMPANYFILENAME" localSheetId="6">"C:\Users\maha\OneDrive - Arthur Lawrence\Market Space\New Entities Data\Reserve at Hickory Creek Holdings LLC.qbw"</definedName>
    <definedName name="QBCOMPANYFILENAME" localSheetId="3">"C:\Users\maha\OneDrive - Arthur Lawrence\Market Space\New Entities Data\Reserve at Hickory Creek Holdings LLC.qbw"</definedName>
    <definedName name="QBCOMPANYFILENAME" localSheetId="7">"C:\Users\maha\OneDrive - Arthur Lawrence\Market Space\New Entities Data\Reserve at Hickory Creek LLC-Zill.qbw"</definedName>
    <definedName name="QBCOMPANYFILENAME" localSheetId="4">"C:\Users\maha\OneDrive - Arthur Lawrence\Desktop data\Market Space\New Entities Data\Reserve at Hickory Creek LLC-Zill.qbw"</definedName>
    <definedName name="QBENDDATE" localSheetId="6">20241231</definedName>
    <definedName name="QBENDDATE" localSheetId="3">20241231</definedName>
    <definedName name="QBENDDATE" localSheetId="7">20241231</definedName>
    <definedName name="QBENDDATE" localSheetId="4">20241231</definedName>
    <definedName name="QBHEADERSONSCREEN" localSheetId="6">FALSE</definedName>
    <definedName name="QBHEADERSONSCREEN" localSheetId="3">FALSE</definedName>
    <definedName name="QBHEADERSONSCREEN" localSheetId="7">FALSE</definedName>
    <definedName name="QBHEADERSONSCREEN" localSheetId="4">FALSE</definedName>
    <definedName name="QBMETADATASIZE" localSheetId="6">8188</definedName>
    <definedName name="QBMETADATASIZE" localSheetId="3">8188</definedName>
    <definedName name="QBMETADATASIZE" localSheetId="7">8188</definedName>
    <definedName name="QBMETADATASIZE" localSheetId="4">8188</definedName>
    <definedName name="QBPRESERVECOLOR" localSheetId="6">TRUE</definedName>
    <definedName name="QBPRESERVECOLOR" localSheetId="3">TRUE</definedName>
    <definedName name="QBPRESERVECOLOR" localSheetId="7">TRUE</definedName>
    <definedName name="QBPRESERVECOLOR" localSheetId="4">TRUE</definedName>
    <definedName name="QBPRESERVEFONT" localSheetId="6">TRUE</definedName>
    <definedName name="QBPRESERVEFONT" localSheetId="3">TRUE</definedName>
    <definedName name="QBPRESERVEFONT" localSheetId="7">TRUE</definedName>
    <definedName name="QBPRESERVEFONT" localSheetId="4">TRUE</definedName>
    <definedName name="QBPRESERVEROWHEIGHT" localSheetId="6">TRUE</definedName>
    <definedName name="QBPRESERVEROWHEIGHT" localSheetId="3">TRUE</definedName>
    <definedName name="QBPRESERVEROWHEIGHT" localSheetId="7">TRUE</definedName>
    <definedName name="QBPRESERVEROWHEIGHT" localSheetId="4">TRUE</definedName>
    <definedName name="QBPRESERVESPACE" localSheetId="6">TRUE</definedName>
    <definedName name="QBPRESERVESPACE" localSheetId="3">TRUE</definedName>
    <definedName name="QBPRESERVESPACE" localSheetId="7">TRUE</definedName>
    <definedName name="QBPRESERVESPACE" localSheetId="4">TRUE</definedName>
    <definedName name="QBREPORTCOLAXIS" localSheetId="6">0</definedName>
    <definedName name="QBREPORTCOLAXIS" localSheetId="3">0</definedName>
    <definedName name="QBREPORTCOLAXIS" localSheetId="7">0</definedName>
    <definedName name="QBREPORTCOLAXIS" localSheetId="4">0</definedName>
    <definedName name="QBREPORTCOMPANYID" localSheetId="6">"68ddf25d793849f0ba21c915b098d2c7"</definedName>
    <definedName name="QBREPORTCOMPANYID" localSheetId="3">"68ddf25d793849f0ba21c915b098d2c7"</definedName>
    <definedName name="QBREPORTCOMPANYID" localSheetId="7">"c1bd7167ba3e495fa5e24e2ed1f928f8"</definedName>
    <definedName name="QBREPORTCOMPANYID" localSheetId="4">"c1bd7167ba3e495fa5e24e2ed1f928f8"</definedName>
    <definedName name="QBREPORTCOMPARECOL_ANNUALBUDGET" localSheetId="6">FALSE</definedName>
    <definedName name="QBREPORTCOMPARECOL_ANNUALBUDGET" localSheetId="3">FALSE</definedName>
    <definedName name="QBREPORTCOMPARECOL_ANNUALBUDGET" localSheetId="7">FALSE</definedName>
    <definedName name="QBREPORTCOMPARECOL_ANNUALBUDGET" localSheetId="4">FALSE</definedName>
    <definedName name="QBREPORTCOMPARECOL_AVGCOGS" localSheetId="6">FALSE</definedName>
    <definedName name="QBREPORTCOMPARECOL_AVGCOGS" localSheetId="3">FALSE</definedName>
    <definedName name="QBREPORTCOMPARECOL_AVGCOGS" localSheetId="7">FALSE</definedName>
    <definedName name="QBREPORTCOMPARECOL_AVGCOGS" localSheetId="4">FALSE</definedName>
    <definedName name="QBREPORTCOMPARECOL_AVGPRICE" localSheetId="6">FALSE</definedName>
    <definedName name="QBREPORTCOMPARECOL_AVGPRICE" localSheetId="3">FALSE</definedName>
    <definedName name="QBREPORTCOMPARECOL_AVGPRICE" localSheetId="7">FALSE</definedName>
    <definedName name="QBREPORTCOMPARECOL_AVGPRICE" localSheetId="4">FALSE</definedName>
    <definedName name="QBREPORTCOMPARECOL_BUDDIFF" localSheetId="6">FALSE</definedName>
    <definedName name="QBREPORTCOMPARECOL_BUDDIFF" localSheetId="3">FALSE</definedName>
    <definedName name="QBREPORTCOMPARECOL_BUDDIFF" localSheetId="7">FALSE</definedName>
    <definedName name="QBREPORTCOMPARECOL_BUDDIFF" localSheetId="4">FALSE</definedName>
    <definedName name="QBREPORTCOMPARECOL_BUDGET" localSheetId="6">FALSE</definedName>
    <definedName name="QBREPORTCOMPARECOL_BUDGET" localSheetId="3">FALSE</definedName>
    <definedName name="QBREPORTCOMPARECOL_BUDGET" localSheetId="7">FALSE</definedName>
    <definedName name="QBREPORTCOMPARECOL_BUDGET" localSheetId="4">FALSE</definedName>
    <definedName name="QBREPORTCOMPARECOL_BUDPCT" localSheetId="6">FALSE</definedName>
    <definedName name="QBREPORTCOMPARECOL_BUDPCT" localSheetId="3">FALSE</definedName>
    <definedName name="QBREPORTCOMPARECOL_BUDPCT" localSheetId="7">FALSE</definedName>
    <definedName name="QBREPORTCOMPARECOL_BUDPCT" localSheetId="4">FALSE</definedName>
    <definedName name="QBREPORTCOMPARECOL_COGS" localSheetId="6">FALSE</definedName>
    <definedName name="QBREPORTCOMPARECOL_COGS" localSheetId="3">FALSE</definedName>
    <definedName name="QBREPORTCOMPARECOL_COGS" localSheetId="7">FALSE</definedName>
    <definedName name="QBREPORTCOMPARECOL_COGS" localSheetId="4">FALSE</definedName>
    <definedName name="QBREPORTCOMPARECOL_EXCLUDEAMOUNT" localSheetId="6">FALSE</definedName>
    <definedName name="QBREPORTCOMPARECOL_EXCLUDEAMOUNT" localSheetId="3">FALSE</definedName>
    <definedName name="QBREPORTCOMPARECOL_EXCLUDEAMOUNT" localSheetId="7">FALSE</definedName>
    <definedName name="QBREPORTCOMPARECOL_EXCLUDEAMOUNT" localSheetId="4">FALSE</definedName>
    <definedName name="QBREPORTCOMPARECOL_EXCLUDECURPERIOD" localSheetId="6">FALSE</definedName>
    <definedName name="QBREPORTCOMPARECOL_EXCLUDECURPERIOD" localSheetId="3">FALSE</definedName>
    <definedName name="QBREPORTCOMPARECOL_EXCLUDECURPERIOD" localSheetId="7">FALSE</definedName>
    <definedName name="QBREPORTCOMPARECOL_EXCLUDECURPERIOD" localSheetId="4">FALSE</definedName>
    <definedName name="QBREPORTCOMPARECOL_FORECAST" localSheetId="6">FALSE</definedName>
    <definedName name="QBREPORTCOMPARECOL_FORECAST" localSheetId="3">FALSE</definedName>
    <definedName name="QBREPORTCOMPARECOL_FORECAST" localSheetId="7">FALSE</definedName>
    <definedName name="QBREPORTCOMPARECOL_FORECAST" localSheetId="4">FALSE</definedName>
    <definedName name="QBREPORTCOMPARECOL_GROSSMARGIN" localSheetId="6">FALSE</definedName>
    <definedName name="QBREPORTCOMPARECOL_GROSSMARGIN" localSheetId="3">FALSE</definedName>
    <definedName name="QBREPORTCOMPARECOL_GROSSMARGIN" localSheetId="7">FALSE</definedName>
    <definedName name="QBREPORTCOMPARECOL_GROSSMARGIN" localSheetId="4">FALSE</definedName>
    <definedName name="QBREPORTCOMPARECOL_GROSSMARGINPCT" localSheetId="6">FALSE</definedName>
    <definedName name="QBREPORTCOMPARECOL_GROSSMARGINPCT" localSheetId="3">FALSE</definedName>
    <definedName name="QBREPORTCOMPARECOL_GROSSMARGINPCT" localSheetId="7">FALSE</definedName>
    <definedName name="QBREPORTCOMPARECOL_GROSSMARGINPCT" localSheetId="4">FALSE</definedName>
    <definedName name="QBREPORTCOMPARECOL_HOURS" localSheetId="6">FALSE</definedName>
    <definedName name="QBREPORTCOMPARECOL_HOURS" localSheetId="3">FALSE</definedName>
    <definedName name="QBREPORTCOMPARECOL_HOURS" localSheetId="7">FALSE</definedName>
    <definedName name="QBREPORTCOMPARECOL_HOURS" localSheetId="4">FALSE</definedName>
    <definedName name="QBREPORTCOMPARECOL_PCTCOL" localSheetId="6">FALSE</definedName>
    <definedName name="QBREPORTCOMPARECOL_PCTCOL" localSheetId="3">FALSE</definedName>
    <definedName name="QBREPORTCOMPARECOL_PCTCOL" localSheetId="7">FALSE</definedName>
    <definedName name="QBREPORTCOMPARECOL_PCTCOL" localSheetId="4">FALSE</definedName>
    <definedName name="QBREPORTCOMPARECOL_PCTEXPENSE" localSheetId="6">FALSE</definedName>
    <definedName name="QBREPORTCOMPARECOL_PCTEXPENSE" localSheetId="3">FALSE</definedName>
    <definedName name="QBREPORTCOMPARECOL_PCTEXPENSE" localSheetId="7">FALSE</definedName>
    <definedName name="QBREPORTCOMPARECOL_PCTEXPENSE" localSheetId="4">FALSE</definedName>
    <definedName name="QBREPORTCOMPARECOL_PCTINCOME" localSheetId="6">FALSE</definedName>
    <definedName name="QBREPORTCOMPARECOL_PCTINCOME" localSheetId="3">FALSE</definedName>
    <definedName name="QBREPORTCOMPARECOL_PCTINCOME" localSheetId="7">FALSE</definedName>
    <definedName name="QBREPORTCOMPARECOL_PCTINCOME" localSheetId="4">FALSE</definedName>
    <definedName name="QBREPORTCOMPARECOL_PCTOFSALES" localSheetId="6">FALSE</definedName>
    <definedName name="QBREPORTCOMPARECOL_PCTOFSALES" localSheetId="3">FALSE</definedName>
    <definedName name="QBREPORTCOMPARECOL_PCTOFSALES" localSheetId="7">FALSE</definedName>
    <definedName name="QBREPORTCOMPARECOL_PCTOFSALES" localSheetId="4">FALSE</definedName>
    <definedName name="QBREPORTCOMPARECOL_PCTROW" localSheetId="6">FALSE</definedName>
    <definedName name="QBREPORTCOMPARECOL_PCTROW" localSheetId="3">FALSE</definedName>
    <definedName name="QBREPORTCOMPARECOL_PCTROW" localSheetId="7">FALSE</definedName>
    <definedName name="QBREPORTCOMPARECOL_PCTROW" localSheetId="4">FALSE</definedName>
    <definedName name="QBREPORTCOMPARECOL_PPDIFF" localSheetId="6">FALSE</definedName>
    <definedName name="QBREPORTCOMPARECOL_PPDIFF" localSheetId="3">FALSE</definedName>
    <definedName name="QBREPORTCOMPARECOL_PPDIFF" localSheetId="7">FALSE</definedName>
    <definedName name="QBREPORTCOMPARECOL_PPDIFF" localSheetId="4">FALSE</definedName>
    <definedName name="QBREPORTCOMPARECOL_PPPCT" localSheetId="6">FALSE</definedName>
    <definedName name="QBREPORTCOMPARECOL_PPPCT" localSheetId="3">FALSE</definedName>
    <definedName name="QBREPORTCOMPARECOL_PPPCT" localSheetId="7">FALSE</definedName>
    <definedName name="QBREPORTCOMPARECOL_PPPCT" localSheetId="4">FALSE</definedName>
    <definedName name="QBREPORTCOMPARECOL_PREVPERIOD" localSheetId="6">FALSE</definedName>
    <definedName name="QBREPORTCOMPARECOL_PREVPERIOD" localSheetId="3">FALSE</definedName>
    <definedName name="QBREPORTCOMPARECOL_PREVPERIOD" localSheetId="7">FALSE</definedName>
    <definedName name="QBREPORTCOMPARECOL_PREVPERIOD" localSheetId="4">FALSE</definedName>
    <definedName name="QBREPORTCOMPARECOL_PREVYEAR" localSheetId="6">FALSE</definedName>
    <definedName name="QBREPORTCOMPARECOL_PREVYEAR" localSheetId="3">FALSE</definedName>
    <definedName name="QBREPORTCOMPARECOL_PREVYEAR" localSheetId="7">FALSE</definedName>
    <definedName name="QBREPORTCOMPARECOL_PREVYEAR" localSheetId="4">FALSE</definedName>
    <definedName name="QBREPORTCOMPARECOL_PYDIFF" localSheetId="6">FALSE</definedName>
    <definedName name="QBREPORTCOMPARECOL_PYDIFF" localSheetId="3">FALSE</definedName>
    <definedName name="QBREPORTCOMPARECOL_PYDIFF" localSheetId="7">FALSE</definedName>
    <definedName name="QBREPORTCOMPARECOL_PYDIFF" localSheetId="4">FALSE</definedName>
    <definedName name="QBREPORTCOMPARECOL_PYPCT" localSheetId="6">FALSE</definedName>
    <definedName name="QBREPORTCOMPARECOL_PYPCT" localSheetId="3">FALSE</definedName>
    <definedName name="QBREPORTCOMPARECOL_PYPCT" localSheetId="7">FALSE</definedName>
    <definedName name="QBREPORTCOMPARECOL_PYPCT" localSheetId="4">FALSE</definedName>
    <definedName name="QBREPORTCOMPARECOL_QTY" localSheetId="6">FALSE</definedName>
    <definedName name="QBREPORTCOMPARECOL_QTY" localSheetId="3">FALSE</definedName>
    <definedName name="QBREPORTCOMPARECOL_QTY" localSheetId="7">FALSE</definedName>
    <definedName name="QBREPORTCOMPARECOL_QTY" localSheetId="4">FALSE</definedName>
    <definedName name="QBREPORTCOMPARECOL_RATE" localSheetId="6">FALSE</definedName>
    <definedName name="QBREPORTCOMPARECOL_RATE" localSheetId="3">FALSE</definedName>
    <definedName name="QBREPORTCOMPARECOL_RATE" localSheetId="7">FALSE</definedName>
    <definedName name="QBREPORTCOMPARECOL_RATE" localSheetId="4">FALSE</definedName>
    <definedName name="QBREPORTCOMPARECOL_TRIPBILLEDMILES" localSheetId="6">FALSE</definedName>
    <definedName name="QBREPORTCOMPARECOL_TRIPBILLEDMILES" localSheetId="3">FALSE</definedName>
    <definedName name="QBREPORTCOMPARECOL_TRIPBILLEDMILES" localSheetId="7">FALSE</definedName>
    <definedName name="QBREPORTCOMPARECOL_TRIPBILLEDMILES" localSheetId="4">FALSE</definedName>
    <definedName name="QBREPORTCOMPARECOL_TRIPBILLINGAMOUNT" localSheetId="6">FALSE</definedName>
    <definedName name="QBREPORTCOMPARECOL_TRIPBILLINGAMOUNT" localSheetId="3">FALSE</definedName>
    <definedName name="QBREPORTCOMPARECOL_TRIPBILLINGAMOUNT" localSheetId="7">FALSE</definedName>
    <definedName name="QBREPORTCOMPARECOL_TRIPBILLINGAMOUNT" localSheetId="4">FALSE</definedName>
    <definedName name="QBREPORTCOMPARECOL_TRIPMILES" localSheetId="6">FALSE</definedName>
    <definedName name="QBREPORTCOMPARECOL_TRIPMILES" localSheetId="3">FALSE</definedName>
    <definedName name="QBREPORTCOMPARECOL_TRIPMILES" localSheetId="7">FALSE</definedName>
    <definedName name="QBREPORTCOMPARECOL_TRIPMILES" localSheetId="4">FALSE</definedName>
    <definedName name="QBREPORTCOMPARECOL_TRIPNOTBILLABLEMILES" localSheetId="6">FALSE</definedName>
    <definedName name="QBREPORTCOMPARECOL_TRIPNOTBILLABLEMILES" localSheetId="3">FALSE</definedName>
    <definedName name="QBREPORTCOMPARECOL_TRIPNOTBILLABLEMILES" localSheetId="7">FALSE</definedName>
    <definedName name="QBREPORTCOMPARECOL_TRIPNOTBILLABLEMILES" localSheetId="4">FALSE</definedName>
    <definedName name="QBREPORTCOMPARECOL_TRIPTAXDEDUCTIBLEAMOUNT" localSheetId="6">FALSE</definedName>
    <definedName name="QBREPORTCOMPARECOL_TRIPTAXDEDUCTIBLEAMOUNT" localSheetId="3">FALSE</definedName>
    <definedName name="QBREPORTCOMPARECOL_TRIPTAXDEDUCTIBLEAMOUNT" localSheetId="7">FALSE</definedName>
    <definedName name="QBREPORTCOMPARECOL_TRIPTAXDEDUCTIBLEAMOUNT" localSheetId="4">FALSE</definedName>
    <definedName name="QBREPORTCOMPARECOL_TRIPUNBILLEDMILES" localSheetId="6">FALSE</definedName>
    <definedName name="QBREPORTCOMPARECOL_TRIPUNBILLEDMILES" localSheetId="3">FALSE</definedName>
    <definedName name="QBREPORTCOMPARECOL_TRIPUNBILLEDMILES" localSheetId="7">FALSE</definedName>
    <definedName name="QBREPORTCOMPARECOL_TRIPUNBILLEDMILES" localSheetId="4">FALSE</definedName>
    <definedName name="QBREPORTCOMPARECOL_YTD" localSheetId="6">FALSE</definedName>
    <definedName name="QBREPORTCOMPARECOL_YTD" localSheetId="3">FALSE</definedName>
    <definedName name="QBREPORTCOMPARECOL_YTD" localSheetId="7">FALSE</definedName>
    <definedName name="QBREPORTCOMPARECOL_YTD" localSheetId="4">FALSE</definedName>
    <definedName name="QBREPORTCOMPARECOL_YTDBUDGET" localSheetId="6">FALSE</definedName>
    <definedName name="QBREPORTCOMPARECOL_YTDBUDGET" localSheetId="3">FALSE</definedName>
    <definedName name="QBREPORTCOMPARECOL_YTDBUDGET" localSheetId="7">FALSE</definedName>
    <definedName name="QBREPORTCOMPARECOL_YTDBUDGET" localSheetId="4">FALSE</definedName>
    <definedName name="QBREPORTCOMPARECOL_YTDPCT" localSheetId="6">FALSE</definedName>
    <definedName name="QBREPORTCOMPARECOL_YTDPCT" localSheetId="3">FALSE</definedName>
    <definedName name="QBREPORTCOMPARECOL_YTDPCT" localSheetId="7">FALSE</definedName>
    <definedName name="QBREPORTCOMPARECOL_YTDPCT" localSheetId="4">FALSE</definedName>
    <definedName name="QBREPORTROWAXIS" localSheetId="6">9</definedName>
    <definedName name="QBREPORTROWAXIS" localSheetId="3">9</definedName>
    <definedName name="QBREPORTROWAXIS" localSheetId="7">9</definedName>
    <definedName name="QBREPORTROWAXIS" localSheetId="4">9</definedName>
    <definedName name="QBREPORTSUBCOLAXIS" localSheetId="6">0</definedName>
    <definedName name="QBREPORTSUBCOLAXIS" localSheetId="3">0</definedName>
    <definedName name="QBREPORTSUBCOLAXIS" localSheetId="7">0</definedName>
    <definedName name="QBREPORTSUBCOLAXIS" localSheetId="4">0</definedName>
    <definedName name="QBREPORTTYPE" localSheetId="6">8</definedName>
    <definedName name="QBREPORTTYPE" localSheetId="3">8</definedName>
    <definedName name="QBREPORTTYPE" localSheetId="7">8</definedName>
    <definedName name="QBREPORTTYPE" localSheetId="4">8</definedName>
    <definedName name="QBROWHEADERS" localSheetId="6">6</definedName>
    <definedName name="QBROWHEADERS" localSheetId="3">6</definedName>
    <definedName name="QBROWHEADERS" localSheetId="7">7</definedName>
    <definedName name="QBROWHEADERS" localSheetId="4">7</definedName>
    <definedName name="QBSTARTDATE" localSheetId="6">20240101</definedName>
    <definedName name="QBSTARTDATE" localSheetId="3">20240101</definedName>
    <definedName name="QBSTARTDATE" localSheetId="7">20240101</definedName>
    <definedName name="QBSTARTDATE" localSheetId="4">20240101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6" i="1" l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9" i="1"/>
  <c r="D32" i="8"/>
  <c r="D30" i="8"/>
  <c r="D29" i="8"/>
  <c r="D28" i="8"/>
  <c r="D26" i="8"/>
  <c r="D25" i="8"/>
  <c r="D32" i="5" l="1"/>
  <c r="D30" i="5"/>
  <c r="D29" i="5"/>
  <c r="D28" i="5"/>
  <c r="D26" i="5"/>
  <c r="D25" i="5"/>
  <c r="D24" i="8"/>
  <c r="D19" i="8"/>
  <c r="D18" i="8"/>
  <c r="J18" i="8" s="1"/>
  <c r="L18" i="8" s="1"/>
  <c r="D17" i="8"/>
  <c r="J17" i="8" s="1"/>
  <c r="L17" i="8" s="1"/>
  <c r="D15" i="8"/>
  <c r="J15" i="8" s="1"/>
  <c r="L15" i="8" s="1"/>
  <c r="D14" i="8"/>
  <c r="D13" i="8"/>
  <c r="D12" i="8"/>
  <c r="D11" i="8"/>
  <c r="D10" i="8"/>
  <c r="J11" i="8"/>
  <c r="L11" i="8" s="1"/>
  <c r="J12" i="8"/>
  <c r="L12" i="8" s="1"/>
  <c r="J13" i="8"/>
  <c r="L13" i="8" s="1"/>
  <c r="J19" i="8"/>
  <c r="L19" i="8" s="1"/>
  <c r="H44" i="8"/>
  <c r="L43" i="8"/>
  <c r="K43" i="8"/>
  <c r="H43" i="8"/>
  <c r="G43" i="8"/>
  <c r="D43" i="8"/>
  <c r="J42" i="8"/>
  <c r="J41" i="8"/>
  <c r="J40" i="8"/>
  <c r="J39" i="8"/>
  <c r="J43" i="8" s="1"/>
  <c r="J34" i="8" s="1"/>
  <c r="L34" i="8" s="1"/>
  <c r="K35" i="8"/>
  <c r="H35" i="8"/>
  <c r="G35" i="8"/>
  <c r="D34" i="8"/>
  <c r="J33" i="8"/>
  <c r="L33" i="8" s="1"/>
  <c r="J32" i="8"/>
  <c r="L32" i="8" s="1"/>
  <c r="J31" i="8"/>
  <c r="L31" i="8" s="1"/>
  <c r="J30" i="8"/>
  <c r="L30" i="8" s="1"/>
  <c r="J29" i="8"/>
  <c r="L29" i="8" s="1"/>
  <c r="J28" i="8"/>
  <c r="L28" i="8" s="1"/>
  <c r="L27" i="8"/>
  <c r="J27" i="8"/>
  <c r="J26" i="8"/>
  <c r="L26" i="8" s="1"/>
  <c r="J25" i="8"/>
  <c r="L25" i="8" s="1"/>
  <c r="D35" i="8"/>
  <c r="K22" i="8"/>
  <c r="H22" i="8"/>
  <c r="G22" i="8"/>
  <c r="J21" i="8"/>
  <c r="L21" i="8" s="1"/>
  <c r="J20" i="8"/>
  <c r="L20" i="8" s="1"/>
  <c r="J16" i="8"/>
  <c r="J14" i="8"/>
  <c r="L14" i="8" s="1"/>
  <c r="AA203" i="7"/>
  <c r="AA201" i="7"/>
  <c r="AA199" i="7"/>
  <c r="AA197" i="7"/>
  <c r="AA195" i="7"/>
  <c r="AA192" i="7"/>
  <c r="AA190" i="7"/>
  <c r="AA188" i="7"/>
  <c r="AA186" i="7"/>
  <c r="AA184" i="7"/>
  <c r="AA181" i="7"/>
  <c r="AA179" i="7"/>
  <c r="AA182" i="7" s="1"/>
  <c r="AA175" i="7"/>
  <c r="AA173" i="7"/>
  <c r="AA171" i="7"/>
  <c r="AA176" i="7" s="1"/>
  <c r="AA168" i="7"/>
  <c r="AA166" i="7"/>
  <c r="AA165" i="7"/>
  <c r="AA163" i="7"/>
  <c r="AA159" i="7"/>
  <c r="AA157" i="7"/>
  <c r="AA155" i="7"/>
  <c r="AA153" i="7"/>
  <c r="AA151" i="7"/>
  <c r="AA160" i="7" s="1"/>
  <c r="AA147" i="7"/>
  <c r="AA145" i="7"/>
  <c r="AA148" i="7" s="1"/>
  <c r="AA142" i="7"/>
  <c r="AA139" i="7"/>
  <c r="AA140" i="7" s="1"/>
  <c r="AA137" i="7"/>
  <c r="AA134" i="7"/>
  <c r="AA131" i="7"/>
  <c r="AA129" i="7"/>
  <c r="AA132" i="7" s="1"/>
  <c r="AA126" i="7"/>
  <c r="AA124" i="7"/>
  <c r="AA119" i="7"/>
  <c r="AA115" i="7"/>
  <c r="AA112" i="7"/>
  <c r="AA110" i="7"/>
  <c r="AA113" i="7" s="1"/>
  <c r="AA106" i="7"/>
  <c r="AA104" i="7"/>
  <c r="AA102" i="7"/>
  <c r="Y102" i="7"/>
  <c r="W102" i="7"/>
  <c r="AA94" i="7"/>
  <c r="AA92" i="7"/>
  <c r="Y92" i="7"/>
  <c r="W92" i="7"/>
  <c r="AA89" i="7"/>
  <c r="AA107" i="7" s="1"/>
  <c r="AA116" i="7" s="1"/>
  <c r="AA117" i="7" s="1"/>
  <c r="AA120" i="7" s="1"/>
  <c r="Y89" i="7"/>
  <c r="Y107" i="7" s="1"/>
  <c r="Y116" i="7" s="1"/>
  <c r="Y117" i="7" s="1"/>
  <c r="Y120" i="7" s="1"/>
  <c r="Y209" i="7" s="1"/>
  <c r="W89" i="7"/>
  <c r="W107" i="7" s="1"/>
  <c r="W116" i="7" s="1"/>
  <c r="W117" i="7" s="1"/>
  <c r="W120" i="7" s="1"/>
  <c r="W209" i="7" s="1"/>
  <c r="AA84" i="7"/>
  <c r="AA82" i="7"/>
  <c r="W76" i="7"/>
  <c r="AA75" i="7"/>
  <c r="AA76" i="7" s="1"/>
  <c r="Y75" i="7"/>
  <c r="Y76" i="7" s="1"/>
  <c r="W75" i="7"/>
  <c r="AA64" i="7"/>
  <c r="AA63" i="7"/>
  <c r="AA61" i="7"/>
  <c r="AA56" i="7"/>
  <c r="AA54" i="7"/>
  <c r="AA57" i="7" s="1"/>
  <c r="Y51" i="7"/>
  <c r="W51" i="7"/>
  <c r="W77" i="7" s="1"/>
  <c r="AA49" i="7"/>
  <c r="AA48" i="7"/>
  <c r="AA46" i="7"/>
  <c r="AA44" i="7"/>
  <c r="AA41" i="7"/>
  <c r="AA38" i="7"/>
  <c r="AA36" i="7"/>
  <c r="AA34" i="7"/>
  <c r="AA32" i="7"/>
  <c r="AA30" i="7"/>
  <c r="AA39" i="7" s="1"/>
  <c r="AA50" i="7" s="1"/>
  <c r="AA26" i="7"/>
  <c r="AA24" i="7"/>
  <c r="AA51" i="7" s="1"/>
  <c r="Y24" i="7"/>
  <c r="W24" i="7"/>
  <c r="AA23" i="7"/>
  <c r="Y23" i="7"/>
  <c r="W23" i="7"/>
  <c r="AB425" i="6"/>
  <c r="AB423" i="6"/>
  <c r="AB421" i="6"/>
  <c r="AB419" i="6"/>
  <c r="AB417" i="6"/>
  <c r="AB414" i="6"/>
  <c r="AB411" i="6"/>
  <c r="AB409" i="6"/>
  <c r="AB412" i="6" s="1"/>
  <c r="AB415" i="6" s="1"/>
  <c r="AB430" i="6" s="1"/>
  <c r="AB401" i="6"/>
  <c r="AB399" i="6"/>
  <c r="AB397" i="6"/>
  <c r="AB395" i="6"/>
  <c r="Z395" i="6"/>
  <c r="Z402" i="6" s="1"/>
  <c r="Z403" i="6" s="1"/>
  <c r="X395" i="6"/>
  <c r="X402" i="6" s="1"/>
  <c r="X403" i="6" s="1"/>
  <c r="AB392" i="6"/>
  <c r="AB390" i="6"/>
  <c r="AB402" i="6" s="1"/>
  <c r="AB403" i="6" s="1"/>
  <c r="AB383" i="6"/>
  <c r="AB381" i="6"/>
  <c r="AB384" i="6" s="1"/>
  <c r="AB378" i="6"/>
  <c r="AB376" i="6"/>
  <c r="AB375" i="6"/>
  <c r="AB373" i="6"/>
  <c r="AB371" i="6"/>
  <c r="AB367" i="6"/>
  <c r="AB368" i="6" s="1"/>
  <c r="AB365" i="6"/>
  <c r="AB363" i="6"/>
  <c r="AB359" i="6"/>
  <c r="AB357" i="6"/>
  <c r="AB355" i="6"/>
  <c r="AB353" i="6"/>
  <c r="Z353" i="6"/>
  <c r="X353" i="6"/>
  <c r="AB350" i="6"/>
  <c r="AB360" i="6" s="1"/>
  <c r="AB348" i="6"/>
  <c r="Z348" i="6"/>
  <c r="Z360" i="6" s="1"/>
  <c r="Z385" i="6" s="1"/>
  <c r="Z386" i="6" s="1"/>
  <c r="Z404" i="6" s="1"/>
  <c r="Z431" i="6" s="1"/>
  <c r="X348" i="6"/>
  <c r="X360" i="6" s="1"/>
  <c r="X385" i="6" s="1"/>
  <c r="X386" i="6" s="1"/>
  <c r="X404" i="6" s="1"/>
  <c r="X431" i="6" s="1"/>
  <c r="AB343" i="6"/>
  <c r="AB341" i="6"/>
  <c r="AB333" i="6"/>
  <c r="AB330" i="6"/>
  <c r="AB328" i="6"/>
  <c r="X326" i="6"/>
  <c r="AB325" i="6"/>
  <c r="AB323" i="6"/>
  <c r="AB321" i="6"/>
  <c r="Z321" i="6"/>
  <c r="Z326" i="6" s="1"/>
  <c r="X321" i="6"/>
  <c r="AB318" i="6"/>
  <c r="AB316" i="6"/>
  <c r="AB314" i="6"/>
  <c r="AB326" i="6" s="1"/>
  <c r="AB311" i="6"/>
  <c r="AB308" i="6"/>
  <c r="Z308" i="6"/>
  <c r="X308" i="6"/>
  <c r="AB283" i="6"/>
  <c r="AB280" i="6"/>
  <c r="AB278" i="6"/>
  <c r="AB281" i="6" s="1"/>
  <c r="AB275" i="6"/>
  <c r="Z275" i="6"/>
  <c r="X275" i="6"/>
  <c r="AB271" i="6"/>
  <c r="Z271" i="6"/>
  <c r="X271" i="6"/>
  <c r="Z268" i="6"/>
  <c r="X268" i="6"/>
  <c r="AB267" i="6"/>
  <c r="Z267" i="6"/>
  <c r="X267" i="6"/>
  <c r="AB252" i="6"/>
  <c r="AB250" i="6"/>
  <c r="AB248" i="6"/>
  <c r="AB246" i="6"/>
  <c r="AB268" i="6" s="1"/>
  <c r="AB243" i="6"/>
  <c r="Z243" i="6"/>
  <c r="X243" i="6"/>
  <c r="AB237" i="6"/>
  <c r="AB235" i="6"/>
  <c r="AB233" i="6"/>
  <c r="Z233" i="6"/>
  <c r="X233" i="6"/>
  <c r="AB191" i="6"/>
  <c r="Z191" i="6"/>
  <c r="X191" i="6"/>
  <c r="AB185" i="6"/>
  <c r="AB183" i="6"/>
  <c r="AB181" i="6"/>
  <c r="AB179" i="6"/>
  <c r="Z179" i="6"/>
  <c r="Z309" i="6" s="1"/>
  <c r="X179" i="6"/>
  <c r="X309" i="6" s="1"/>
  <c r="X331" i="6" s="1"/>
  <c r="X334" i="6" s="1"/>
  <c r="X335" i="6" s="1"/>
  <c r="AB176" i="6"/>
  <c r="AB174" i="6"/>
  <c r="Z174" i="6"/>
  <c r="X174" i="6"/>
  <c r="AB171" i="6"/>
  <c r="AB169" i="6"/>
  <c r="AB166" i="6"/>
  <c r="AB161" i="6"/>
  <c r="AB160" i="6"/>
  <c r="AB158" i="6"/>
  <c r="AB153" i="6"/>
  <c r="Z153" i="6"/>
  <c r="X153" i="6"/>
  <c r="AB120" i="6"/>
  <c r="AB118" i="6"/>
  <c r="Z118" i="6"/>
  <c r="Z154" i="6" s="1"/>
  <c r="X118" i="6"/>
  <c r="AB106" i="6"/>
  <c r="Z106" i="6"/>
  <c r="X106" i="6"/>
  <c r="X154" i="6" s="1"/>
  <c r="AB93" i="6"/>
  <c r="AB92" i="6"/>
  <c r="AB90" i="6"/>
  <c r="AB86" i="6"/>
  <c r="AB84" i="6"/>
  <c r="AB82" i="6"/>
  <c r="AB80" i="6"/>
  <c r="AB87" i="6" s="1"/>
  <c r="AB154" i="6" s="1"/>
  <c r="AB76" i="6"/>
  <c r="AB74" i="6"/>
  <c r="AB155" i="6" s="1"/>
  <c r="AB73" i="6"/>
  <c r="Z73" i="6"/>
  <c r="X73" i="6"/>
  <c r="AB19" i="6"/>
  <c r="Z19" i="6"/>
  <c r="Z74" i="6" s="1"/>
  <c r="X19" i="6"/>
  <c r="X74" i="6" s="1"/>
  <c r="X155" i="6" s="1"/>
  <c r="D22" i="8" l="1"/>
  <c r="J10" i="8"/>
  <c r="J24" i="8"/>
  <c r="AA193" i="7"/>
  <c r="AA208" i="7" s="1"/>
  <c r="AA209" i="7" s="1"/>
  <c r="AA77" i="7"/>
  <c r="Y77" i="7"/>
  <c r="Z331" i="6"/>
  <c r="Z334" i="6" s="1"/>
  <c r="Z335" i="6" s="1"/>
  <c r="Z155" i="6"/>
  <c r="Z336" i="6" s="1"/>
  <c r="AB385" i="6"/>
  <c r="X336" i="6"/>
  <c r="AB386" i="6"/>
  <c r="AB404" i="6" s="1"/>
  <c r="AB431" i="6" s="1"/>
  <c r="AB309" i="6"/>
  <c r="AB331" i="6" s="1"/>
  <c r="AB334" i="6" s="1"/>
  <c r="AB335" i="6" s="1"/>
  <c r="AB336" i="6" s="1"/>
  <c r="K43" i="5"/>
  <c r="L43" i="5"/>
  <c r="K35" i="5"/>
  <c r="J29" i="5"/>
  <c r="L29" i="5" s="1"/>
  <c r="L20" i="5"/>
  <c r="L21" i="5"/>
  <c r="L27" i="5"/>
  <c r="L31" i="5"/>
  <c r="L33" i="5"/>
  <c r="L34" i="5"/>
  <c r="J27" i="5"/>
  <c r="J28" i="5"/>
  <c r="L28" i="5" s="1"/>
  <c r="J30" i="5"/>
  <c r="L30" i="5" s="1"/>
  <c r="J31" i="5"/>
  <c r="J32" i="5"/>
  <c r="L32" i="5" s="1"/>
  <c r="J25" i="5"/>
  <c r="L25" i="5" s="1"/>
  <c r="D24" i="5"/>
  <c r="D19" i="5"/>
  <c r="D18" i="5"/>
  <c r="K22" i="5"/>
  <c r="D17" i="5"/>
  <c r="D15" i="5"/>
  <c r="J15" i="5" s="1"/>
  <c r="L15" i="5" s="1"/>
  <c r="D14" i="5"/>
  <c r="J14" i="5" s="1"/>
  <c r="L14" i="5" s="1"/>
  <c r="D13" i="5"/>
  <c r="D12" i="5"/>
  <c r="J12" i="5" s="1"/>
  <c r="L12" i="5" s="1"/>
  <c r="D11" i="5"/>
  <c r="J11" i="5" s="1"/>
  <c r="L11" i="5" s="1"/>
  <c r="D10" i="5"/>
  <c r="J42" i="5"/>
  <c r="J41" i="5"/>
  <c r="J40" i="5"/>
  <c r="G43" i="5"/>
  <c r="H43" i="5"/>
  <c r="J39" i="5"/>
  <c r="D43" i="5"/>
  <c r="D34" i="5" s="1"/>
  <c r="G35" i="5"/>
  <c r="J33" i="5"/>
  <c r="H35" i="5"/>
  <c r="J26" i="5"/>
  <c r="L26" i="5" s="1"/>
  <c r="H22" i="5"/>
  <c r="J21" i="5"/>
  <c r="J20" i="5"/>
  <c r="J19" i="5"/>
  <c r="L19" i="5" s="1"/>
  <c r="J18" i="5"/>
  <c r="L18" i="5" s="1"/>
  <c r="J16" i="5"/>
  <c r="J13" i="5"/>
  <c r="L13" i="5" s="1"/>
  <c r="L35" i="5" l="1"/>
  <c r="J35" i="8"/>
  <c r="L24" i="8"/>
  <c r="L35" i="8" s="1"/>
  <c r="J22" i="8"/>
  <c r="L10" i="8"/>
  <c r="L22" i="8" s="1"/>
  <c r="D22" i="5"/>
  <c r="J10" i="5"/>
  <c r="L10" i="5" s="1"/>
  <c r="D35" i="5"/>
  <c r="J43" i="5"/>
  <c r="J34" i="5" s="1"/>
  <c r="H44" i="5"/>
  <c r="J17" i="5"/>
  <c r="L17" i="5" s="1"/>
  <c r="G22" i="5"/>
  <c r="J24" i="5"/>
  <c r="L24" i="5" s="1"/>
  <c r="L22" i="5" l="1"/>
  <c r="J22" i="5"/>
  <c r="J35" i="5"/>
  <c r="P44" i="1" l="1"/>
  <c r="N44" i="1"/>
  <c r="AB347" i="4"/>
  <c r="AB345" i="4"/>
  <c r="AB343" i="4"/>
  <c r="AB341" i="4"/>
  <c r="AB339" i="4"/>
  <c r="AB336" i="4"/>
  <c r="AB333" i="4"/>
  <c r="AB331" i="4"/>
  <c r="AB334" i="4" s="1"/>
  <c r="AB337" i="4" s="1"/>
  <c r="AB352" i="4" s="1"/>
  <c r="AB323" i="4"/>
  <c r="AB321" i="4"/>
  <c r="AB319" i="4"/>
  <c r="AB317" i="4"/>
  <c r="AB315" i="4"/>
  <c r="AB313" i="4"/>
  <c r="AB324" i="4" s="1"/>
  <c r="AB325" i="4" s="1"/>
  <c r="AB306" i="4"/>
  <c r="AB304" i="4"/>
  <c r="AB307" i="4" s="1"/>
  <c r="AB301" i="4"/>
  <c r="AB298" i="4"/>
  <c r="AB296" i="4"/>
  <c r="AB294" i="4"/>
  <c r="AB299" i="4" s="1"/>
  <c r="AB290" i="4"/>
  <c r="AB288" i="4"/>
  <c r="AB286" i="4"/>
  <c r="AB291" i="4" s="1"/>
  <c r="AB282" i="4"/>
  <c r="AB280" i="4"/>
  <c r="AB278" i="4"/>
  <c r="AB276" i="4"/>
  <c r="Z276" i="4"/>
  <c r="Z283" i="4" s="1"/>
  <c r="Z308" i="4" s="1"/>
  <c r="Z309" i="4" s="1"/>
  <c r="Z326" i="4" s="1"/>
  <c r="Z353" i="4" s="1"/>
  <c r="X276" i="4"/>
  <c r="X283" i="4" s="1"/>
  <c r="X308" i="4" s="1"/>
  <c r="X309" i="4" s="1"/>
  <c r="X326" i="4" s="1"/>
  <c r="X353" i="4" s="1"/>
  <c r="AB273" i="4"/>
  <c r="AB271" i="4"/>
  <c r="AB283" i="4" s="1"/>
  <c r="AB308" i="4" s="1"/>
  <c r="AB267" i="4"/>
  <c r="AB265" i="4"/>
  <c r="AB309" i="4" s="1"/>
  <c r="AB326" i="4" s="1"/>
  <c r="AB353" i="4" s="1"/>
  <c r="AB257" i="4"/>
  <c r="AB254" i="4"/>
  <c r="AB252" i="4"/>
  <c r="AB249" i="4"/>
  <c r="AB247" i="4"/>
  <c r="AB245" i="4"/>
  <c r="AB243" i="4"/>
  <c r="AB241" i="4"/>
  <c r="AB239" i="4"/>
  <c r="AB250" i="4" s="1"/>
  <c r="AB236" i="4"/>
  <c r="AB233" i="4"/>
  <c r="Z233" i="4"/>
  <c r="X233" i="4"/>
  <c r="AB215" i="4"/>
  <c r="AB212" i="4"/>
  <c r="AB210" i="4"/>
  <c r="AB213" i="4" s="1"/>
  <c r="AB207" i="4"/>
  <c r="Z207" i="4"/>
  <c r="X207" i="4"/>
  <c r="AB203" i="4"/>
  <c r="Z203" i="4"/>
  <c r="X203" i="4"/>
  <c r="AB199" i="4"/>
  <c r="Z199" i="4"/>
  <c r="Z200" i="4" s="1"/>
  <c r="X199" i="4"/>
  <c r="X200" i="4" s="1"/>
  <c r="AB189" i="4"/>
  <c r="AB187" i="4"/>
  <c r="AB185" i="4"/>
  <c r="AB183" i="4"/>
  <c r="AB200" i="4" s="1"/>
  <c r="AB180" i="4"/>
  <c r="AB178" i="4"/>
  <c r="AB176" i="4"/>
  <c r="AB174" i="4"/>
  <c r="Z174" i="4"/>
  <c r="X174" i="4"/>
  <c r="AB145" i="4"/>
  <c r="Z145" i="4"/>
  <c r="X145" i="4"/>
  <c r="AB142" i="4"/>
  <c r="AB140" i="4"/>
  <c r="AB138" i="4"/>
  <c r="AB136" i="4"/>
  <c r="Z136" i="4"/>
  <c r="X136" i="4"/>
  <c r="AB133" i="4"/>
  <c r="AB131" i="4"/>
  <c r="Z131" i="4"/>
  <c r="Z234" i="4" s="1"/>
  <c r="Z255" i="4" s="1"/>
  <c r="Z258" i="4" s="1"/>
  <c r="Z259" i="4" s="1"/>
  <c r="X131" i="4"/>
  <c r="X234" i="4" s="1"/>
  <c r="X255" i="4" s="1"/>
  <c r="X258" i="4" s="1"/>
  <c r="X259" i="4" s="1"/>
  <c r="AB128" i="4"/>
  <c r="AB126" i="4"/>
  <c r="AB234" i="4" s="1"/>
  <c r="AB123" i="4"/>
  <c r="AB117" i="4"/>
  <c r="AB115" i="4"/>
  <c r="AB118" i="4" s="1"/>
  <c r="AB110" i="4"/>
  <c r="Z110" i="4"/>
  <c r="X110" i="4"/>
  <c r="AB87" i="4"/>
  <c r="AB85" i="4"/>
  <c r="Z85" i="4"/>
  <c r="X85" i="4"/>
  <c r="AB75" i="4"/>
  <c r="Z75" i="4"/>
  <c r="Z111" i="4" s="1"/>
  <c r="X75" i="4"/>
  <c r="X111" i="4" s="1"/>
  <c r="AB64" i="4"/>
  <c r="AB62" i="4"/>
  <c r="AB65" i="4" s="1"/>
  <c r="AB58" i="4"/>
  <c r="AB56" i="4"/>
  <c r="AB54" i="4"/>
  <c r="AB52" i="4"/>
  <c r="AB59" i="4" s="1"/>
  <c r="AB111" i="4" s="1"/>
  <c r="AB48" i="4"/>
  <c r="AB45" i="4"/>
  <c r="Z45" i="4"/>
  <c r="X45" i="4"/>
  <c r="AB10" i="4"/>
  <c r="AB46" i="4" s="1"/>
  <c r="Z10" i="4"/>
  <c r="Z46" i="4" s="1"/>
  <c r="Z112" i="4" s="1"/>
  <c r="Z260" i="4" s="1"/>
  <c r="X10" i="4"/>
  <c r="X46" i="4" s="1"/>
  <c r="X112" i="4" s="1"/>
  <c r="X260" i="4" s="1"/>
  <c r="AA203" i="3"/>
  <c r="AA201" i="3"/>
  <c r="AA199" i="3"/>
  <c r="AA197" i="3"/>
  <c r="AA195" i="3"/>
  <c r="AA192" i="3"/>
  <c r="AA190" i="3"/>
  <c r="AA188" i="3"/>
  <c r="AA186" i="3"/>
  <c r="AA184" i="3"/>
  <c r="AA181" i="3"/>
  <c r="AA179" i="3"/>
  <c r="AA182" i="3" s="1"/>
  <c r="AA175" i="3"/>
  <c r="AA173" i="3"/>
  <c r="AA176" i="3" s="1"/>
  <c r="AA171" i="3"/>
  <c r="AA168" i="3"/>
  <c r="AA165" i="3"/>
  <c r="AA163" i="3"/>
  <c r="AA166" i="3" s="1"/>
  <c r="AA159" i="3"/>
  <c r="AA157" i="3"/>
  <c r="AA155" i="3"/>
  <c r="AA153" i="3"/>
  <c r="AA160" i="3" s="1"/>
  <c r="AA151" i="3"/>
  <c r="AA147" i="3"/>
  <c r="AA145" i="3"/>
  <c r="AA148" i="3" s="1"/>
  <c r="AA142" i="3"/>
  <c r="AA139" i="3"/>
  <c r="AA137" i="3"/>
  <c r="AA140" i="3" s="1"/>
  <c r="AA134" i="3"/>
  <c r="AA131" i="3"/>
  <c r="AA129" i="3"/>
  <c r="AA132" i="3" s="1"/>
  <c r="AA126" i="3"/>
  <c r="AA124" i="3"/>
  <c r="AA119" i="3"/>
  <c r="AA115" i="3"/>
  <c r="AA112" i="3"/>
  <c r="AA110" i="3"/>
  <c r="AA113" i="3" s="1"/>
  <c r="AA106" i="3"/>
  <c r="AA104" i="3"/>
  <c r="AA102" i="3"/>
  <c r="Y102" i="3"/>
  <c r="W102" i="3"/>
  <c r="AA94" i="3"/>
  <c r="AA92" i="3"/>
  <c r="Y92" i="3"/>
  <c r="W92" i="3"/>
  <c r="AA89" i="3"/>
  <c r="AA107" i="3" s="1"/>
  <c r="AA116" i="3" s="1"/>
  <c r="Y89" i="3"/>
  <c r="Y107" i="3" s="1"/>
  <c r="Y116" i="3" s="1"/>
  <c r="Y117" i="3" s="1"/>
  <c r="Y120" i="3" s="1"/>
  <c r="Y209" i="3" s="1"/>
  <c r="W89" i="3"/>
  <c r="W107" i="3" s="1"/>
  <c r="W116" i="3" s="1"/>
  <c r="W117" i="3" s="1"/>
  <c r="W120" i="3" s="1"/>
  <c r="W209" i="3" s="1"/>
  <c r="AA84" i="3"/>
  <c r="AA82" i="3"/>
  <c r="AA117" i="3" s="1"/>
  <c r="AA120" i="3" s="1"/>
  <c r="Y76" i="3"/>
  <c r="AA75" i="3"/>
  <c r="Y75" i="3"/>
  <c r="W75" i="3"/>
  <c r="W76" i="3" s="1"/>
  <c r="AA63" i="3"/>
  <c r="AA61" i="3"/>
  <c r="AA64" i="3" s="1"/>
  <c r="AA76" i="3" s="1"/>
  <c r="AA56" i="3"/>
  <c r="AA54" i="3"/>
  <c r="AA57" i="3" s="1"/>
  <c r="AA48" i="3"/>
  <c r="AA46" i="3"/>
  <c r="AA44" i="3"/>
  <c r="AA49" i="3" s="1"/>
  <c r="AA41" i="3"/>
  <c r="AA38" i="3"/>
  <c r="AA36" i="3"/>
  <c r="AA34" i="3"/>
  <c r="AA32" i="3"/>
  <c r="AA39" i="3" s="1"/>
  <c r="AA30" i="3"/>
  <c r="AA26" i="3"/>
  <c r="Y24" i="3"/>
  <c r="Y51" i="3" s="1"/>
  <c r="Y77" i="3" s="1"/>
  <c r="AA23" i="3"/>
  <c r="AA24" i="3" s="1"/>
  <c r="Y23" i="3"/>
  <c r="W23" i="3"/>
  <c r="W24" i="3" s="1"/>
  <c r="W51" i="3" s="1"/>
  <c r="W77" i="3" s="1"/>
  <c r="N29" i="1"/>
  <c r="P31" i="1"/>
  <c r="P32" i="1"/>
  <c r="P33" i="1"/>
  <c r="P34" i="1"/>
  <c r="P35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G32" i="1"/>
  <c r="F34" i="1"/>
  <c r="F36" i="1"/>
  <c r="F37" i="1"/>
  <c r="F38" i="1"/>
  <c r="F39" i="1"/>
  <c r="F40" i="1"/>
  <c r="F41" i="1"/>
  <c r="F42" i="1"/>
  <c r="G43" i="1"/>
  <c r="F44" i="1"/>
  <c r="R44" i="1"/>
  <c r="R31" i="1"/>
  <c r="R32" i="1"/>
  <c r="R33" i="1"/>
  <c r="R34" i="1"/>
  <c r="R35" i="1"/>
  <c r="B30" i="1"/>
  <c r="W10" i="1"/>
  <c r="W11" i="1"/>
  <c r="W12" i="1"/>
  <c r="W13" i="1"/>
  <c r="W14" i="1"/>
  <c r="W15" i="1"/>
  <c r="W16" i="1"/>
  <c r="W17" i="1"/>
  <c r="W18" i="1"/>
  <c r="W19" i="1"/>
  <c r="V10" i="1"/>
  <c r="V11" i="1"/>
  <c r="V12" i="1"/>
  <c r="V13" i="1"/>
  <c r="V14" i="1"/>
  <c r="V15" i="1"/>
  <c r="V16" i="1"/>
  <c r="V17" i="1"/>
  <c r="V18" i="1"/>
  <c r="V19" i="1"/>
  <c r="U10" i="1"/>
  <c r="U11" i="1"/>
  <c r="U12" i="1"/>
  <c r="U13" i="1"/>
  <c r="U14" i="1"/>
  <c r="U15" i="1"/>
  <c r="U16" i="1"/>
  <c r="U17" i="1"/>
  <c r="U18" i="1"/>
  <c r="U19" i="1"/>
  <c r="S10" i="1"/>
  <c r="S11" i="1"/>
  <c r="S12" i="1"/>
  <c r="S13" i="1"/>
  <c r="S14" i="1"/>
  <c r="S15" i="1"/>
  <c r="S16" i="1"/>
  <c r="S17" i="1"/>
  <c r="S18" i="1"/>
  <c r="S19" i="1"/>
  <c r="R10" i="1"/>
  <c r="R11" i="1"/>
  <c r="R12" i="1"/>
  <c r="R13" i="1"/>
  <c r="R14" i="1"/>
  <c r="R15" i="1"/>
  <c r="R16" i="1"/>
  <c r="R17" i="1"/>
  <c r="R18" i="1"/>
  <c r="R19" i="1"/>
  <c r="P10" i="1"/>
  <c r="P11" i="1"/>
  <c r="P12" i="1"/>
  <c r="P13" i="1"/>
  <c r="P14" i="1"/>
  <c r="P15" i="1"/>
  <c r="P16" i="1"/>
  <c r="P17" i="1"/>
  <c r="P18" i="1"/>
  <c r="P19" i="1"/>
  <c r="N9" i="1"/>
  <c r="N8" i="1"/>
  <c r="L10" i="1"/>
  <c r="L11" i="1"/>
  <c r="L12" i="1"/>
  <c r="L13" i="1"/>
  <c r="L14" i="1"/>
  <c r="L15" i="1"/>
  <c r="L16" i="1"/>
  <c r="L17" i="1"/>
  <c r="L18" i="1"/>
  <c r="L19" i="1"/>
  <c r="L20" i="1"/>
  <c r="L21" i="1"/>
  <c r="J9" i="1"/>
  <c r="J10" i="1"/>
  <c r="J11" i="1"/>
  <c r="J12" i="1"/>
  <c r="J13" i="1"/>
  <c r="J14" i="1"/>
  <c r="J15" i="1"/>
  <c r="D36" i="1" s="1"/>
  <c r="J16" i="1"/>
  <c r="J17" i="1"/>
  <c r="J18" i="1"/>
  <c r="J19" i="1"/>
  <c r="J20" i="1"/>
  <c r="J21" i="1"/>
  <c r="J22" i="1"/>
  <c r="J23" i="1"/>
  <c r="D44" i="1" s="1"/>
  <c r="J8" i="1"/>
  <c r="D34" i="1"/>
  <c r="D38" i="1"/>
  <c r="D41" i="1"/>
  <c r="D42" i="1"/>
  <c r="D30" i="1"/>
  <c r="D31" i="1"/>
  <c r="D32" i="1"/>
  <c r="D33" i="1"/>
  <c r="D35" i="1"/>
  <c r="D37" i="1"/>
  <c r="D39" i="1"/>
  <c r="D40" i="1"/>
  <c r="D43" i="1"/>
  <c r="D29" i="1"/>
  <c r="F35" i="1"/>
  <c r="G31" i="1"/>
  <c r="G33" i="1"/>
  <c r="G35" i="1"/>
  <c r="F30" i="1"/>
  <c r="F31" i="1"/>
  <c r="J31" i="1" s="1"/>
  <c r="L31" i="1" s="1"/>
  <c r="F32" i="1"/>
  <c r="J32" i="1" s="1"/>
  <c r="L32" i="1" s="1"/>
  <c r="F33" i="1"/>
  <c r="H46" i="1"/>
  <c r="H24" i="1"/>
  <c r="C45" i="1"/>
  <c r="B45" i="1"/>
  <c r="C11" i="1"/>
  <c r="C32" i="1" s="1"/>
  <c r="C12" i="1"/>
  <c r="C33" i="1" s="1"/>
  <c r="C13" i="1"/>
  <c r="C34" i="1" s="1"/>
  <c r="C14" i="1"/>
  <c r="C35" i="1" s="1"/>
  <c r="C15" i="1"/>
  <c r="C36" i="1" s="1"/>
  <c r="C16" i="1"/>
  <c r="C37" i="1" s="1"/>
  <c r="C17" i="1"/>
  <c r="C38" i="1" s="1"/>
  <c r="C18" i="1"/>
  <c r="C39" i="1" s="1"/>
  <c r="C19" i="1"/>
  <c r="C40" i="1" s="1"/>
  <c r="C20" i="1"/>
  <c r="C41" i="1" s="1"/>
  <c r="C21" i="1"/>
  <c r="C42" i="1" s="1"/>
  <c r="C22" i="1"/>
  <c r="C43" i="1" s="1"/>
  <c r="C23" i="1"/>
  <c r="C44" i="1" s="1"/>
  <c r="C10" i="1"/>
  <c r="C31" i="1" s="1"/>
  <c r="C8" i="1"/>
  <c r="C29" i="1" s="1"/>
  <c r="B11" i="1"/>
  <c r="B32" i="1" s="1"/>
  <c r="B12" i="1"/>
  <c r="B33" i="1" s="1"/>
  <c r="B13" i="1"/>
  <c r="B34" i="1" s="1"/>
  <c r="B14" i="1"/>
  <c r="B35" i="1" s="1"/>
  <c r="B15" i="1"/>
  <c r="B36" i="1" s="1"/>
  <c r="B16" i="1"/>
  <c r="B37" i="1" s="1"/>
  <c r="B17" i="1"/>
  <c r="B38" i="1" s="1"/>
  <c r="B18" i="1"/>
  <c r="B39" i="1" s="1"/>
  <c r="B19" i="1"/>
  <c r="B40" i="1" s="1"/>
  <c r="B20" i="1"/>
  <c r="B41" i="1" s="1"/>
  <c r="B21" i="1"/>
  <c r="B42" i="1" s="1"/>
  <c r="B22" i="1"/>
  <c r="B43" i="1" s="1"/>
  <c r="B23" i="1"/>
  <c r="B44" i="1" s="1"/>
  <c r="B10" i="1"/>
  <c r="B31" i="1" s="1"/>
  <c r="B8" i="1"/>
  <c r="B29" i="1" s="1"/>
  <c r="L8" i="1"/>
  <c r="P8" i="1"/>
  <c r="L9" i="1"/>
  <c r="P9" i="1"/>
  <c r="P20" i="1"/>
  <c r="P21" i="1"/>
  <c r="L22" i="1"/>
  <c r="P22" i="1"/>
  <c r="L23" i="1"/>
  <c r="P23" i="1"/>
  <c r="D24" i="1"/>
  <c r="E24" i="1"/>
  <c r="R8" i="1" s="1"/>
  <c r="F24" i="1"/>
  <c r="U8" i="1" s="1"/>
  <c r="G24" i="1"/>
  <c r="I24" i="1"/>
  <c r="V8" i="1" s="1"/>
  <c r="K24" i="1"/>
  <c r="N24" i="1"/>
  <c r="W8" i="1" s="1"/>
  <c r="O24" i="1"/>
  <c r="G29" i="1"/>
  <c r="G30" i="1"/>
  <c r="N30" i="1"/>
  <c r="P30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5" i="1"/>
  <c r="P45" i="1" s="1"/>
  <c r="E46" i="1"/>
  <c r="I46" i="1"/>
  <c r="V29" i="1" s="1"/>
  <c r="K46" i="1"/>
  <c r="O46" i="1"/>
  <c r="J35" i="1" l="1"/>
  <c r="L35" i="1" s="1"/>
  <c r="G37" i="1"/>
  <c r="G39" i="1"/>
  <c r="J39" i="1" s="1"/>
  <c r="J33" i="1"/>
  <c r="L33" i="1" s="1"/>
  <c r="G41" i="1"/>
  <c r="J41" i="1" s="1"/>
  <c r="F43" i="1"/>
  <c r="J43" i="1" s="1"/>
  <c r="AB255" i="4"/>
  <c r="AB258" i="4" s="1"/>
  <c r="AB259" i="4" s="1"/>
  <c r="AB112" i="4"/>
  <c r="AB260" i="4" s="1"/>
  <c r="AA50" i="3"/>
  <c r="AA51" i="3" s="1"/>
  <c r="AA77" i="3" s="1"/>
  <c r="AA193" i="3"/>
  <c r="AA208" i="3" s="1"/>
  <c r="AA209" i="3" s="1"/>
  <c r="G44" i="1"/>
  <c r="J44" i="1" s="1"/>
  <c r="L44" i="1" s="1"/>
  <c r="G42" i="1"/>
  <c r="J42" i="1" s="1"/>
  <c r="G40" i="1"/>
  <c r="G38" i="1"/>
  <c r="G36" i="1"/>
  <c r="J36" i="1" s="1"/>
  <c r="G34" i="1"/>
  <c r="J34" i="1" s="1"/>
  <c r="L34" i="1" s="1"/>
  <c r="D46" i="1"/>
  <c r="R29" i="1" s="1"/>
  <c r="P24" i="1"/>
  <c r="V30" i="1"/>
  <c r="J24" i="1"/>
  <c r="S8" i="1" s="1"/>
  <c r="F45" i="1"/>
  <c r="G45" i="1"/>
  <c r="P29" i="1"/>
  <c r="L24" i="1"/>
  <c r="J38" i="1"/>
  <c r="J37" i="1"/>
  <c r="J30" i="1"/>
  <c r="F29" i="1"/>
  <c r="W23" i="1"/>
  <c r="U23" i="1"/>
  <c r="R23" i="1"/>
  <c r="W22" i="1"/>
  <c r="U22" i="1"/>
  <c r="R22" i="1"/>
  <c r="W21" i="1"/>
  <c r="U21" i="1"/>
  <c r="R21" i="1"/>
  <c r="W20" i="1"/>
  <c r="U20" i="1"/>
  <c r="R20" i="1"/>
  <c r="W9" i="1"/>
  <c r="U9" i="1"/>
  <c r="U24" i="1" s="1"/>
  <c r="R9" i="1"/>
  <c r="N43" i="1"/>
  <c r="P43" i="1" s="1"/>
  <c r="N42" i="1"/>
  <c r="P42" i="1" s="1"/>
  <c r="U46" i="1"/>
  <c r="V45" i="1"/>
  <c r="V23" i="1"/>
  <c r="S23" i="1"/>
  <c r="V22" i="1"/>
  <c r="S22" i="1"/>
  <c r="V21" i="1"/>
  <c r="S21" i="1"/>
  <c r="V20" i="1"/>
  <c r="S20" i="1"/>
  <c r="V9" i="1"/>
  <c r="V24" i="1" s="1"/>
  <c r="S9" i="1"/>
  <c r="S24" i="1" s="1"/>
  <c r="V46" i="1" l="1"/>
  <c r="W24" i="1"/>
  <c r="R36" i="1"/>
  <c r="R38" i="1"/>
  <c r="R40" i="1"/>
  <c r="R41" i="1"/>
  <c r="R42" i="1"/>
  <c r="R43" i="1"/>
  <c r="R45" i="1"/>
  <c r="R30" i="1"/>
  <c r="R37" i="1"/>
  <c r="R39" i="1"/>
  <c r="R24" i="1"/>
  <c r="W46" i="1"/>
  <c r="L43" i="1"/>
  <c r="L41" i="1"/>
  <c r="L42" i="1"/>
  <c r="L30" i="1"/>
  <c r="L37" i="1"/>
  <c r="L39" i="1"/>
  <c r="N46" i="1"/>
  <c r="J29" i="1"/>
  <c r="F46" i="1"/>
  <c r="L36" i="1"/>
  <c r="L38" i="1"/>
  <c r="G46" i="1"/>
  <c r="P46" i="1"/>
  <c r="J45" i="1"/>
  <c r="J40" i="1"/>
  <c r="R46" i="1" l="1"/>
  <c r="L45" i="1"/>
  <c r="L29" i="1"/>
  <c r="J46" i="1"/>
  <c r="L40" i="1"/>
  <c r="S29" i="1" l="1"/>
  <c r="S32" i="1"/>
  <c r="S34" i="1"/>
  <c r="S31" i="1"/>
  <c r="S33" i="1"/>
  <c r="S35" i="1"/>
  <c r="S45" i="1"/>
  <c r="S44" i="1"/>
  <c r="S40" i="1"/>
  <c r="S36" i="1"/>
  <c r="S38" i="1"/>
  <c r="S43" i="1"/>
  <c r="S41" i="1"/>
  <c r="S42" i="1"/>
  <c r="S30" i="1"/>
  <c r="S37" i="1"/>
  <c r="S39" i="1"/>
  <c r="L46" i="1"/>
  <c r="S46" i="1" l="1"/>
</calcChain>
</file>

<file path=xl/sharedStrings.xml><?xml version="1.0" encoding="utf-8"?>
<sst xmlns="http://schemas.openxmlformats.org/spreadsheetml/2006/main" count="3104" uniqueCount="642">
  <si>
    <t>*Capital Contributions and Distributions are based on the net difference between prior year ending balance and 2024 ending balance on financials.</t>
  </si>
  <si>
    <t>Per TR</t>
  </si>
  <si>
    <t>Total</t>
  </si>
  <si>
    <t>Liability Allocation</t>
  </si>
  <si>
    <t>Distributions</t>
  </si>
  <si>
    <t>P&amp;L</t>
  </si>
  <si>
    <t>Ownership %</t>
  </si>
  <si>
    <t>End Cap</t>
  </si>
  <si>
    <t>Beg Cap</t>
  </si>
  <si>
    <t>Diff</t>
  </si>
  <si>
    <t>Per K-1</t>
  </si>
  <si>
    <t>Liability Allocation***</t>
  </si>
  <si>
    <t>(Distributions)*</t>
  </si>
  <si>
    <t>Contributions*</t>
  </si>
  <si>
    <t>Partner Name</t>
  </si>
  <si>
    <t>Partner Number</t>
  </si>
  <si>
    <t>(Distributions)</t>
  </si>
  <si>
    <t>Interest Income</t>
  </si>
  <si>
    <t>Ordinary Income</t>
  </si>
  <si>
    <t>Contributions</t>
  </si>
  <si>
    <t>Partner Capital Reconciliation</t>
  </si>
  <si>
    <t>Reserve at Hickory Creek Holdings</t>
  </si>
  <si>
    <t/>
  </si>
  <si>
    <t>Individual (Default)</t>
  </si>
  <si>
    <t>482-02-4285</t>
  </si>
  <si>
    <t>90045</t>
  </si>
  <si>
    <t>CA</t>
  </si>
  <si>
    <t>Los Angeles, CA, United States</t>
  </si>
  <si>
    <t>6315 W 83rd St</t>
  </si>
  <si>
    <t>WEISS</t>
  </si>
  <si>
    <t>YISRAEL</t>
  </si>
  <si>
    <t>639-24-1157</t>
  </si>
  <si>
    <t>75080</t>
  </si>
  <si>
    <t>TX</t>
  </si>
  <si>
    <t>Richardson</t>
  </si>
  <si>
    <t>2203 Sutton Place</t>
  </si>
  <si>
    <t>Seriburi</t>
  </si>
  <si>
    <t>Vimon</t>
  </si>
  <si>
    <t>333-68-5720</t>
  </si>
  <si>
    <t>48302</t>
  </si>
  <si>
    <t>MI</t>
  </si>
  <si>
    <t>Bloomfield Hills</t>
  </si>
  <si>
    <t>1202 Copperwood Drive</t>
  </si>
  <si>
    <t>Jafri</t>
  </si>
  <si>
    <t>Syed M</t>
  </si>
  <si>
    <t>84-4543608</t>
  </si>
  <si>
    <t>77478</t>
  </si>
  <si>
    <t>Sugar Land</t>
  </si>
  <si>
    <t>14090 Southwest Freeway Suite 300</t>
  </si>
  <si>
    <t>LLC</t>
  </si>
  <si>
    <t>Sundream</t>
  </si>
  <si>
    <t>541-61-2344</t>
  </si>
  <si>
    <t>75002</t>
  </si>
  <si>
    <t>Parker</t>
  </si>
  <si>
    <t>5100 Whisper Dr</t>
  </si>
  <si>
    <t>Yerubandi</t>
  </si>
  <si>
    <t>Siva S.</t>
  </si>
  <si>
    <t>82-5389501</t>
  </si>
  <si>
    <t>77024</t>
  </si>
  <si>
    <t>Houston</t>
  </si>
  <si>
    <t>1 Still Forest</t>
  </si>
  <si>
    <t>RSFM Wealth</t>
  </si>
  <si>
    <t>462-69-5572</t>
  </si>
  <si>
    <t>78664</t>
  </si>
  <si>
    <t>Round Rock, TX, United States</t>
  </si>
  <si>
    <t>2116 Maidstone Cove, Round Rock, TX, United States</t>
  </si>
  <si>
    <t>Flatt</t>
  </si>
  <si>
    <t>Richard Doug</t>
  </si>
  <si>
    <t>184-64-2775</t>
  </si>
  <si>
    <t>15237</t>
  </si>
  <si>
    <t>PA</t>
  </si>
  <si>
    <t>Pittsburgh</t>
  </si>
  <si>
    <t>1611 Briarwood Dr.</t>
  </si>
  <si>
    <t>Tadikamalla</t>
  </si>
  <si>
    <t>Raghu Ram</t>
  </si>
  <si>
    <t>Partnership (limited)</t>
  </si>
  <si>
    <t>87-1628160</t>
  </si>
  <si>
    <t>77074</t>
  </si>
  <si>
    <t>9100 Southwest Fwy Ste 201</t>
  </si>
  <si>
    <t>MSC DGW LLC</t>
  </si>
  <si>
    <t>KUKREJA</t>
  </si>
  <si>
    <t>644-12-8521</t>
  </si>
  <si>
    <t>77479</t>
  </si>
  <si>
    <t>5131 Lockridge Sky Lane</t>
  </si>
  <si>
    <t>Luke</t>
  </si>
  <si>
    <t>Jibin</t>
  </si>
  <si>
    <t>325-70-1850</t>
  </si>
  <si>
    <t>Seungdamrong</t>
  </si>
  <si>
    <t>Jason</t>
  </si>
  <si>
    <t>93-3808593</t>
  </si>
  <si>
    <t>75019</t>
  </si>
  <si>
    <t>Coppell</t>
  </si>
  <si>
    <t>814 Mango Ct</t>
  </si>
  <si>
    <t>Hickory Creek VR1 Investments</t>
  </si>
  <si>
    <t>88-1665159</t>
  </si>
  <si>
    <t>75009</t>
  </si>
  <si>
    <t>Celina</t>
  </si>
  <si>
    <t>2630 Maverick Way</t>
  </si>
  <si>
    <t>Gims Properties</t>
  </si>
  <si>
    <t>217-40-9412</t>
  </si>
  <si>
    <t>62401</t>
  </si>
  <si>
    <t>IL</t>
  </si>
  <si>
    <t>Effingham</t>
  </si>
  <si>
    <t>11245 E. Thistlewood Lane</t>
  </si>
  <si>
    <t>Trust</t>
  </si>
  <si>
    <t>Brian F. Wick</t>
  </si>
  <si>
    <t>Corporation</t>
  </si>
  <si>
    <t>86-2946587</t>
  </si>
  <si>
    <t>20170</t>
  </si>
  <si>
    <t>VA</t>
  </si>
  <si>
    <t>Herndon</t>
  </si>
  <si>
    <t>1254 Mason Mill Court</t>
  </si>
  <si>
    <t>Amor Khachemoune LLC</t>
  </si>
  <si>
    <t>Form 8082 Schedule K-1 option</t>
  </si>
  <si>
    <t>Suppress Schedule K-1</t>
  </si>
  <si>
    <t>Schedule K-1, Page 2 Print Code</t>
  </si>
  <si>
    <t>Pro Forma Options</t>
  </si>
  <si>
    <t>Contributed Property With Built-In Gain (Loss)</t>
  </si>
  <si>
    <t>Suppress Footnotes</t>
  </si>
  <si>
    <t>Limited Partner Self Employment Calculation</t>
  </si>
  <si>
    <t>Analysis of Net Income (Loss)</t>
  </si>
  <si>
    <t>Pro Forma Sort Key</t>
  </si>
  <si>
    <t>Capital</t>
  </si>
  <si>
    <t>Services</t>
  </si>
  <si>
    <t>Not SE Income</t>
  </si>
  <si>
    <t>Ending Capital</t>
  </si>
  <si>
    <t>Property Distribution</t>
  </si>
  <si>
    <t>Cash Distribution</t>
  </si>
  <si>
    <t>Current Year Net Income (Loss)</t>
  </si>
  <si>
    <t>Property Contributed</t>
  </si>
  <si>
    <t>Cash Contributed</t>
  </si>
  <si>
    <t>Beginning Capital</t>
  </si>
  <si>
    <t>Amended</t>
  </si>
  <si>
    <t>Final</t>
  </si>
  <si>
    <t>Capital %</t>
  </si>
  <si>
    <t>Loss %</t>
  </si>
  <si>
    <t>Profit %</t>
  </si>
  <si>
    <t>Partnership Representative</t>
  </si>
  <si>
    <t>General</t>
  </si>
  <si>
    <t>Nominee / Disregarded Entity</t>
  </si>
  <si>
    <t>Other Entity Description</t>
  </si>
  <si>
    <t>Entity Type</t>
  </si>
  <si>
    <t>SSN / EIN</t>
  </si>
  <si>
    <t>Country</t>
  </si>
  <si>
    <t>City</t>
  </si>
  <si>
    <t>State if Different</t>
  </si>
  <si>
    <t>ZIP</t>
  </si>
  <si>
    <t>Foreign Province, State or County</t>
  </si>
  <si>
    <t>State</t>
  </si>
  <si>
    <t>Street Address</t>
  </si>
  <si>
    <t>Name (Continued)</t>
  </si>
  <si>
    <t>Suffix</t>
  </si>
  <si>
    <t>Last Name</t>
  </si>
  <si>
    <t>Entity or First Name</t>
  </si>
  <si>
    <t>Number</t>
  </si>
  <si>
    <t>SALES STREET CAPITAL LLC</t>
  </si>
  <si>
    <t>2023 TR</t>
  </si>
  <si>
    <t>Increases &amp; Decreases</t>
  </si>
  <si>
    <t>Type</t>
  </si>
  <si>
    <t>Date</t>
  </si>
  <si>
    <t>Num</t>
  </si>
  <si>
    <t>Name</t>
  </si>
  <si>
    <t>Memo</t>
  </si>
  <si>
    <t>Clr</t>
  </si>
  <si>
    <t>Split</t>
  </si>
  <si>
    <t>Debit</t>
  </si>
  <si>
    <t>Credit</t>
  </si>
  <si>
    <t>Balance</t>
  </si>
  <si>
    <t>ASSETS</t>
  </si>
  <si>
    <t>Current Assets</t>
  </si>
  <si>
    <t>Checking/Savings</t>
  </si>
  <si>
    <t>Chase 8768</t>
  </si>
  <si>
    <t>Check</t>
  </si>
  <si>
    <t>1</t>
  </si>
  <si>
    <t>Service Charges</t>
  </si>
  <si>
    <t>Start Up Cost</t>
  </si>
  <si>
    <t>Deposit</t>
  </si>
  <si>
    <t>MSC</t>
  </si>
  <si>
    <t>2</t>
  </si>
  <si>
    <t>SERVICE FEE</t>
  </si>
  <si>
    <t>3</t>
  </si>
  <si>
    <t>4</t>
  </si>
  <si>
    <t>5</t>
  </si>
  <si>
    <t>6</t>
  </si>
  <si>
    <t>Capex Construction</t>
  </si>
  <si>
    <t>10</t>
  </si>
  <si>
    <t>12</t>
  </si>
  <si>
    <t>Transfer</t>
  </si>
  <si>
    <t>Funds Transfer</t>
  </si>
  <si>
    <t>Hickory Creek LLC</t>
  </si>
  <si>
    <t>Total Chase 8768</t>
  </si>
  <si>
    <t>Total Checking/Savings</t>
  </si>
  <si>
    <t>Accounts Receivable</t>
  </si>
  <si>
    <t>Total Accounts Receivable</t>
  </si>
  <si>
    <t>Other Current Assets</t>
  </si>
  <si>
    <t>Due From Affiliate</t>
  </si>
  <si>
    <t>Huntington 13100</t>
  </si>
  <si>
    <t>Total Huntington 13100</t>
  </si>
  <si>
    <t>Total MSC</t>
  </si>
  <si>
    <t>MSC DWG LLC</t>
  </si>
  <si>
    <t>Total MSC DWG LLC</t>
  </si>
  <si>
    <t>Reserve at Hickory Creek LLC</t>
  </si>
  <si>
    <t>Total Reserve at Hickory Creek LLC</t>
  </si>
  <si>
    <t>Due From Affiliate - Other</t>
  </si>
  <si>
    <t>Total Due From Affiliate - Other</t>
  </si>
  <si>
    <t>Total Due From Affiliate</t>
  </si>
  <si>
    <t>Interest Reserve</t>
  </si>
  <si>
    <t>Total Interest Reserve</t>
  </si>
  <si>
    <t>Subscription Receivable</t>
  </si>
  <si>
    <t>Total MSC DGW LLC</t>
  </si>
  <si>
    <t>Subscription Receivable - Other</t>
  </si>
  <si>
    <t>Total Subscription Receivable - Other</t>
  </si>
  <si>
    <t>Total Subscription Receivable</t>
  </si>
  <si>
    <t>Total Other Current Assets</t>
  </si>
  <si>
    <t>Total Current Assets</t>
  </si>
  <si>
    <t>Fixed Assets</t>
  </si>
  <si>
    <t>Accumulated Depreciation</t>
  </si>
  <si>
    <t>Total Accumulated Depreciation</t>
  </si>
  <si>
    <t>Furniture and Equipment</t>
  </si>
  <si>
    <t>Total Furniture and Equipment</t>
  </si>
  <si>
    <t>Total Fixed Assets</t>
  </si>
  <si>
    <t>Other Assets</t>
  </si>
  <si>
    <t>Investment</t>
  </si>
  <si>
    <t>reserve at Hickory Creek LLC</t>
  </si>
  <si>
    <t>Total reserve at Hickory Creek LLC</t>
  </si>
  <si>
    <t>Investment - Other</t>
  </si>
  <si>
    <t>Total Investment - Other</t>
  </si>
  <si>
    <t>Total Investment</t>
  </si>
  <si>
    <t>SERVICE CHARGES FOR THE MONTH OF DECEMBER</t>
  </si>
  <si>
    <t>SERVICE CHARGES FOR THE MONTH OF Jan</t>
  </si>
  <si>
    <t>SERVICE CHARGES FOR THE MONTH OF FEBRUARY</t>
  </si>
  <si>
    <t>SERVICE CHARGES FOR THE MONTH OF MARCH</t>
  </si>
  <si>
    <t>SERVICE CHARGES FOR THE MONTH OF APRIL</t>
  </si>
  <si>
    <t>SERVICE CHARGES FOR THE MONTH OF MAY</t>
  </si>
  <si>
    <t>SERVICE CHARGES FOR THE MONTH OF June</t>
  </si>
  <si>
    <t>Fees Reversals</t>
  </si>
  <si>
    <t>SERVICE CHARGES FOR THE MONTH OF JULY</t>
  </si>
  <si>
    <t>Total Start Up Cost</t>
  </si>
  <si>
    <t>Total Other Assets</t>
  </si>
  <si>
    <t>TOTAL ASSETS</t>
  </si>
  <si>
    <t>LIABILITIES &amp; EQUITY</t>
  </si>
  <si>
    <t>Liabilities</t>
  </si>
  <si>
    <t>Current Liabilities</t>
  </si>
  <si>
    <t>Accounts Payable</t>
  </si>
  <si>
    <t>Total Accounts Payable</t>
  </si>
  <si>
    <t>Credit Cards</t>
  </si>
  <si>
    <t>Total Credit Cards</t>
  </si>
  <si>
    <t>Other Current Liabilities</t>
  </si>
  <si>
    <t>Due to Affiliates</t>
  </si>
  <si>
    <t>Marketspace Capital</t>
  </si>
  <si>
    <t>Online Transfer from CHK ...6190 transaction#: 21196558856</t>
  </si>
  <si>
    <t>Total Capex Construction</t>
  </si>
  <si>
    <t>Total Hickory Creek LLC</t>
  </si>
  <si>
    <t>Morgan Wilcox Investors LLC</t>
  </si>
  <si>
    <t>Total Morgan Wilcox Investors LLC</t>
  </si>
  <si>
    <t>Online Transfer from CHK ...1727 transaction#: 19496353418</t>
  </si>
  <si>
    <t>Online Transfer from CHK ...1727 transaction#: 19793349342</t>
  </si>
  <si>
    <t>Online Transfer from CHK ...1727 transaction#: 20076399214</t>
  </si>
  <si>
    <t>Online Transfer from CHK ...1727 transaction#: 20365762389</t>
  </si>
  <si>
    <t>Online Transfer from CHK ...1727 transaction#: 20749140929</t>
  </si>
  <si>
    <t>Online Transfer from CHK ...1727 transaction#: 21551345679</t>
  </si>
  <si>
    <t>Due to Affiliates - Other</t>
  </si>
  <si>
    <t>Total Due to Affiliates - Other</t>
  </si>
  <si>
    <t>Total Due to Affiliates</t>
  </si>
  <si>
    <t>Loan Payable</t>
  </si>
  <si>
    <t>Sales Street Capital</t>
  </si>
  <si>
    <t>Total Sales Street Capital</t>
  </si>
  <si>
    <t>Loan Payable - Other</t>
  </si>
  <si>
    <t>Total Loan Payable - Other</t>
  </si>
  <si>
    <t>Total Loan Payable</t>
  </si>
  <si>
    <t>Payroll Liabilities</t>
  </si>
  <si>
    <t>Total Payroll Liabilities</t>
  </si>
  <si>
    <t>Total Other Current Liabilities</t>
  </si>
  <si>
    <t>Total Current Liabilities</t>
  </si>
  <si>
    <t>Long Term Liabilities</t>
  </si>
  <si>
    <t>Total Long Term Liabilities</t>
  </si>
  <si>
    <t>Total Liabilities</t>
  </si>
  <si>
    <t>Equity</t>
  </si>
  <si>
    <t>Member</t>
  </si>
  <si>
    <t>Amor Khachemoune</t>
  </si>
  <si>
    <t>Total Amor Khachemoune</t>
  </si>
  <si>
    <t>Brain Wick Trust</t>
  </si>
  <si>
    <t>Total Brain Wick Trust</t>
  </si>
  <si>
    <t>Francis C Oramalu Celina</t>
  </si>
  <si>
    <t>Contribution</t>
  </si>
  <si>
    <t>Total Contribution</t>
  </si>
  <si>
    <t>Francis C Oramalu Celina - Other</t>
  </si>
  <si>
    <t>Total Francis C Oramalu Celina - Other</t>
  </si>
  <si>
    <t>Total Francis C Oramalu Celina</t>
  </si>
  <si>
    <t>Jason Seungdamrong</t>
  </si>
  <si>
    <t>Total Jason Seungdamrong</t>
  </si>
  <si>
    <t>Jibin Luke</t>
  </si>
  <si>
    <t>Jibin Luke - Other</t>
  </si>
  <si>
    <t>Total Jibin Luke - Other</t>
  </si>
  <si>
    <t>Total Jibin Luke</t>
  </si>
  <si>
    <t>Laxmi Narasimha Reddy</t>
  </si>
  <si>
    <t>Total Laxmi Narasimha Reddy</t>
  </si>
  <si>
    <t>Mohammad Riaz</t>
  </si>
  <si>
    <t>Mohammad Riaz - Other</t>
  </si>
  <si>
    <t>Total Mohammad Riaz - Other</t>
  </si>
  <si>
    <t>Total Mohammad Riaz</t>
  </si>
  <si>
    <t>Closing Reimbursements</t>
  </si>
  <si>
    <t>Total Closing Reimbursements</t>
  </si>
  <si>
    <t>Distribution</t>
  </si>
  <si>
    <t>Total Distribution</t>
  </si>
  <si>
    <t>Reimbursement</t>
  </si>
  <si>
    <t>Total Reimbursement</t>
  </si>
  <si>
    <t>MSC DWG LLC - Other</t>
  </si>
  <si>
    <t>Total MSC DWG LLC - Other</t>
  </si>
  <si>
    <t>Raghu Tadikamalla</t>
  </si>
  <si>
    <t>Raghu Tadikamalla - Other</t>
  </si>
  <si>
    <t>Total Raghu Tadikamalla - Other</t>
  </si>
  <si>
    <t>Total Raghu Tadikamalla</t>
  </si>
  <si>
    <t>Richard D Flatt Round Rock</t>
  </si>
  <si>
    <t>Total Richard D Flatt Round Rock</t>
  </si>
  <si>
    <t>Sales Street Capital LLC</t>
  </si>
  <si>
    <t>Sales Street Capital LLC - Other</t>
  </si>
  <si>
    <t>Total Sales Street Capital LLC - Other</t>
  </si>
  <si>
    <t>Total Sales Street Capital LLC</t>
  </si>
  <si>
    <t>Siva S Yeruband # Lakshmi D yer</t>
  </si>
  <si>
    <t>Siva S Yeruband # Lakshmi D yer - Other</t>
  </si>
  <si>
    <t>Total Siva S Yeruband # Lakshmi D yer - Other</t>
  </si>
  <si>
    <t>Total Siva S Yeruband # Lakshmi D yer</t>
  </si>
  <si>
    <t>Sundream LLC</t>
  </si>
  <si>
    <t>Total Sundream LLC</t>
  </si>
  <si>
    <t>Syed M Jafi / Sakina M Jafri</t>
  </si>
  <si>
    <t>Total Syed M Jafi / Sakina M Jafri</t>
  </si>
  <si>
    <t>Vimon Seriburi Richardson</t>
  </si>
  <si>
    <t>Total Vimon Seriburi Richardson</t>
  </si>
  <si>
    <t>Yisrael Weiss Los Angeles</t>
  </si>
  <si>
    <t>Total Yisrael Weiss Los Angeles</t>
  </si>
  <si>
    <t>Member - Other</t>
  </si>
  <si>
    <t>Total Member - Other</t>
  </si>
  <si>
    <t>Total Member</t>
  </si>
  <si>
    <t>Opening Balance Equity</t>
  </si>
  <si>
    <t>Total Opening Balance Equity</t>
  </si>
  <si>
    <t>Partner 1 Draws</t>
  </si>
  <si>
    <t>Total Partner 1 Draws</t>
  </si>
  <si>
    <t>Partner 1 Equity</t>
  </si>
  <si>
    <t>Total Partner 1 Equity</t>
  </si>
  <si>
    <t>Partner 2 Draws</t>
  </si>
  <si>
    <t>Total Partner 2 Draws</t>
  </si>
  <si>
    <t>Partner 2 Equity</t>
  </si>
  <si>
    <t>Total Partner 2 Equity</t>
  </si>
  <si>
    <t>Retained Earnings</t>
  </si>
  <si>
    <t>Total Retained Earnings</t>
  </si>
  <si>
    <t>Net Income</t>
  </si>
  <si>
    <t>Total Net Income</t>
  </si>
  <si>
    <t>Total Equity</t>
  </si>
  <si>
    <t>TOTAL LIABILITIES &amp; EQUITY</t>
  </si>
  <si>
    <t>Chase 7713</t>
  </si>
  <si>
    <t>MCD Construction</t>
  </si>
  <si>
    <t>Construction in Progress</t>
  </si>
  <si>
    <t>Michael Vanhuss</t>
  </si>
  <si>
    <t>Professional Fees</t>
  </si>
  <si>
    <t>Citizen Checking Acc 2576</t>
  </si>
  <si>
    <t>Total Chase 7713</t>
  </si>
  <si>
    <t>Escrow Reserve - 1029443</t>
  </si>
  <si>
    <t>Kimley-Horn and Associates</t>
  </si>
  <si>
    <t>Denton County</t>
  </si>
  <si>
    <t>Property Tax</t>
  </si>
  <si>
    <t>18</t>
  </si>
  <si>
    <t>Town of Hickory Creek LLC</t>
  </si>
  <si>
    <t>9</t>
  </si>
  <si>
    <t>7</t>
  </si>
  <si>
    <t>8</t>
  </si>
  <si>
    <t>11</t>
  </si>
  <si>
    <t>PEYCO SOUTHWEST REALTY</t>
  </si>
  <si>
    <t>Appraisal</t>
  </si>
  <si>
    <t>13</t>
  </si>
  <si>
    <t>14</t>
  </si>
  <si>
    <t>16</t>
  </si>
  <si>
    <t>Blair Electra Southwest LLC</t>
  </si>
  <si>
    <t>-SPLIT-</t>
  </si>
  <si>
    <t>17</t>
  </si>
  <si>
    <t>19</t>
  </si>
  <si>
    <t>Sale street capital llc</t>
  </si>
  <si>
    <t>Consulting Fees</t>
  </si>
  <si>
    <t>20</t>
  </si>
  <si>
    <t>CD Construction</t>
  </si>
  <si>
    <t>21</t>
  </si>
  <si>
    <t>22</t>
  </si>
  <si>
    <t>23</t>
  </si>
  <si>
    <t>24</t>
  </si>
  <si>
    <t>25</t>
  </si>
  <si>
    <t>Outsourced Risk Managers</t>
  </si>
  <si>
    <t>Insurance</t>
  </si>
  <si>
    <t>Total Citizen Checking Acc 2576</t>
  </si>
  <si>
    <t>Due from Affiliate</t>
  </si>
  <si>
    <t>Reserve at Hickory Creek Holdin</t>
  </si>
  <si>
    <t>Total Reserve at Hickory Creek Holdin</t>
  </si>
  <si>
    <t>TCM Repurposing LLC</t>
  </si>
  <si>
    <t>Total TCM Repurposing LLC</t>
  </si>
  <si>
    <t>Due from Affiliate - Other</t>
  </si>
  <si>
    <t>Total Due from Affiliate - Other</t>
  </si>
  <si>
    <t>Total Due from Affiliate</t>
  </si>
  <si>
    <t>Equity Reserve</t>
  </si>
  <si>
    <t>Equity Reserve - Other</t>
  </si>
  <si>
    <t>Total Equity Reserve - Other</t>
  </si>
  <si>
    <t>Total Equity Reserve</t>
  </si>
  <si>
    <t>Advance from RESERVE @ HICKORY CON LOAN</t>
  </si>
  <si>
    <t>Advance from RESERVE CON LOAN</t>
  </si>
  <si>
    <t>Advance from RESERVES CON LOAN</t>
  </si>
  <si>
    <t>Total Escrow Reserve - 1029443</t>
  </si>
  <si>
    <t>Escrow Reserve - Sales Street</t>
  </si>
  <si>
    <t>General Journal</t>
  </si>
  <si>
    <t>Interest - 12/20/23 - 12/31/23 for RHC LLC</t>
  </si>
  <si>
    <t>Interest Expense</t>
  </si>
  <si>
    <t>Interest - January 2024 for RHC LLC</t>
  </si>
  <si>
    <t>Interest-February 2024 for RHC LLC</t>
  </si>
  <si>
    <t>Interest - March 2024 for RHC LLC</t>
  </si>
  <si>
    <t>Interest-April 2024 For RHC LLC+ Reimbursement for Michael Vanhuss</t>
  </si>
  <si>
    <t>Interest -May 2024 for RHC LLC +Reimbursement for Western Frontier Development Managers Inc</t>
  </si>
  <si>
    <t>Interest-June 2024 For RHC LLC</t>
  </si>
  <si>
    <t>Interest-July 2024 For RHC LLC</t>
  </si>
  <si>
    <t>Total Escrow Reserve - Sales Street</t>
  </si>
  <si>
    <t>Interest Reserve - Sale Street</t>
  </si>
  <si>
    <t>Closing Cost to Loan No.1029825</t>
  </si>
  <si>
    <t>Oct 2023 Interest Loan Note 1029825</t>
  </si>
  <si>
    <t>Nov 2023 Interest  Loan Note 1029825</t>
  </si>
  <si>
    <t>Dec 2023 Interest +Recording fee+Flooding fee as  Loan Note 1029825</t>
  </si>
  <si>
    <t>Interest Paid Oct, Nov, Dec 2023 for Loan Note 1029443 as per Silvia Email for Support</t>
  </si>
  <si>
    <t>Payment to 1-4 Family 1st Lien Loan 1029285</t>
  </si>
  <si>
    <t>Interest Paid to for Other Loan Note 1029443</t>
  </si>
  <si>
    <t>Interest paid for Loan Note 1029443</t>
  </si>
  <si>
    <t>Interest paid for Loan Note 1029825</t>
  </si>
  <si>
    <t>Interest Payment to 1-4 Family 1st Lien  Loan Note 1029825</t>
  </si>
  <si>
    <t>Interest Payment to Other Loan 1029443</t>
  </si>
  <si>
    <t>Interest Payment for 1-4 Family Lien Loan Note 1029825</t>
  </si>
  <si>
    <t>Interest Payment for Other Loan Note 1029443</t>
  </si>
  <si>
    <t>Total Interest Reserve - Sale Street</t>
  </si>
  <si>
    <t>1745 Tuberville Rd, Hickory Cre</t>
  </si>
  <si>
    <t>Capitl Title of Texas</t>
  </si>
  <si>
    <t>Total Capitl Title of Texas</t>
  </si>
  <si>
    <t>Acquisition Fee</t>
  </si>
  <si>
    <t>Total Acquisition Fee</t>
  </si>
  <si>
    <t>Advance - Stone Street</t>
  </si>
  <si>
    <t>Total Advance - Stone Street</t>
  </si>
  <si>
    <t>Payment for 2024 Appraisal</t>
  </si>
  <si>
    <t>Total Appraisal</t>
  </si>
  <si>
    <t>Civil Engineering Plans</t>
  </si>
  <si>
    <t>Total Civil Engineering Plans</t>
  </si>
  <si>
    <t xml:space="preserve"> Outgoing Wire FROM HICKORY CREEK TO SALE STREET</t>
  </si>
  <si>
    <t>Total Consulting Fees</t>
  </si>
  <si>
    <t>Demolition</t>
  </si>
  <si>
    <t>Total Demolition</t>
  </si>
  <si>
    <t>Design</t>
  </si>
  <si>
    <t>Total Design</t>
  </si>
  <si>
    <t>Development Fees</t>
  </si>
  <si>
    <t>Total Development Fees</t>
  </si>
  <si>
    <t>Downpayment for general insurance</t>
  </si>
  <si>
    <t>Total Insurance</t>
  </si>
  <si>
    <t>Interest Paid on Loan Note 1029825 for Oct, Nov &amp; Dec 2023- Breakup as per Silvia Citizens Suppo...</t>
  </si>
  <si>
    <t>Interest Paid - January 2024 FOR RHC LLC</t>
  </si>
  <si>
    <t xml:space="preserve"> Interest - April 2024 for RHC LLC</t>
  </si>
  <si>
    <t>Interest - May 2024 for RHC LLC</t>
  </si>
  <si>
    <t xml:space="preserve"> Interest - June 2024 for RHC LLC</t>
  </si>
  <si>
    <t xml:space="preserve"> Interest - July 2024 for RHC LLC</t>
  </si>
  <si>
    <t>Total Interest Expense</t>
  </si>
  <si>
    <t>Loan Extension Fees</t>
  </si>
  <si>
    <t>Total Loan Extension Fees</t>
  </si>
  <si>
    <t>Originating Fees</t>
  </si>
  <si>
    <t>Total Originating Fees</t>
  </si>
  <si>
    <t>Other Costs</t>
  </si>
  <si>
    <t>Total Other Costs</t>
  </si>
  <si>
    <t>Hawes Hills</t>
  </si>
  <si>
    <t>Total Hawes Hills</t>
  </si>
  <si>
    <t>HRSS</t>
  </si>
  <si>
    <t>Total HRSS</t>
  </si>
  <si>
    <t>Kimley Horn</t>
  </si>
  <si>
    <t>Total Kimley Horn</t>
  </si>
  <si>
    <t>RWNBH</t>
  </si>
  <si>
    <t>Total RWNBH</t>
  </si>
  <si>
    <t>Professional Fees - Other</t>
  </si>
  <si>
    <t>Outgoing Wire To Kimley-Horn Associates</t>
  </si>
  <si>
    <t>Outgoing Wire FROM HICKORY CREEK TO MICAEL VANHUSS</t>
  </si>
  <si>
    <t>Outgoing Wire FROM RESERVE @ HICKORY</t>
  </si>
  <si>
    <t>Outgoing Wire TO CHRISTOPHER VANHUSS</t>
  </si>
  <si>
    <t>Total Professional Fees - Other</t>
  </si>
  <si>
    <t>Total Professional Fees</t>
  </si>
  <si>
    <t>Property taxes</t>
  </si>
  <si>
    <t>Total Property Tax</t>
  </si>
  <si>
    <t>Reimbursement for Michael Vanhuss</t>
  </si>
  <si>
    <t>Reimbursement for Western Frontier Development Managers Inc</t>
  </si>
  <si>
    <t>Stermer Distributions</t>
  </si>
  <si>
    <t>Profit</t>
  </si>
  <si>
    <t>Total Profit</t>
  </si>
  <si>
    <t>Stermer Distributions - Other</t>
  </si>
  <si>
    <t>Total Stermer Distributions - Other</t>
  </si>
  <si>
    <t>Total Stermer Distributions</t>
  </si>
  <si>
    <t>Title Charges</t>
  </si>
  <si>
    <t>Total Title Charges</t>
  </si>
  <si>
    <t>Construction in Progress - Other</t>
  </si>
  <si>
    <t>Paid to general contractor</t>
  </si>
  <si>
    <t>Feb 2024 payment to the general contractor MCD Construction</t>
  </si>
  <si>
    <t>Outgoing Wire TO TOWN OF HICKORY CREEK-Tree Mitigation and other City Permits</t>
  </si>
  <si>
    <t xml:space="preserve"> Inspection Report done by CD Construction</t>
  </si>
  <si>
    <t>March 2024 payment to the general contractor MCD Construction</t>
  </si>
  <si>
    <t>Payment to general Contractor MCD Construction</t>
  </si>
  <si>
    <t>Inspection Report done by CD Construction</t>
  </si>
  <si>
    <t>April 2024 payment to the general contractor MCD Construction</t>
  </si>
  <si>
    <t>Outgoing Wire FROM HICKORY CREEK TO MARK GAMBRELL-Subcontractor work</t>
  </si>
  <si>
    <t>Landscapping</t>
  </si>
  <si>
    <t>Land scapping lights</t>
  </si>
  <si>
    <t>May 2024 payment to the general contractor MCD Construction</t>
  </si>
  <si>
    <t>Invoice Payment to C33519-4 to CDC</t>
  </si>
  <si>
    <t>Total Construction in Progress - Other</t>
  </si>
  <si>
    <t>Total Construction in Progress</t>
  </si>
  <si>
    <t>Earnest Money</t>
  </si>
  <si>
    <t>Total Earnest Money</t>
  </si>
  <si>
    <t>Land</t>
  </si>
  <si>
    <t>County Taxes</t>
  </si>
  <si>
    <t>Total County Taxes</t>
  </si>
  <si>
    <t>Original Land</t>
  </si>
  <si>
    <t>Total Original Land</t>
  </si>
  <si>
    <t>Other Cost</t>
  </si>
  <si>
    <t>Total Other Cost</t>
  </si>
  <si>
    <t>Settlement Charges</t>
  </si>
  <si>
    <t>Total Settlement Charges</t>
  </si>
  <si>
    <t>Land - Other</t>
  </si>
  <si>
    <t>Total Land - Other</t>
  </si>
  <si>
    <t>Total Land</t>
  </si>
  <si>
    <t>Title</t>
  </si>
  <si>
    <t>Total Title</t>
  </si>
  <si>
    <t>1745 Tuberville Rd, Hickory Cre - Other</t>
  </si>
  <si>
    <t>Total 1745 Tuberville Rd, Hickory Cre - Other</t>
  </si>
  <si>
    <t>Total 1745 Tuberville Rd, Hickory Cre</t>
  </si>
  <si>
    <t>Hickory Holdings</t>
  </si>
  <si>
    <t>Total Hickory Holdings</t>
  </si>
  <si>
    <t>Morgan and Wilcox Investors LLC</t>
  </si>
  <si>
    <t>Total Morgan and Wilcox Investors LLC</t>
  </si>
  <si>
    <t>Marketspace Capital LLC</t>
  </si>
  <si>
    <t>Online Transfer from CHK ...1727 transaction#: 19811243651</t>
  </si>
  <si>
    <t>Interest Payable</t>
  </si>
  <si>
    <t>1745 Turbeville Rental Property</t>
  </si>
  <si>
    <t>Total 1745 Turbeville Rental Property</t>
  </si>
  <si>
    <t>Citizens 1st Bank</t>
  </si>
  <si>
    <t>Total Citizens 1st Bank</t>
  </si>
  <si>
    <t>Interest Payable - Other</t>
  </si>
  <si>
    <t>Total Interest Payable - Other</t>
  </si>
  <si>
    <t>Total Interest Payable</t>
  </si>
  <si>
    <t>Payable</t>
  </si>
  <si>
    <t>Capital Title of Texas</t>
  </si>
  <si>
    <t>Total Capital Title of Texas</t>
  </si>
  <si>
    <t>Stermer Distributors</t>
  </si>
  <si>
    <t>Total Stermer Distributors</t>
  </si>
  <si>
    <t>Payable - Other</t>
  </si>
  <si>
    <t>Total Payable - Other</t>
  </si>
  <si>
    <t>Total Payable</t>
  </si>
  <si>
    <t>Retainage</t>
  </si>
  <si>
    <t>Retainage - Other</t>
  </si>
  <si>
    <t>Total Retainage - Other</t>
  </si>
  <si>
    <t>Total Retainage</t>
  </si>
  <si>
    <t>Citizens 1st Bank - Loan 102944</t>
  </si>
  <si>
    <t>Total Citizens 1st Bank - Loan 102944</t>
  </si>
  <si>
    <t>Sale Street Capital</t>
  </si>
  <si>
    <t>Total Sale Street Capital</t>
  </si>
  <si>
    <t>Sale Street Capital $3M</t>
  </si>
  <si>
    <t>Total Sale Street Capital $3M</t>
  </si>
  <si>
    <t>Tubbeville Rental Property</t>
  </si>
  <si>
    <t>Total Tubbeville Rental Property</t>
  </si>
  <si>
    <t>Reserve at Hickory Creek Holdin - Other</t>
  </si>
  <si>
    <t>Total Reserve at Hickory Creek Holdin - Other</t>
  </si>
  <si>
    <t>***Liability Allocation 100% to managing member. Consistent with prior year methodology.</t>
  </si>
  <si>
    <t>Opening Balance</t>
  </si>
  <si>
    <t>Adjustments</t>
  </si>
  <si>
    <t>Final Balance</t>
  </si>
  <si>
    <t>REF</t>
  </si>
  <si>
    <t>Debit/(Credit)</t>
  </si>
  <si>
    <t>BS</t>
  </si>
  <si>
    <t>Total Assets</t>
  </si>
  <si>
    <t>Net Income/(Loss)</t>
  </si>
  <si>
    <t>(A)</t>
  </si>
  <si>
    <t>Total Liabilities &amp; Equity</t>
  </si>
  <si>
    <t>Net (Income)/Loss</t>
  </si>
  <si>
    <t>Cash &amp; Cash Equivalents</t>
  </si>
  <si>
    <t>Due from Affiliates:MSC</t>
  </si>
  <si>
    <t>Escrow Reserve -1029443</t>
  </si>
  <si>
    <t>Interest Reserve - Sales Street</t>
  </si>
  <si>
    <t>Start-Up</t>
  </si>
  <si>
    <t>Per PDF</t>
  </si>
  <si>
    <t>Due to Affiliates - MSC</t>
  </si>
  <si>
    <t>Due to Affiliates - Capex Construction</t>
  </si>
  <si>
    <t>Due to Affiliates - Hickory Creek LLC</t>
  </si>
  <si>
    <t>Citizens 1st Bank - Loan 1029285</t>
  </si>
  <si>
    <t>Citizens 1st Bank - Loan 1029443</t>
  </si>
  <si>
    <t>Sale Street</t>
  </si>
  <si>
    <t>ONLINE DOMESTIC WIRE TRANSFER A/C: CITIZENS 1ST BANK RUSK TX 75785- US REF: FIINAL CREDIT TO RES...</t>
  </si>
  <si>
    <t>Titus Law Firm</t>
  </si>
  <si>
    <t>First Insurance Funding</t>
  </si>
  <si>
    <t>26</t>
  </si>
  <si>
    <t>Christopher</t>
  </si>
  <si>
    <t>27</t>
  </si>
  <si>
    <t>28</t>
  </si>
  <si>
    <t>North Texas Ground Water</t>
  </si>
  <si>
    <t>29</t>
  </si>
  <si>
    <t>Harland Clarke</t>
  </si>
  <si>
    <t>30</t>
  </si>
  <si>
    <t>31</t>
  </si>
  <si>
    <t>Lake Cities Muncipal Authority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</si>
  <si>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</si>
  <si>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</si>
  <si>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</si>
  <si>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</si>
  <si>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</si>
  <si>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</si>
  <si>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</si>
  <si>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</si>
  <si>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</si>
  <si>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</si>
  <si>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</si>
  <si>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UES Pro Solutions</t>
  </si>
  <si>
    <t>Advance from RESERVE @ HICKORY LOAN</t>
  </si>
  <si>
    <t>July 2024 Interest - reserve accting</t>
  </si>
  <si>
    <t>Interest - Sept 2024</t>
  </si>
  <si>
    <t>PAYMENT TO Construction: Other LOAN 1029443</t>
  </si>
  <si>
    <t>PAYMENT TO 1-4 Family 1st Lien LOAN 1029285</t>
  </si>
  <si>
    <t>Per Brent-transferred from Citizen's 1st Checking Acct #2576 to Citizen's 1st Interest Reserve A...</t>
  </si>
  <si>
    <t>this deposit was made with a wire that was received on 11/12/24 in the amount of $50,407.28 from...</t>
  </si>
  <si>
    <t>Incoming Wire- EDWARD L OR LISA G LENNOX-Transfer from new LOC with Sale Street</t>
  </si>
  <si>
    <t>Payment for General Liability Insurance</t>
  </si>
  <si>
    <t>ONLINE DOMESTIC WIRE TRANSFER VIA: LAKE FOREST BK/071925334 A/C: FIRST INSURANCE FUNDING NORTHBR...</t>
  </si>
  <si>
    <t>transferred from Citizen's 1st Checking Acct #2576 to Citizen's 1st Interest Reserve Acct #6395</t>
  </si>
  <si>
    <t>Payment for outstanding balance</t>
  </si>
  <si>
    <t>Order for RHC #2576 checkbook to be able to write physical checks for any invoice that are too l...</t>
  </si>
  <si>
    <t>Payment to Chistopher for Landscaping services at RHC 8/1/24, 8/8/24, 8/15/24, &amp; 8/22/2024</t>
  </si>
  <si>
    <t>Check to Christopher VanHuss for Landscaping services at RHC 8/29/2024 through 9/26/2024</t>
  </si>
  <si>
    <t>July 2024 Payment for services as Project Consultant for RHC</t>
  </si>
  <si>
    <t>August 2024 Payment for services as Project Consultant for RHC</t>
  </si>
  <si>
    <t>September 2024 Payment for services as Project Consultant for RHC</t>
  </si>
  <si>
    <t>October 2024 Payment for services as Project Consultant for RHC</t>
  </si>
  <si>
    <t>ONLINE DOMESTIC WIRE TRANSFER VIA: CADENCE BANK/084201278 A/C: TITUS LAW FIRM HOUSTON TX 77057 U...</t>
  </si>
  <si>
    <t>Reimbursement to Sale street</t>
  </si>
  <si>
    <t>BOOK TRANSFER CREDIT B/O: PNC BANK NATIONAL ASSOCIATION AKRON OH 44308- US ORG:/4945106339 JASMI...</t>
  </si>
  <si>
    <t>Payment to Lake Cities Municipal Authority for Invoice #202408013811</t>
  </si>
  <si>
    <t>Construction Management Fee to General Contractor (Madewell Construction Solutions LLC)</t>
  </si>
  <si>
    <t>FEDWIRE CREDIT VIA: VISTA BANK/111314575 B/O: MADEWELL CONSTRUCTION SOLUTIONS LLCFRISCO TX 75034...</t>
  </si>
  <si>
    <t>Payment to release lien that was placed against RHC from USE/Alpha Testing</t>
  </si>
  <si>
    <t>Reimbursement from Madewell Construction (General Contractor for RHC)</t>
  </si>
  <si>
    <t>Check to Christopher VanHuss for Landscaping services at RHC</t>
  </si>
  <si>
    <t>Reserve at Hickory Holdings LLC</t>
  </si>
  <si>
    <t>Online Transfer from CHK ...8768 transaction#: 22791603641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</si>
</sst>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000%"/>
    <numFmt numFmtId="166" formatCode="mm/dd/yyyy"/>
    <numFmt numFmtId="167" formatCode="#,##0.00;\-#,##0.00"/>
    <numFmt numFmtId="171" formatCode="0.0000000%"/>
  </numFmts>
  <fonts count="1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color theme="1"/>
      <name val="Calibri"/>
      <family val="2"/>
    </font>
    <font>
      <b/>
      <sz val="16"/>
      <color theme="1"/>
      <name val="Aptos Narrow"/>
      <family val="2"/>
      <scheme val="minor"/>
    </font>
    <font>
      <b/>
      <sz val="12"/>
      <name val="Arial"/>
      <family val="2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5" fillId="0" borderId="0" xfId="3" applyFont="1"/>
    <xf numFmtId="164" fontId="5" fillId="0" borderId="0" xfId="3" applyNumberFormat="1" applyFont="1"/>
    <xf numFmtId="164" fontId="5" fillId="2" borderId="0" xfId="3" applyNumberFormat="1" applyFont="1" applyFill="1"/>
    <xf numFmtId="0" fontId="5" fillId="2" borderId="0" xfId="3" applyFont="1" applyFill="1" applyAlignment="1">
      <alignment horizontal="right"/>
    </xf>
    <xf numFmtId="10" fontId="5" fillId="0" borderId="0" xfId="2" applyNumberFormat="1" applyFont="1" applyFill="1" applyBorder="1"/>
    <xf numFmtId="10" fontId="5" fillId="0" borderId="1" xfId="2" applyNumberFormat="1" applyFont="1" applyBorder="1"/>
    <xf numFmtId="164" fontId="5" fillId="0" borderId="1" xfId="4" applyNumberFormat="1" applyFont="1" applyBorder="1"/>
    <xf numFmtId="164" fontId="5" fillId="2" borderId="1" xfId="4" applyNumberFormat="1" applyFont="1" applyFill="1" applyBorder="1"/>
    <xf numFmtId="0" fontId="5" fillId="0" borderId="1" xfId="0" applyFont="1" applyBorder="1"/>
    <xf numFmtId="10" fontId="5" fillId="0" borderId="0" xfId="2" applyNumberFormat="1" applyFont="1"/>
    <xf numFmtId="164" fontId="5" fillId="0" borderId="0" xfId="4" applyNumberFormat="1" applyFont="1"/>
    <xf numFmtId="164" fontId="5" fillId="2" borderId="0" xfId="4" applyNumberFormat="1" applyFont="1" applyFill="1"/>
    <xf numFmtId="0" fontId="6" fillId="0" borderId="1" xfId="3" applyFont="1" applyBorder="1" applyAlignment="1">
      <alignment horizontal="center"/>
    </xf>
    <xf numFmtId="0" fontId="6" fillId="0" borderId="0" xfId="3" applyFont="1"/>
    <xf numFmtId="14" fontId="6" fillId="0" borderId="0" xfId="3" applyNumberFormat="1" applyFont="1" applyAlignment="1">
      <alignment horizontal="center"/>
    </xf>
    <xf numFmtId="164" fontId="5" fillId="0" borderId="0" xfId="1" applyNumberFormat="1" applyFont="1"/>
    <xf numFmtId="0" fontId="5" fillId="0" borderId="0" xfId="3" applyFont="1" applyAlignment="1">
      <alignment horizontal="right"/>
    </xf>
    <xf numFmtId="0" fontId="6" fillId="0" borderId="0" xfId="3" applyFont="1" applyAlignment="1">
      <alignment horizontal="center"/>
    </xf>
    <xf numFmtId="0" fontId="5" fillId="0" borderId="1" xfId="3" applyFont="1" applyBorder="1"/>
    <xf numFmtId="14" fontId="6" fillId="0" borderId="0" xfId="3" applyNumberFormat="1" applyFont="1" applyAlignment="1">
      <alignment horizontal="left"/>
    </xf>
    <xf numFmtId="164" fontId="5" fillId="0" borderId="0" xfId="4" applyNumberFormat="1" applyFont="1" applyBorder="1"/>
    <xf numFmtId="164" fontId="5" fillId="0" borderId="2" xfId="4" applyNumberFormat="1" applyFont="1" applyBorder="1"/>
    <xf numFmtId="164" fontId="5" fillId="0" borderId="2" xfId="3" applyNumberFormat="1" applyFont="1" applyBorder="1"/>
    <xf numFmtId="165" fontId="5" fillId="0" borderId="0" xfId="2" applyNumberFormat="1" applyFont="1"/>
    <xf numFmtId="165" fontId="5" fillId="0" borderId="1" xfId="2" applyNumberFormat="1" applyFont="1" applyBorder="1"/>
    <xf numFmtId="165" fontId="5" fillId="0" borderId="0" xfId="2" applyNumberFormat="1" applyFont="1" applyFill="1" applyBorder="1"/>
    <xf numFmtId="10" fontId="5" fillId="0" borderId="0" xfId="2" applyNumberFormat="1" applyFont="1" applyBorder="1"/>
    <xf numFmtId="165" fontId="5" fillId="0" borderId="2" xfId="2" applyNumberFormat="1" applyFont="1" applyFill="1" applyBorder="1"/>
    <xf numFmtId="10" fontId="5" fillId="0" borderId="2" xfId="2" applyNumberFormat="1" applyFont="1" applyFill="1" applyBorder="1"/>
    <xf numFmtId="49" fontId="2" fillId="0" borderId="0" xfId="5" applyNumberFormat="1" applyAlignment="1">
      <alignment horizontal="center"/>
    </xf>
    <xf numFmtId="49" fontId="7" fillId="0" borderId="3" xfId="5" applyNumberFormat="1" applyFont="1" applyBorder="1" applyAlignment="1">
      <alignment horizontal="center"/>
    </xf>
    <xf numFmtId="0" fontId="2" fillId="0" borderId="0" xfId="5" applyAlignment="1">
      <alignment horizontal="center"/>
    </xf>
    <xf numFmtId="49" fontId="7" fillId="0" borderId="0" xfId="5" applyNumberFormat="1" applyFont="1"/>
    <xf numFmtId="166" fontId="7" fillId="0" borderId="0" xfId="5" applyNumberFormat="1" applyFont="1"/>
    <xf numFmtId="167" fontId="7" fillId="0" borderId="0" xfId="5" applyNumberFormat="1" applyFont="1"/>
    <xf numFmtId="0" fontId="2" fillId="0" borderId="0" xfId="5"/>
    <xf numFmtId="49" fontId="8" fillId="0" borderId="0" xfId="5" applyNumberFormat="1" applyFont="1"/>
    <xf numFmtId="166" fontId="8" fillId="0" borderId="0" xfId="5" applyNumberFormat="1" applyFont="1"/>
    <xf numFmtId="49" fontId="8" fillId="0" borderId="0" xfId="5" applyNumberFormat="1" applyFont="1" applyAlignment="1">
      <alignment horizontal="centerContinuous"/>
    </xf>
    <xf numFmtId="167" fontId="8" fillId="0" borderId="0" xfId="5" applyNumberFormat="1" applyFont="1"/>
    <xf numFmtId="167" fontId="8" fillId="0" borderId="4" xfId="5" applyNumberFormat="1" applyFont="1" applyBorder="1"/>
    <xf numFmtId="167" fontId="8" fillId="0" borderId="5" xfId="5" applyNumberFormat="1" applyFont="1" applyBorder="1"/>
    <xf numFmtId="167" fontId="8" fillId="0" borderId="6" xfId="5" applyNumberFormat="1" applyFont="1" applyBorder="1"/>
    <xf numFmtId="167" fontId="7" fillId="0" borderId="7" xfId="5" applyNumberFormat="1" applyFont="1" applyBorder="1"/>
    <xf numFmtId="0" fontId="7" fillId="0" borderId="0" xfId="5" applyFont="1"/>
    <xf numFmtId="49" fontId="2" fillId="0" borderId="0" xfId="5" applyNumberFormat="1"/>
    <xf numFmtId="0" fontId="2" fillId="3" borderId="0" xfId="6" applyFont="1" applyFill="1" applyAlignment="1">
      <alignment horizontal="left"/>
    </xf>
    <xf numFmtId="43" fontId="2" fillId="3" borderId="0" xfId="7" applyFont="1" applyFill="1"/>
    <xf numFmtId="0" fontId="2" fillId="3" borderId="0" xfId="6" applyFont="1" applyFill="1"/>
    <xf numFmtId="0" fontId="11" fillId="3" borderId="0" xfId="6" applyFont="1" applyFill="1" applyAlignment="1">
      <alignment horizontal="center"/>
    </xf>
    <xf numFmtId="43" fontId="11" fillId="3" borderId="0" xfId="7" applyFont="1" applyFill="1" applyAlignment="1">
      <alignment horizontal="center"/>
    </xf>
    <xf numFmtId="0" fontId="11" fillId="3" borderId="1" xfId="6" applyFont="1" applyFill="1" applyBorder="1" applyAlignment="1">
      <alignment horizontal="center"/>
    </xf>
    <xf numFmtId="0" fontId="12" fillId="3" borderId="1" xfId="6" applyFont="1" applyFill="1" applyBorder="1" applyAlignment="1">
      <alignment horizontal="center"/>
    </xf>
    <xf numFmtId="0" fontId="2" fillId="3" borderId="0" xfId="6" applyFont="1" applyFill="1" applyAlignment="1">
      <alignment horizontal="center"/>
    </xf>
    <xf numFmtId="43" fontId="2" fillId="0" borderId="0" xfId="8" applyFont="1" applyFill="1"/>
    <xf numFmtId="0" fontId="2" fillId="0" borderId="0" xfId="6" applyFont="1" applyFill="1"/>
    <xf numFmtId="0" fontId="2" fillId="0" borderId="0" xfId="6" applyFont="1" applyFill="1" applyAlignment="1">
      <alignment horizontal="center"/>
    </xf>
    <xf numFmtId="43" fontId="2" fillId="0" borderId="0" xfId="7" applyFont="1" applyFill="1"/>
    <xf numFmtId="0" fontId="4" fillId="3" borderId="8" xfId="6" applyFont="1" applyFill="1" applyBorder="1" applyAlignment="1">
      <alignment horizontal="center"/>
    </xf>
    <xf numFmtId="0" fontId="4" fillId="3" borderId="0" xfId="6" applyFont="1" applyFill="1" applyBorder="1" applyAlignment="1">
      <alignment horizontal="center"/>
    </xf>
    <xf numFmtId="0" fontId="2" fillId="0" borderId="0" xfId="6" applyFont="1" applyFill="1" applyBorder="1"/>
    <xf numFmtId="0" fontId="12" fillId="3" borderId="0" xfId="6" applyFont="1" applyFill="1" applyBorder="1" applyAlignment="1">
      <alignment horizontal="center"/>
    </xf>
    <xf numFmtId="0" fontId="4" fillId="3" borderId="9" xfId="6" applyFont="1" applyFill="1" applyBorder="1" applyAlignment="1">
      <alignment horizontal="center"/>
    </xf>
    <xf numFmtId="43" fontId="4" fillId="0" borderId="9" xfId="8" applyFont="1" applyFill="1" applyBorder="1"/>
    <xf numFmtId="43" fontId="2" fillId="0" borderId="0" xfId="8" applyFont="1" applyFill="1" applyBorder="1"/>
    <xf numFmtId="43" fontId="4" fillId="0" borderId="0" xfId="6" applyNumberFormat="1" applyFont="1" applyFill="1"/>
    <xf numFmtId="43" fontId="4" fillId="0" borderId="0" xfId="6" applyNumberFormat="1" applyFont="1" applyFill="1" applyAlignment="1">
      <alignment horizontal="center"/>
    </xf>
    <xf numFmtId="0" fontId="2" fillId="3" borderId="0" xfId="6" applyFont="1" applyFill="1" applyBorder="1" applyAlignment="1">
      <alignment horizontal="center"/>
    </xf>
    <xf numFmtId="0" fontId="12" fillId="3" borderId="0" xfId="6" quotePrefix="1" applyFont="1" applyFill="1" applyBorder="1" applyAlignment="1">
      <alignment horizontal="center"/>
    </xf>
    <xf numFmtId="43" fontId="2" fillId="0" borderId="0" xfId="6" applyNumberFormat="1" applyFont="1" applyFill="1"/>
    <xf numFmtId="43" fontId="2" fillId="0" borderId="0" xfId="6" applyNumberFormat="1" applyFont="1" applyFill="1" applyAlignment="1">
      <alignment horizontal="center"/>
    </xf>
    <xf numFmtId="43" fontId="2" fillId="3" borderId="0" xfId="6" applyNumberFormat="1" applyFont="1" applyFill="1"/>
    <xf numFmtId="43" fontId="12" fillId="0" borderId="9" xfId="6" quotePrefix="1" applyNumberFormat="1" applyFont="1" applyFill="1" applyBorder="1" applyAlignment="1">
      <alignment horizontal="left"/>
    </xf>
    <xf numFmtId="43" fontId="4" fillId="0" borderId="9" xfId="6" applyNumberFormat="1" applyFont="1" applyFill="1" applyBorder="1" applyAlignment="1">
      <alignment horizontal="center"/>
    </xf>
    <xf numFmtId="43" fontId="4" fillId="0" borderId="9" xfId="7" applyFont="1" applyFill="1" applyBorder="1"/>
    <xf numFmtId="43" fontId="4" fillId="0" borderId="0" xfId="8" applyFont="1" applyFill="1" applyBorder="1"/>
    <xf numFmtId="43" fontId="12" fillId="0" borderId="0" xfId="6" quotePrefix="1" applyNumberFormat="1" applyFont="1" applyFill="1" applyBorder="1" applyAlignment="1">
      <alignment horizontal="right"/>
    </xf>
    <xf numFmtId="43" fontId="4" fillId="0" borderId="0" xfId="6" applyNumberFormat="1" applyFont="1" applyFill="1" applyBorder="1" applyAlignment="1">
      <alignment horizontal="center"/>
    </xf>
    <xf numFmtId="43" fontId="4" fillId="0" borderId="0" xfId="7" applyFont="1" applyFill="1" applyBorder="1"/>
    <xf numFmtId="43" fontId="2" fillId="3" borderId="0" xfId="8" applyFont="1" applyFill="1" applyBorder="1"/>
    <xf numFmtId="43" fontId="2" fillId="3" borderId="0" xfId="7" applyFont="1" applyFill="1" applyBorder="1"/>
    <xf numFmtId="43" fontId="2" fillId="3" borderId="0" xfId="8" applyFont="1" applyFill="1" applyAlignment="1">
      <alignment horizontal="center"/>
    </xf>
    <xf numFmtId="43" fontId="2" fillId="3" borderId="0" xfId="8" applyFont="1" applyFill="1"/>
    <xf numFmtId="43" fontId="4" fillId="0" borderId="1" xfId="8" applyFont="1" applyFill="1" applyBorder="1" applyAlignment="1">
      <alignment horizontal="center"/>
    </xf>
    <xf numFmtId="0" fontId="12" fillId="0" borderId="1" xfId="6" applyFont="1" applyFill="1" applyBorder="1" applyAlignment="1">
      <alignment horizontal="center"/>
    </xf>
    <xf numFmtId="43" fontId="4" fillId="0" borderId="1" xfId="7" applyFont="1" applyFill="1" applyBorder="1" applyAlignment="1">
      <alignment horizontal="center"/>
    </xf>
    <xf numFmtId="0" fontId="12" fillId="0" borderId="0" xfId="6" applyFont="1" applyFill="1" applyBorder="1" applyAlignment="1">
      <alignment horizontal="center"/>
    </xf>
    <xf numFmtId="43" fontId="2" fillId="0" borderId="0" xfId="7" applyFont="1" applyFill="1" applyBorder="1"/>
    <xf numFmtId="0" fontId="2" fillId="0" borderId="0" xfId="6" applyFont="1" applyFill="1" applyBorder="1" applyAlignment="1">
      <alignment horizontal="center"/>
    </xf>
    <xf numFmtId="49" fontId="13" fillId="3" borderId="0" xfId="6" applyNumberFormat="1" applyFont="1" applyFill="1" applyBorder="1" applyAlignment="1">
      <alignment horizontal="right"/>
    </xf>
    <xf numFmtId="0" fontId="2" fillId="3" borderId="0" xfId="6" applyFont="1" applyFill="1" applyAlignment="1">
      <alignment horizontal="right"/>
    </xf>
    <xf numFmtId="0" fontId="2" fillId="3" borderId="0" xfId="6" applyFont="1" applyFill="1" applyAlignment="1"/>
    <xf numFmtId="0" fontId="4" fillId="3" borderId="0" xfId="6" applyFont="1" applyFill="1" applyAlignment="1"/>
    <xf numFmtId="0" fontId="2" fillId="3" borderId="0" xfId="6" applyFont="1" applyFill="1" applyBorder="1" applyAlignment="1"/>
    <xf numFmtId="0" fontId="4" fillId="3" borderId="0" xfId="6" applyFont="1" applyFill="1" applyAlignment="1">
      <alignment horizontal="right"/>
    </xf>
    <xf numFmtId="0" fontId="4" fillId="3" borderId="1" xfId="6" applyFont="1" applyFill="1" applyBorder="1" applyAlignment="1">
      <alignment horizontal="center"/>
    </xf>
    <xf numFmtId="49" fontId="1" fillId="0" borderId="0" xfId="9" applyNumberFormat="1" applyAlignment="1">
      <alignment horizontal="center"/>
    </xf>
    <xf numFmtId="49" fontId="7" fillId="0" borderId="3" xfId="9" applyNumberFormat="1" applyFont="1" applyBorder="1" applyAlignment="1">
      <alignment horizontal="center"/>
    </xf>
    <xf numFmtId="0" fontId="1" fillId="0" borderId="0" xfId="9" applyAlignment="1">
      <alignment horizontal="center"/>
    </xf>
    <xf numFmtId="49" fontId="7" fillId="0" borderId="0" xfId="9" applyNumberFormat="1" applyFont="1"/>
    <xf numFmtId="166" fontId="7" fillId="0" borderId="0" xfId="9" applyNumberFormat="1" applyFont="1"/>
    <xf numFmtId="167" fontId="7" fillId="0" borderId="0" xfId="9" applyNumberFormat="1" applyFont="1"/>
    <xf numFmtId="0" fontId="1" fillId="0" borderId="0" xfId="9"/>
    <xf numFmtId="49" fontId="8" fillId="0" borderId="0" xfId="9" applyNumberFormat="1" applyFont="1"/>
    <xf numFmtId="166" fontId="8" fillId="0" borderId="0" xfId="9" applyNumberFormat="1" applyFont="1"/>
    <xf numFmtId="49" fontId="8" fillId="0" borderId="0" xfId="9" applyNumberFormat="1" applyFont="1" applyAlignment="1">
      <alignment horizontal="centerContinuous"/>
    </xf>
    <xf numFmtId="167" fontId="8" fillId="0" borderId="0" xfId="9" applyNumberFormat="1" applyFont="1"/>
    <xf numFmtId="167" fontId="8" fillId="0" borderId="5" xfId="9" applyNumberFormat="1" applyFont="1" applyBorder="1"/>
    <xf numFmtId="167" fontId="8" fillId="0" borderId="4" xfId="9" applyNumberFormat="1" applyFont="1" applyBorder="1"/>
    <xf numFmtId="167" fontId="8" fillId="0" borderId="6" xfId="9" applyNumberFormat="1" applyFont="1" applyBorder="1"/>
    <xf numFmtId="49" fontId="1" fillId="0" borderId="0" xfId="9" applyNumberFormat="1"/>
    <xf numFmtId="167" fontId="7" fillId="0" borderId="7" xfId="9" applyNumberFormat="1" applyFont="1" applyBorder="1"/>
    <xf numFmtId="0" fontId="7" fillId="0" borderId="0" xfId="9" applyFont="1"/>
    <xf numFmtId="0" fontId="10" fillId="3" borderId="0" xfId="6" applyFont="1" applyFill="1" applyAlignment="1">
      <alignment horizontal="center"/>
    </xf>
    <xf numFmtId="0" fontId="11" fillId="3" borderId="0" xfId="6" applyFont="1" applyFill="1" applyAlignment="1">
      <alignment horizontal="center"/>
    </xf>
    <xf numFmtId="43" fontId="11" fillId="3" borderId="1" xfId="7" applyFont="1" applyFill="1" applyBorder="1" applyAlignment="1">
      <alignment horizontal="center"/>
    </xf>
    <xf numFmtId="171" fontId="5" fillId="0" borderId="0" xfId="2" applyNumberFormat="1" applyFont="1"/>
    <xf numFmtId="171" fontId="5" fillId="0" borderId="2" xfId="2" applyNumberFormat="1" applyFont="1" applyFill="1" applyBorder="1"/>
    <xf numFmtId="171" fontId="5" fillId="0" borderId="0" xfId="2" applyNumberFormat="1" applyFont="1" applyBorder="1"/>
  </cellXfs>
  <cellStyles count="10">
    <cellStyle name="Comma" xfId="1" builtinId="3"/>
    <cellStyle name="Comma 2" xfId="4" xr:uid="{A8F45C3D-E7B5-4A9F-A208-D5C37EAB1BAF}"/>
    <cellStyle name="Comma 2 2" xfId="8" xr:uid="{D45D0492-425D-4691-A60B-452571D965C3}"/>
    <cellStyle name="Comma 3" xfId="7" xr:uid="{0F4BE1A5-229E-40F7-A631-CDE048D948E1}"/>
    <cellStyle name="Normal" xfId="0" builtinId="0"/>
    <cellStyle name="Normal 2" xfId="3" xr:uid="{45517104-2B80-4ED7-8EDF-29B34F59B649}"/>
    <cellStyle name="Normal 2 2" xfId="6" xr:uid="{2F7D1D3F-4D73-4F17-9D0B-DC599EC72459}"/>
    <cellStyle name="Normal 3" xfId="5" xr:uid="{1E283FB5-D89B-41B4-9EDC-E481F42F8FF6}"/>
    <cellStyle name="Normal 4" xfId="9" xr:uid="{D87E67E7-89FE-4DE1-8BEC-2FBDFE9AE94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5FF5-EDC7-4585-9357-E78B2B29AC57}">
  <dimension ref="A1:W51"/>
  <sheetViews>
    <sheetView tabSelected="1" workbookViewId="0">
      <selection activeCell="F3" sqref="F3"/>
    </sheetView>
  </sheetViews>
  <sheetFormatPr defaultColWidth="8.75" defaultRowHeight="15.75" x14ac:dyDescent="0.25"/>
  <cols>
    <col min="1" max="1" width="16.25" style="1" customWidth="1"/>
    <col min="2" max="2" width="31.75" style="1" bestFit="1" customWidth="1"/>
    <col min="3" max="3" width="31.75" style="1" customWidth="1"/>
    <col min="4" max="7" width="16.25" style="1" customWidth="1"/>
    <col min="8" max="8" width="20" style="1" bestFit="1" customWidth="1"/>
    <col min="9" max="13" width="16.25" style="1" customWidth="1"/>
    <col min="14" max="14" width="19.25" style="1" bestFit="1" customWidth="1"/>
    <col min="15" max="19" width="16.25" style="1" customWidth="1"/>
    <col min="20" max="20" width="21" style="1" customWidth="1"/>
    <col min="21" max="23" width="16.25" style="1" customWidth="1"/>
    <col min="24" max="16384" width="8.75" style="1"/>
  </cols>
  <sheetData>
    <row r="1" spans="1:23" x14ac:dyDescent="0.25">
      <c r="A1" s="14" t="s">
        <v>21</v>
      </c>
    </row>
    <row r="2" spans="1:23" x14ac:dyDescent="0.25">
      <c r="A2" s="14" t="s">
        <v>20</v>
      </c>
    </row>
    <row r="3" spans="1:23" x14ac:dyDescent="0.25">
      <c r="A3" s="20">
        <v>45657</v>
      </c>
    </row>
    <row r="5" spans="1:23" x14ac:dyDescent="0.25">
      <c r="A5" s="18">
        <v>2023</v>
      </c>
    </row>
    <row r="6" spans="1:23" x14ac:dyDescent="0.25">
      <c r="D6" s="18" t="s">
        <v>156</v>
      </c>
      <c r="E6" s="18" t="s">
        <v>156</v>
      </c>
      <c r="H6" s="18" t="s">
        <v>156</v>
      </c>
    </row>
    <row r="7" spans="1:23" x14ac:dyDescent="0.25">
      <c r="A7" s="13" t="s">
        <v>15</v>
      </c>
      <c r="B7" s="13" t="s">
        <v>14</v>
      </c>
      <c r="C7" s="13" t="s">
        <v>14</v>
      </c>
      <c r="D7" s="13" t="s">
        <v>8</v>
      </c>
      <c r="E7" s="13" t="s">
        <v>19</v>
      </c>
      <c r="F7" s="13" t="s">
        <v>18</v>
      </c>
      <c r="G7" s="13" t="s">
        <v>17</v>
      </c>
      <c r="H7" s="13" t="s">
        <v>157</v>
      </c>
      <c r="I7" s="13" t="s">
        <v>16</v>
      </c>
      <c r="J7" s="13" t="s">
        <v>7</v>
      </c>
      <c r="K7" s="13" t="s">
        <v>10</v>
      </c>
      <c r="L7" s="13" t="s">
        <v>9</v>
      </c>
      <c r="M7" s="14"/>
      <c r="N7" s="13" t="s">
        <v>11</v>
      </c>
      <c r="O7" s="13" t="s">
        <v>10</v>
      </c>
      <c r="P7" s="13" t="s">
        <v>9</v>
      </c>
      <c r="Q7" s="14"/>
      <c r="R7" s="13" t="s">
        <v>8</v>
      </c>
      <c r="S7" s="13" t="s">
        <v>7</v>
      </c>
      <c r="T7" s="13"/>
      <c r="U7" s="13" t="s">
        <v>5</v>
      </c>
      <c r="V7" s="13" t="s">
        <v>4</v>
      </c>
      <c r="W7" s="13" t="s">
        <v>3</v>
      </c>
    </row>
    <row r="8" spans="1:23" x14ac:dyDescent="0.25">
      <c r="A8" s="1">
        <v>1</v>
      </c>
      <c r="B8" s="1" t="str">
        <f>'Partner Info - PBC'!B2</f>
        <v>MSC DGW LLC</v>
      </c>
      <c r="C8" s="1" t="str">
        <f>'Partner Info - PBC'!D2</f>
        <v/>
      </c>
      <c r="D8" s="11">
        <v>390000</v>
      </c>
      <c r="E8" s="11">
        <v>1128722</v>
      </c>
      <c r="F8" s="11"/>
      <c r="G8" s="11"/>
      <c r="H8" s="11"/>
      <c r="I8" s="11"/>
      <c r="J8" s="11">
        <f>D8+E8+F8+H8+I8</f>
        <v>1518722</v>
      </c>
      <c r="K8" s="12">
        <v>1518722</v>
      </c>
      <c r="L8" s="11">
        <f>J8-K8</f>
        <v>0</v>
      </c>
      <c r="N8" s="11">
        <f>8560000+5600000</f>
        <v>14160000</v>
      </c>
      <c r="O8" s="12">
        <v>14160000</v>
      </c>
      <c r="P8" s="11">
        <f>N8-O8</f>
        <v>0</v>
      </c>
      <c r="R8" s="24">
        <f>E8/$E$24</f>
        <v>0.40186319614401139</v>
      </c>
      <c r="S8" s="24">
        <f>J8/$J$24</f>
        <v>0.36171053954036492</v>
      </c>
      <c r="T8" s="10"/>
      <c r="U8" s="10" t="e">
        <f>F8/$F$24</f>
        <v>#DIV/0!</v>
      </c>
      <c r="V8" s="10" t="e">
        <f>I8/$I$24</f>
        <v>#DIV/0!</v>
      </c>
      <c r="W8" s="10">
        <f>N8/$N$24</f>
        <v>0.8</v>
      </c>
    </row>
    <row r="9" spans="1:23" x14ac:dyDescent="0.25">
      <c r="A9" s="1">
        <v>2</v>
      </c>
      <c r="B9" s="1" t="s">
        <v>155</v>
      </c>
      <c r="D9" s="11">
        <v>382573</v>
      </c>
      <c r="E9" s="11">
        <v>0</v>
      </c>
      <c r="F9" s="11"/>
      <c r="G9" s="11"/>
      <c r="H9" s="11">
        <v>-382573</v>
      </c>
      <c r="I9" s="11"/>
      <c r="J9" s="11">
        <f t="shared" ref="J9:J23" si="0">D9+E9+F9+H9+I9</f>
        <v>0</v>
      </c>
      <c r="K9" s="12">
        <v>0</v>
      </c>
      <c r="L9" s="11">
        <f>J9-K9</f>
        <v>0</v>
      </c>
      <c r="N9" s="11">
        <f>2140000+1400000</f>
        <v>3540000</v>
      </c>
      <c r="O9" s="12">
        <v>3540000</v>
      </c>
      <c r="P9" s="11">
        <f>N9-O9</f>
        <v>0</v>
      </c>
      <c r="R9" s="24">
        <f>E9/$E$24</f>
        <v>0</v>
      </c>
      <c r="S9" s="24">
        <f>J9/$J$24</f>
        <v>0</v>
      </c>
      <c r="T9" s="10"/>
      <c r="U9" s="10" t="e">
        <f>F9/$F$24</f>
        <v>#DIV/0!</v>
      </c>
      <c r="V9" s="10" t="e">
        <f>I9/$I$24</f>
        <v>#DIV/0!</v>
      </c>
      <c r="W9" s="10">
        <f>N9/$N$24</f>
        <v>0.2</v>
      </c>
    </row>
    <row r="10" spans="1:23" x14ac:dyDescent="0.25">
      <c r="A10" s="1">
        <v>3</v>
      </c>
      <c r="B10" s="1" t="str">
        <f>'Partner Info - PBC'!B3</f>
        <v>RSFM Wealth</v>
      </c>
      <c r="C10" s="1" t="str">
        <f>'Partner Info - PBC'!D3</f>
        <v>LLC</v>
      </c>
      <c r="D10" s="11">
        <v>1000000</v>
      </c>
      <c r="E10" s="11">
        <v>0</v>
      </c>
      <c r="F10" s="11"/>
      <c r="G10" s="11"/>
      <c r="H10" s="11"/>
      <c r="I10" s="11"/>
      <c r="J10" s="11">
        <f t="shared" si="0"/>
        <v>1000000</v>
      </c>
      <c r="K10" s="12">
        <v>1000000</v>
      </c>
      <c r="L10" s="11">
        <f t="shared" ref="L10:L21" si="1">J10-K10</f>
        <v>0</v>
      </c>
      <c r="N10" s="11">
        <v>0</v>
      </c>
      <c r="O10" s="12">
        <v>0</v>
      </c>
      <c r="P10" s="11">
        <f t="shared" ref="P10:P19" si="2">N10-O10</f>
        <v>0</v>
      </c>
      <c r="R10" s="24">
        <f t="shared" ref="R10:R19" si="3">E10/$E$24</f>
        <v>0</v>
      </c>
      <c r="S10" s="24">
        <f t="shared" ref="S10:S19" si="4">J10/$J$24</f>
        <v>0.23816770912672952</v>
      </c>
      <c r="T10" s="10"/>
      <c r="U10" s="10" t="e">
        <f t="shared" ref="U10:U19" si="5">F10/$F$24</f>
        <v>#DIV/0!</v>
      </c>
      <c r="V10" s="10" t="e">
        <f t="shared" ref="V10:V19" si="6">I10/$I$24</f>
        <v>#DIV/0!</v>
      </c>
      <c r="W10" s="10">
        <f t="shared" ref="W10:W19" si="7">N10/$N$24</f>
        <v>0</v>
      </c>
    </row>
    <row r="11" spans="1:23" x14ac:dyDescent="0.25">
      <c r="A11" s="1">
        <v>4</v>
      </c>
      <c r="B11" s="1" t="str">
        <f>'Partner Info - PBC'!B4</f>
        <v>Amor Khachemoune LLC</v>
      </c>
      <c r="C11" s="1" t="str">
        <f>'Partner Info - PBC'!D4</f>
        <v/>
      </c>
      <c r="D11" s="11">
        <v>0</v>
      </c>
      <c r="E11" s="11">
        <v>50000</v>
      </c>
      <c r="F11" s="11"/>
      <c r="G11" s="11"/>
      <c r="H11" s="11"/>
      <c r="I11" s="11"/>
      <c r="J11" s="11">
        <f t="shared" si="0"/>
        <v>50000</v>
      </c>
      <c r="K11" s="11">
        <v>50000</v>
      </c>
      <c r="L11" s="11">
        <f t="shared" si="1"/>
        <v>0</v>
      </c>
      <c r="N11" s="11">
        <v>0</v>
      </c>
      <c r="O11" s="12">
        <v>0</v>
      </c>
      <c r="P11" s="11">
        <f t="shared" si="2"/>
        <v>0</v>
      </c>
      <c r="R11" s="24">
        <f t="shared" si="3"/>
        <v>1.7801690590952043E-2</v>
      </c>
      <c r="S11" s="24">
        <f t="shared" si="4"/>
        <v>1.1908385456336476E-2</v>
      </c>
      <c r="T11" s="10"/>
      <c r="U11" s="10" t="e">
        <f t="shared" si="5"/>
        <v>#DIV/0!</v>
      </c>
      <c r="V11" s="10" t="e">
        <f t="shared" si="6"/>
        <v>#DIV/0!</v>
      </c>
      <c r="W11" s="10">
        <f t="shared" si="7"/>
        <v>0</v>
      </c>
    </row>
    <row r="12" spans="1:23" x14ac:dyDescent="0.25">
      <c r="A12" s="1">
        <v>5</v>
      </c>
      <c r="B12" s="1" t="str">
        <f>'Partner Info - PBC'!B5</f>
        <v>Brian F. Wick</v>
      </c>
      <c r="C12" s="1" t="str">
        <f>'Partner Info - PBC'!D5</f>
        <v>Trust</v>
      </c>
      <c r="D12" s="11">
        <v>0</v>
      </c>
      <c r="E12" s="11">
        <v>500000</v>
      </c>
      <c r="F12" s="11"/>
      <c r="G12" s="11"/>
      <c r="H12" s="11"/>
      <c r="I12" s="11"/>
      <c r="J12" s="11">
        <f t="shared" si="0"/>
        <v>500000</v>
      </c>
      <c r="K12" s="11">
        <v>500000</v>
      </c>
      <c r="L12" s="11">
        <f t="shared" si="1"/>
        <v>0</v>
      </c>
      <c r="N12" s="11">
        <v>0</v>
      </c>
      <c r="O12" s="12">
        <v>0</v>
      </c>
      <c r="P12" s="11">
        <f t="shared" si="2"/>
        <v>0</v>
      </c>
      <c r="R12" s="24">
        <f t="shared" si="3"/>
        <v>0.17801690590952041</v>
      </c>
      <c r="S12" s="24">
        <f t="shared" si="4"/>
        <v>0.11908385456336476</v>
      </c>
      <c r="T12" s="10"/>
      <c r="U12" s="10" t="e">
        <f t="shared" si="5"/>
        <v>#DIV/0!</v>
      </c>
      <c r="V12" s="10" t="e">
        <f t="shared" si="6"/>
        <v>#DIV/0!</v>
      </c>
      <c r="W12" s="10">
        <f t="shared" si="7"/>
        <v>0</v>
      </c>
    </row>
    <row r="13" spans="1:23" x14ac:dyDescent="0.25">
      <c r="A13" s="1">
        <v>6</v>
      </c>
      <c r="B13" s="1" t="str">
        <f>'Partner Info - PBC'!B6</f>
        <v>Richard Doug</v>
      </c>
      <c r="C13" s="1" t="str">
        <f>'Partner Info - PBC'!D6</f>
        <v>Flatt</v>
      </c>
      <c r="D13" s="11">
        <v>0</v>
      </c>
      <c r="E13" s="11">
        <v>50000</v>
      </c>
      <c r="F13" s="11"/>
      <c r="G13" s="11"/>
      <c r="H13" s="11"/>
      <c r="I13" s="11"/>
      <c r="J13" s="11">
        <f t="shared" si="0"/>
        <v>50000</v>
      </c>
      <c r="K13" s="11">
        <v>50000</v>
      </c>
      <c r="L13" s="11">
        <f t="shared" si="1"/>
        <v>0</v>
      </c>
      <c r="N13" s="11">
        <v>0</v>
      </c>
      <c r="O13" s="12">
        <v>0</v>
      </c>
      <c r="P13" s="11">
        <f t="shared" si="2"/>
        <v>0</v>
      </c>
      <c r="R13" s="24">
        <f t="shared" si="3"/>
        <v>1.7801690590952043E-2</v>
      </c>
      <c r="S13" s="24">
        <f t="shared" si="4"/>
        <v>1.1908385456336476E-2</v>
      </c>
      <c r="T13" s="10"/>
      <c r="U13" s="10" t="e">
        <f t="shared" si="5"/>
        <v>#DIV/0!</v>
      </c>
      <c r="V13" s="10" t="e">
        <f t="shared" si="6"/>
        <v>#DIV/0!</v>
      </c>
      <c r="W13" s="10">
        <f t="shared" si="7"/>
        <v>0</v>
      </c>
    </row>
    <row r="14" spans="1:23" x14ac:dyDescent="0.25">
      <c r="A14" s="1">
        <v>7</v>
      </c>
      <c r="B14" s="1" t="str">
        <f>'Partner Info - PBC'!B7</f>
        <v>Gims Properties</v>
      </c>
      <c r="C14" s="1" t="str">
        <f>'Partner Info - PBC'!D7</f>
        <v>LLC</v>
      </c>
      <c r="D14" s="11">
        <v>0</v>
      </c>
      <c r="E14" s="11">
        <v>100000</v>
      </c>
      <c r="F14" s="11"/>
      <c r="G14" s="11"/>
      <c r="H14" s="11"/>
      <c r="I14" s="11"/>
      <c r="J14" s="11">
        <f t="shared" si="0"/>
        <v>100000</v>
      </c>
      <c r="K14" s="11">
        <v>100000</v>
      </c>
      <c r="L14" s="11">
        <f t="shared" si="1"/>
        <v>0</v>
      </c>
      <c r="N14" s="11">
        <v>0</v>
      </c>
      <c r="O14" s="12">
        <v>0</v>
      </c>
      <c r="P14" s="11">
        <f t="shared" si="2"/>
        <v>0</v>
      </c>
      <c r="R14" s="24">
        <f t="shared" si="3"/>
        <v>3.5603381181904085E-2</v>
      </c>
      <c r="S14" s="24">
        <f t="shared" si="4"/>
        <v>2.3816770912672952E-2</v>
      </c>
      <c r="T14" s="10"/>
      <c r="U14" s="10" t="e">
        <f t="shared" si="5"/>
        <v>#DIV/0!</v>
      </c>
      <c r="V14" s="10" t="e">
        <f t="shared" si="6"/>
        <v>#DIV/0!</v>
      </c>
      <c r="W14" s="10">
        <f t="shared" si="7"/>
        <v>0</v>
      </c>
    </row>
    <row r="15" spans="1:23" x14ac:dyDescent="0.25">
      <c r="A15" s="1">
        <v>8</v>
      </c>
      <c r="B15" s="1" t="str">
        <f>'Partner Info - PBC'!B8</f>
        <v>Hickory Creek VR1 Investments</v>
      </c>
      <c r="C15" s="1" t="str">
        <f>'Partner Info - PBC'!D8</f>
        <v>LLC</v>
      </c>
      <c r="D15" s="11">
        <v>0</v>
      </c>
      <c r="E15" s="11">
        <v>500000</v>
      </c>
      <c r="F15" s="11"/>
      <c r="G15" s="11"/>
      <c r="H15" s="11"/>
      <c r="I15" s="11"/>
      <c r="J15" s="11">
        <f t="shared" si="0"/>
        <v>500000</v>
      </c>
      <c r="K15" s="11">
        <v>500000</v>
      </c>
      <c r="L15" s="11">
        <f t="shared" si="1"/>
        <v>0</v>
      </c>
      <c r="N15" s="11">
        <v>0</v>
      </c>
      <c r="O15" s="12">
        <v>0</v>
      </c>
      <c r="P15" s="11">
        <f t="shared" si="2"/>
        <v>0</v>
      </c>
      <c r="R15" s="24">
        <f t="shared" si="3"/>
        <v>0.17801690590952041</v>
      </c>
      <c r="S15" s="24">
        <f t="shared" si="4"/>
        <v>0.11908385456336476</v>
      </c>
      <c r="T15" s="10"/>
      <c r="U15" s="10" t="e">
        <f t="shared" si="5"/>
        <v>#DIV/0!</v>
      </c>
      <c r="V15" s="10" t="e">
        <f t="shared" si="6"/>
        <v>#DIV/0!</v>
      </c>
      <c r="W15" s="10">
        <f t="shared" si="7"/>
        <v>0</v>
      </c>
    </row>
    <row r="16" spans="1:23" x14ac:dyDescent="0.25">
      <c r="A16" s="1">
        <v>9</v>
      </c>
      <c r="B16" s="1" t="str">
        <f>'Partner Info - PBC'!B9</f>
        <v>Jason</v>
      </c>
      <c r="C16" s="1" t="str">
        <f>'Partner Info - PBC'!D9</f>
        <v>Seungdamrong</v>
      </c>
      <c r="D16" s="11">
        <v>0</v>
      </c>
      <c r="E16" s="11">
        <v>50000</v>
      </c>
      <c r="F16" s="11"/>
      <c r="G16" s="11"/>
      <c r="H16" s="11"/>
      <c r="I16" s="11"/>
      <c r="J16" s="11">
        <f t="shared" si="0"/>
        <v>50000</v>
      </c>
      <c r="K16" s="11">
        <v>50000</v>
      </c>
      <c r="L16" s="11">
        <f t="shared" si="1"/>
        <v>0</v>
      </c>
      <c r="N16" s="11">
        <v>0</v>
      </c>
      <c r="O16" s="12">
        <v>0</v>
      </c>
      <c r="P16" s="11">
        <f t="shared" si="2"/>
        <v>0</v>
      </c>
      <c r="R16" s="24">
        <f t="shared" si="3"/>
        <v>1.7801690590952043E-2</v>
      </c>
      <c r="S16" s="24">
        <f t="shared" si="4"/>
        <v>1.1908385456336476E-2</v>
      </c>
      <c r="T16" s="10"/>
      <c r="U16" s="10" t="e">
        <f t="shared" si="5"/>
        <v>#DIV/0!</v>
      </c>
      <c r="V16" s="10" t="e">
        <f t="shared" si="6"/>
        <v>#DIV/0!</v>
      </c>
      <c r="W16" s="10">
        <f t="shared" si="7"/>
        <v>0</v>
      </c>
    </row>
    <row r="17" spans="1:23" x14ac:dyDescent="0.25">
      <c r="A17" s="1">
        <v>10</v>
      </c>
      <c r="B17" s="1" t="str">
        <f>'Partner Info - PBC'!B10</f>
        <v>Jibin</v>
      </c>
      <c r="C17" s="1" t="str">
        <f>'Partner Info - PBC'!D10</f>
        <v>Luke</v>
      </c>
      <c r="D17" s="11">
        <v>0</v>
      </c>
      <c r="E17" s="11">
        <v>50000</v>
      </c>
      <c r="F17" s="11"/>
      <c r="G17" s="11"/>
      <c r="H17" s="11"/>
      <c r="I17" s="11"/>
      <c r="J17" s="11">
        <f t="shared" si="0"/>
        <v>50000</v>
      </c>
      <c r="K17" s="11">
        <v>50000</v>
      </c>
      <c r="L17" s="11">
        <f t="shared" si="1"/>
        <v>0</v>
      </c>
      <c r="N17" s="11">
        <v>0</v>
      </c>
      <c r="O17" s="12">
        <v>0</v>
      </c>
      <c r="P17" s="11">
        <f t="shared" si="2"/>
        <v>0</v>
      </c>
      <c r="R17" s="24">
        <f t="shared" si="3"/>
        <v>1.7801690590952043E-2</v>
      </c>
      <c r="S17" s="24">
        <f t="shared" si="4"/>
        <v>1.1908385456336476E-2</v>
      </c>
      <c r="T17" s="10"/>
      <c r="U17" s="10" t="e">
        <f t="shared" si="5"/>
        <v>#DIV/0!</v>
      </c>
      <c r="V17" s="10" t="e">
        <f t="shared" si="6"/>
        <v>#DIV/0!</v>
      </c>
      <c r="W17" s="10">
        <f t="shared" si="7"/>
        <v>0</v>
      </c>
    </row>
    <row r="18" spans="1:23" x14ac:dyDescent="0.25">
      <c r="A18" s="1">
        <v>11</v>
      </c>
      <c r="B18" s="1" t="str">
        <f>'Partner Info - PBC'!B11</f>
        <v>Raghu Ram</v>
      </c>
      <c r="C18" s="1" t="str">
        <f>'Partner Info - PBC'!D11</f>
        <v>Tadikamalla</v>
      </c>
      <c r="D18" s="11">
        <v>0</v>
      </c>
      <c r="E18" s="11">
        <v>50000</v>
      </c>
      <c r="F18" s="11"/>
      <c r="G18" s="11"/>
      <c r="H18" s="11"/>
      <c r="I18" s="11"/>
      <c r="J18" s="11">
        <f t="shared" si="0"/>
        <v>50000</v>
      </c>
      <c r="K18" s="11">
        <v>50000</v>
      </c>
      <c r="L18" s="11">
        <f t="shared" si="1"/>
        <v>0</v>
      </c>
      <c r="N18" s="11">
        <v>0</v>
      </c>
      <c r="O18" s="12">
        <v>0</v>
      </c>
      <c r="P18" s="11">
        <f t="shared" si="2"/>
        <v>0</v>
      </c>
      <c r="R18" s="24">
        <f t="shared" si="3"/>
        <v>1.7801690590952043E-2</v>
      </c>
      <c r="S18" s="24">
        <f t="shared" si="4"/>
        <v>1.1908385456336476E-2</v>
      </c>
      <c r="T18" s="10"/>
      <c r="U18" s="10" t="e">
        <f t="shared" si="5"/>
        <v>#DIV/0!</v>
      </c>
      <c r="V18" s="10" t="e">
        <f t="shared" si="6"/>
        <v>#DIV/0!</v>
      </c>
      <c r="W18" s="10">
        <f t="shared" si="7"/>
        <v>0</v>
      </c>
    </row>
    <row r="19" spans="1:23" x14ac:dyDescent="0.25">
      <c r="A19" s="1">
        <v>12</v>
      </c>
      <c r="B19" s="1" t="str">
        <f>'Partner Info - PBC'!B12</f>
        <v>Siva S.</v>
      </c>
      <c r="C19" s="1" t="str">
        <f>'Partner Info - PBC'!D12</f>
        <v>Yerubandi</v>
      </c>
      <c r="D19" s="11">
        <v>0</v>
      </c>
      <c r="E19" s="11">
        <v>100000</v>
      </c>
      <c r="F19" s="11"/>
      <c r="G19" s="11"/>
      <c r="H19" s="11"/>
      <c r="I19" s="11"/>
      <c r="J19" s="11">
        <f t="shared" si="0"/>
        <v>100000</v>
      </c>
      <c r="K19" s="11">
        <v>100000</v>
      </c>
      <c r="L19" s="11">
        <f t="shared" si="1"/>
        <v>0</v>
      </c>
      <c r="N19" s="11">
        <v>0</v>
      </c>
      <c r="O19" s="12">
        <v>0</v>
      </c>
      <c r="P19" s="11">
        <f t="shared" si="2"/>
        <v>0</v>
      </c>
      <c r="R19" s="24">
        <f t="shared" si="3"/>
        <v>3.5603381181904085E-2</v>
      </c>
      <c r="S19" s="24">
        <f t="shared" si="4"/>
        <v>2.3816770912672952E-2</v>
      </c>
      <c r="T19" s="10"/>
      <c r="U19" s="10" t="e">
        <f t="shared" si="5"/>
        <v>#DIV/0!</v>
      </c>
      <c r="V19" s="10" t="e">
        <f t="shared" si="6"/>
        <v>#DIV/0!</v>
      </c>
      <c r="W19" s="10">
        <f t="shared" si="7"/>
        <v>0</v>
      </c>
    </row>
    <row r="20" spans="1:23" x14ac:dyDescent="0.25">
      <c r="A20" s="1">
        <v>13</v>
      </c>
      <c r="B20" s="1" t="str">
        <f>'Partner Info - PBC'!B13</f>
        <v>Sundream</v>
      </c>
      <c r="C20" s="1" t="str">
        <f>'Partner Info - PBC'!D13</f>
        <v>LLC</v>
      </c>
      <c r="D20" s="11">
        <v>0</v>
      </c>
      <c r="E20" s="11">
        <v>50000</v>
      </c>
      <c r="F20" s="11"/>
      <c r="G20" s="11"/>
      <c r="H20" s="11"/>
      <c r="I20" s="11"/>
      <c r="J20" s="11">
        <f t="shared" si="0"/>
        <v>50000</v>
      </c>
      <c r="K20" s="11">
        <v>50000</v>
      </c>
      <c r="L20" s="11">
        <f t="shared" si="1"/>
        <v>0</v>
      </c>
      <c r="N20" s="11">
        <v>0</v>
      </c>
      <c r="O20" s="12">
        <v>0</v>
      </c>
      <c r="P20" s="11">
        <f>N20-O20</f>
        <v>0</v>
      </c>
      <c r="R20" s="24">
        <f>E20/$E$24</f>
        <v>1.7801690590952043E-2</v>
      </c>
      <c r="S20" s="24">
        <f>J20/$J$24</f>
        <v>1.1908385456336476E-2</v>
      </c>
      <c r="T20" s="10"/>
      <c r="U20" s="10" t="e">
        <f>F20/$F$24</f>
        <v>#DIV/0!</v>
      </c>
      <c r="V20" s="10" t="e">
        <f>I20/$I$24</f>
        <v>#DIV/0!</v>
      </c>
      <c r="W20" s="10">
        <f>N20/$N$24</f>
        <v>0</v>
      </c>
    </row>
    <row r="21" spans="1:23" x14ac:dyDescent="0.25">
      <c r="A21" s="1">
        <v>14</v>
      </c>
      <c r="B21" s="1" t="str">
        <f>'Partner Info - PBC'!B14</f>
        <v>Syed M</v>
      </c>
      <c r="C21" s="1" t="str">
        <f>'Partner Info - PBC'!D14</f>
        <v>Jafri</v>
      </c>
      <c r="D21" s="11">
        <v>0</v>
      </c>
      <c r="E21" s="11">
        <v>50000</v>
      </c>
      <c r="F21" s="11"/>
      <c r="G21" s="11"/>
      <c r="H21" s="11"/>
      <c r="I21" s="11"/>
      <c r="J21" s="11">
        <f t="shared" si="0"/>
        <v>50000</v>
      </c>
      <c r="K21" s="11">
        <v>50000</v>
      </c>
      <c r="L21" s="11">
        <f t="shared" si="1"/>
        <v>0</v>
      </c>
      <c r="N21" s="11">
        <v>0</v>
      </c>
      <c r="O21" s="12">
        <v>0</v>
      </c>
      <c r="P21" s="11">
        <f>N21-O21</f>
        <v>0</v>
      </c>
      <c r="R21" s="24">
        <f>E21/$E$24</f>
        <v>1.7801690590952043E-2</v>
      </c>
      <c r="S21" s="24">
        <f>J21/$J$24</f>
        <v>1.1908385456336476E-2</v>
      </c>
      <c r="T21" s="10"/>
      <c r="U21" s="10" t="e">
        <f>F21/$F$24</f>
        <v>#DIV/0!</v>
      </c>
      <c r="V21" s="10" t="e">
        <f>I21/$I$24</f>
        <v>#DIV/0!</v>
      </c>
      <c r="W21" s="10">
        <f>N21/$N$24</f>
        <v>0</v>
      </c>
    </row>
    <row r="22" spans="1:23" x14ac:dyDescent="0.25">
      <c r="A22" s="1">
        <v>15</v>
      </c>
      <c r="B22" s="1" t="str">
        <f>'Partner Info - PBC'!B15</f>
        <v>Vimon</v>
      </c>
      <c r="C22" s="1" t="str">
        <f>'Partner Info - PBC'!D15</f>
        <v>Seriburi</v>
      </c>
      <c r="D22" s="11">
        <v>0</v>
      </c>
      <c r="E22" s="11">
        <v>80000</v>
      </c>
      <c r="F22" s="11"/>
      <c r="G22" s="11"/>
      <c r="H22" s="11"/>
      <c r="I22" s="11"/>
      <c r="J22" s="11">
        <f t="shared" si="0"/>
        <v>80000</v>
      </c>
      <c r="K22" s="11">
        <v>80000</v>
      </c>
      <c r="L22" s="11">
        <f>J22-K22</f>
        <v>0</v>
      </c>
      <c r="N22" s="11">
        <v>0</v>
      </c>
      <c r="O22" s="12">
        <v>0</v>
      </c>
      <c r="P22" s="11">
        <f>N22-O22</f>
        <v>0</v>
      </c>
      <c r="R22" s="24">
        <f>E22/$E$24</f>
        <v>2.8482704945523265E-2</v>
      </c>
      <c r="S22" s="24">
        <f>J22/$J$24</f>
        <v>1.905341673013836E-2</v>
      </c>
      <c r="T22" s="10"/>
      <c r="U22" s="10" t="e">
        <f>F22/$F$24</f>
        <v>#DIV/0!</v>
      </c>
      <c r="V22" s="10" t="e">
        <f>I22/$I$24</f>
        <v>#DIV/0!</v>
      </c>
      <c r="W22" s="10">
        <f>N22/$N$24</f>
        <v>0</v>
      </c>
    </row>
    <row r="23" spans="1:23" x14ac:dyDescent="0.25">
      <c r="A23" s="1">
        <v>16</v>
      </c>
      <c r="B23" s="19" t="str">
        <f>'Partner Info - PBC'!B16</f>
        <v>YISRAEL</v>
      </c>
      <c r="C23" s="19" t="str">
        <f>'Partner Info - PBC'!D16</f>
        <v>WEISS</v>
      </c>
      <c r="D23" s="21">
        <v>0</v>
      </c>
      <c r="E23" s="21">
        <v>50000</v>
      </c>
      <c r="F23" s="21"/>
      <c r="G23" s="21"/>
      <c r="H23" s="21"/>
      <c r="I23" s="21"/>
      <c r="J23" s="11">
        <f t="shared" si="0"/>
        <v>50000</v>
      </c>
      <c r="K23" s="21">
        <v>50000</v>
      </c>
      <c r="L23" s="21">
        <f>J23-K23</f>
        <v>0</v>
      </c>
      <c r="N23" s="7">
        <v>0</v>
      </c>
      <c r="O23" s="8">
        <v>0</v>
      </c>
      <c r="P23" s="7">
        <f>N23-O23</f>
        <v>0</v>
      </c>
      <c r="R23" s="25">
        <f>E23/$E$24</f>
        <v>1.7801690590952043E-2</v>
      </c>
      <c r="S23" s="25">
        <f>J23/$J$24</f>
        <v>1.1908385456336476E-2</v>
      </c>
      <c r="T23" s="6"/>
      <c r="U23" s="6" t="e">
        <f>F23/$F$24</f>
        <v>#DIV/0!</v>
      </c>
      <c r="V23" s="6" t="e">
        <f>I23/$I$24</f>
        <v>#DIV/0!</v>
      </c>
      <c r="W23" s="6">
        <f>N23/$N$24</f>
        <v>0</v>
      </c>
    </row>
    <row r="24" spans="1:23" x14ac:dyDescent="0.25">
      <c r="B24" s="1" t="s">
        <v>2</v>
      </c>
      <c r="D24" s="22">
        <f t="shared" ref="D24:L24" si="8">SUM(D8:D23)</f>
        <v>1772573</v>
      </c>
      <c r="E24" s="22">
        <f t="shared" si="8"/>
        <v>2808722</v>
      </c>
      <c r="F24" s="22">
        <f t="shared" si="8"/>
        <v>0</v>
      </c>
      <c r="G24" s="22">
        <f t="shared" si="8"/>
        <v>0</v>
      </c>
      <c r="H24" s="22">
        <f t="shared" si="8"/>
        <v>-382573</v>
      </c>
      <c r="I24" s="22">
        <f t="shared" si="8"/>
        <v>0</v>
      </c>
      <c r="J24" s="22">
        <f t="shared" si="8"/>
        <v>4198722</v>
      </c>
      <c r="K24" s="22">
        <f t="shared" si="8"/>
        <v>4198722</v>
      </c>
      <c r="L24" s="22">
        <f t="shared" si="8"/>
        <v>0</v>
      </c>
      <c r="N24" s="11">
        <f>SUM(N8:N23)</f>
        <v>17700000</v>
      </c>
      <c r="O24" s="11">
        <f>SUM(O8:O23)</f>
        <v>17700000</v>
      </c>
      <c r="P24" s="11">
        <f>SUM(P8:P23)</f>
        <v>0</v>
      </c>
      <c r="R24" s="26">
        <f>SUM(R8:R23)</f>
        <v>1</v>
      </c>
      <c r="S24" s="26">
        <f>SUM(S8:S23)</f>
        <v>0.99999999999999978</v>
      </c>
      <c r="T24" s="5"/>
      <c r="U24" s="5" t="e">
        <f>SUM(U8:U23)</f>
        <v>#DIV/0!</v>
      </c>
      <c r="V24" s="5" t="e">
        <f>SUM(V8:V23)</f>
        <v>#DIV/0!</v>
      </c>
      <c r="W24" s="5">
        <f>SUM(W8:W23)</f>
        <v>1</v>
      </c>
    </row>
    <row r="26" spans="1:23" x14ac:dyDescent="0.25">
      <c r="A26" s="18">
        <v>2024</v>
      </c>
    </row>
    <row r="27" spans="1:23" x14ac:dyDescent="0.25">
      <c r="A27" s="18"/>
      <c r="B27" s="17"/>
      <c r="C27" s="17"/>
      <c r="D27" s="16"/>
      <c r="T27" s="15">
        <v>45657</v>
      </c>
    </row>
    <row r="28" spans="1:23" x14ac:dyDescent="0.25">
      <c r="A28" s="13" t="s">
        <v>15</v>
      </c>
      <c r="B28" s="13" t="s">
        <v>14</v>
      </c>
      <c r="C28" s="13" t="s">
        <v>14</v>
      </c>
      <c r="D28" s="13" t="s">
        <v>8</v>
      </c>
      <c r="E28" s="13" t="s">
        <v>13</v>
      </c>
      <c r="F28" s="13" t="s">
        <v>18</v>
      </c>
      <c r="G28" s="13" t="s">
        <v>17</v>
      </c>
      <c r="H28" s="13" t="s">
        <v>157</v>
      </c>
      <c r="I28" s="13" t="s">
        <v>12</v>
      </c>
      <c r="J28" s="13" t="s">
        <v>7</v>
      </c>
      <c r="K28" s="13" t="s">
        <v>10</v>
      </c>
      <c r="L28" s="13" t="s">
        <v>9</v>
      </c>
      <c r="M28" s="14"/>
      <c r="N28" s="13" t="s">
        <v>11</v>
      </c>
      <c r="O28" s="13" t="s">
        <v>10</v>
      </c>
      <c r="P28" s="13" t="s">
        <v>9</v>
      </c>
      <c r="Q28" s="14"/>
      <c r="R28" s="13" t="s">
        <v>8</v>
      </c>
      <c r="S28" s="13" t="s">
        <v>7</v>
      </c>
      <c r="T28" s="13" t="s">
        <v>6</v>
      </c>
      <c r="U28" s="13" t="s">
        <v>5</v>
      </c>
      <c r="V28" s="13" t="s">
        <v>4</v>
      </c>
      <c r="W28" s="13" t="s">
        <v>3</v>
      </c>
    </row>
    <row r="29" spans="1:23" x14ac:dyDescent="0.25">
      <c r="A29" s="1">
        <v>1</v>
      </c>
      <c r="B29" s="1" t="str">
        <f>B8</f>
        <v>MSC DGW LLC</v>
      </c>
      <c r="C29" s="1" t="str">
        <f>C8</f>
        <v/>
      </c>
      <c r="D29" s="11">
        <f>J8</f>
        <v>1518722</v>
      </c>
      <c r="E29" s="11">
        <v>0</v>
      </c>
      <c r="F29" s="11">
        <f>U29*$F$47</f>
        <v>0</v>
      </c>
      <c r="G29" s="11">
        <f>U29*$G$47</f>
        <v>0</v>
      </c>
      <c r="H29" s="11"/>
      <c r="I29" s="11"/>
      <c r="J29" s="11">
        <f t="shared" ref="J29:J45" si="9">D29+E29+F29+G29+I29</f>
        <v>1518722</v>
      </c>
      <c r="K29" s="12"/>
      <c r="L29" s="11">
        <f t="shared" ref="L29:L45" si="10">J29-K29</f>
        <v>1518722</v>
      </c>
      <c r="N29" s="11">
        <f>W29*$N$47</f>
        <v>18466036</v>
      </c>
      <c r="O29" s="12">
        <v>18466036</v>
      </c>
      <c r="P29" s="11">
        <f t="shared" ref="P29:P45" si="11">N29-O29</f>
        <v>0</v>
      </c>
      <c r="R29" s="117">
        <f t="shared" ref="R29:R45" si="12">D29/$D$46</f>
        <v>0.36171053954036492</v>
      </c>
      <c r="S29" s="117">
        <f t="shared" ref="S29:S45" si="13">J29/$J$46</f>
        <v>0.36171053954036492</v>
      </c>
      <c r="T29" s="117">
        <f>ROUND(S29,9)</f>
        <v>0.36171054000000002</v>
      </c>
      <c r="U29" s="10">
        <v>0.36171053954036492</v>
      </c>
      <c r="V29" s="10">
        <f>I29/$I$46</f>
        <v>0</v>
      </c>
      <c r="W29" s="10">
        <v>1</v>
      </c>
    </row>
    <row r="30" spans="1:23" x14ac:dyDescent="0.25">
      <c r="A30" s="1">
        <v>2</v>
      </c>
      <c r="B30" s="1" t="str">
        <f>B9</f>
        <v>SALES STREET CAPITAL LLC</v>
      </c>
      <c r="D30" s="11">
        <f t="shared" ref="D30:D44" si="14">J9</f>
        <v>0</v>
      </c>
      <c r="E30" s="11">
        <v>1910000</v>
      </c>
      <c r="F30" s="11">
        <f t="shared" ref="F30:F44" si="15">U30*$F$47</f>
        <v>0</v>
      </c>
      <c r="G30" s="11">
        <f>U30*$G$47</f>
        <v>0</v>
      </c>
      <c r="H30" s="11"/>
      <c r="I30" s="11">
        <v>-1910000</v>
      </c>
      <c r="J30" s="11">
        <f t="shared" si="9"/>
        <v>0</v>
      </c>
      <c r="K30" s="12"/>
      <c r="L30" s="11">
        <f t="shared" si="10"/>
        <v>0</v>
      </c>
      <c r="N30" s="11">
        <f>W30*$N$47</f>
        <v>0</v>
      </c>
      <c r="O30" s="12">
        <v>0</v>
      </c>
      <c r="P30" s="11">
        <f t="shared" si="11"/>
        <v>0</v>
      </c>
      <c r="R30" s="117">
        <f t="shared" si="12"/>
        <v>0</v>
      </c>
      <c r="S30" s="117">
        <f t="shared" si="13"/>
        <v>0</v>
      </c>
      <c r="T30" s="117">
        <f t="shared" ref="T30:T45" si="16">ROUND(S30,9)</f>
        <v>0</v>
      </c>
      <c r="U30" s="10">
        <v>0</v>
      </c>
      <c r="V30" s="10">
        <f>I30/$I$46</f>
        <v>1</v>
      </c>
      <c r="W30" s="10">
        <v>0</v>
      </c>
    </row>
    <row r="31" spans="1:23" x14ac:dyDescent="0.25">
      <c r="A31" s="1">
        <v>3</v>
      </c>
      <c r="B31" s="1" t="str">
        <f t="shared" ref="B31:C44" si="17">B10</f>
        <v>RSFM Wealth</v>
      </c>
      <c r="C31" s="1" t="str">
        <f t="shared" si="17"/>
        <v>LLC</v>
      </c>
      <c r="D31" s="11">
        <f t="shared" si="14"/>
        <v>1000000</v>
      </c>
      <c r="E31" s="11">
        <v>0</v>
      </c>
      <c r="F31" s="11">
        <f t="shared" si="15"/>
        <v>0</v>
      </c>
      <c r="G31" s="11">
        <f t="shared" ref="G31:G44" si="18">U31*$G$47</f>
        <v>0</v>
      </c>
      <c r="H31" s="11"/>
      <c r="I31" s="11"/>
      <c r="J31" s="11">
        <f t="shared" si="9"/>
        <v>1000000</v>
      </c>
      <c r="K31" s="12"/>
      <c r="L31" s="11">
        <f t="shared" si="10"/>
        <v>1000000</v>
      </c>
      <c r="N31" s="11">
        <v>0</v>
      </c>
      <c r="O31" s="12">
        <v>0</v>
      </c>
      <c r="P31" s="11">
        <f t="shared" si="11"/>
        <v>0</v>
      </c>
      <c r="R31" s="117">
        <f t="shared" si="12"/>
        <v>0.23816770912672952</v>
      </c>
      <c r="S31" s="117">
        <f t="shared" si="13"/>
        <v>0.23816770912672952</v>
      </c>
      <c r="T31" s="117">
        <f t="shared" si="16"/>
        <v>0.23816770900000001</v>
      </c>
      <c r="U31" s="10">
        <v>0.23816770912672952</v>
      </c>
      <c r="V31" s="10">
        <f t="shared" ref="V31:V44" si="19">I31/$I$46</f>
        <v>0</v>
      </c>
      <c r="W31" s="10">
        <v>0</v>
      </c>
    </row>
    <row r="32" spans="1:23" x14ac:dyDescent="0.25">
      <c r="A32" s="1">
        <v>4</v>
      </c>
      <c r="B32" s="1" t="str">
        <f t="shared" si="17"/>
        <v>Amor Khachemoune LLC</v>
      </c>
      <c r="C32" s="1" t="str">
        <f t="shared" si="17"/>
        <v/>
      </c>
      <c r="D32" s="11">
        <f t="shared" si="14"/>
        <v>50000</v>
      </c>
      <c r="E32" s="11">
        <v>0</v>
      </c>
      <c r="F32" s="11">
        <f t="shared" si="15"/>
        <v>0</v>
      </c>
      <c r="G32" s="11">
        <f t="shared" si="18"/>
        <v>0</v>
      </c>
      <c r="H32" s="11"/>
      <c r="I32" s="11"/>
      <c r="J32" s="11">
        <f t="shared" si="9"/>
        <v>50000</v>
      </c>
      <c r="K32" s="12"/>
      <c r="L32" s="11">
        <f t="shared" si="10"/>
        <v>50000</v>
      </c>
      <c r="N32" s="11">
        <v>0</v>
      </c>
      <c r="O32" s="12">
        <v>0</v>
      </c>
      <c r="P32" s="11">
        <f t="shared" si="11"/>
        <v>0</v>
      </c>
      <c r="R32" s="117">
        <f t="shared" si="12"/>
        <v>1.1908385456336476E-2</v>
      </c>
      <c r="S32" s="117">
        <f t="shared" si="13"/>
        <v>1.1908385456336476E-2</v>
      </c>
      <c r="T32" s="117">
        <f t="shared" si="16"/>
        <v>1.1908385E-2</v>
      </c>
      <c r="U32" s="10">
        <v>1.1908385456336476E-2</v>
      </c>
      <c r="V32" s="10">
        <f t="shared" si="19"/>
        <v>0</v>
      </c>
      <c r="W32" s="10">
        <v>0</v>
      </c>
    </row>
    <row r="33" spans="1:23" x14ac:dyDescent="0.25">
      <c r="A33" s="1">
        <v>5</v>
      </c>
      <c r="B33" s="1" t="str">
        <f t="shared" si="17"/>
        <v>Brian F. Wick</v>
      </c>
      <c r="C33" s="1" t="str">
        <f t="shared" si="17"/>
        <v>Trust</v>
      </c>
      <c r="D33" s="11">
        <f t="shared" si="14"/>
        <v>500000</v>
      </c>
      <c r="E33" s="11">
        <v>0</v>
      </c>
      <c r="F33" s="11">
        <f t="shared" si="15"/>
        <v>0</v>
      </c>
      <c r="G33" s="11">
        <f t="shared" si="18"/>
        <v>0</v>
      </c>
      <c r="H33" s="11"/>
      <c r="I33" s="11"/>
      <c r="J33" s="11">
        <f t="shared" si="9"/>
        <v>500000</v>
      </c>
      <c r="K33" s="12"/>
      <c r="L33" s="11">
        <f t="shared" si="10"/>
        <v>500000</v>
      </c>
      <c r="N33" s="11">
        <v>0</v>
      </c>
      <c r="O33" s="12">
        <v>0</v>
      </c>
      <c r="P33" s="11">
        <f t="shared" si="11"/>
        <v>0</v>
      </c>
      <c r="R33" s="117">
        <f t="shared" si="12"/>
        <v>0.11908385456336476</v>
      </c>
      <c r="S33" s="117">
        <f t="shared" si="13"/>
        <v>0.11908385456336476</v>
      </c>
      <c r="T33" s="117">
        <f t="shared" si="16"/>
        <v>0.119083855</v>
      </c>
      <c r="U33" s="10">
        <v>0.11908385456336476</v>
      </c>
      <c r="V33" s="10">
        <f t="shared" si="19"/>
        <v>0</v>
      </c>
      <c r="W33" s="10">
        <v>0</v>
      </c>
    </row>
    <row r="34" spans="1:23" x14ac:dyDescent="0.25">
      <c r="A34" s="1">
        <v>6</v>
      </c>
      <c r="B34" s="1" t="str">
        <f t="shared" si="17"/>
        <v>Richard Doug</v>
      </c>
      <c r="C34" s="1" t="str">
        <f t="shared" si="17"/>
        <v>Flatt</v>
      </c>
      <c r="D34" s="11">
        <f t="shared" si="14"/>
        <v>50000</v>
      </c>
      <c r="E34" s="11">
        <v>0</v>
      </c>
      <c r="F34" s="11">
        <f t="shared" si="15"/>
        <v>0</v>
      </c>
      <c r="G34" s="11">
        <f t="shared" si="18"/>
        <v>0</v>
      </c>
      <c r="H34" s="11"/>
      <c r="I34" s="11"/>
      <c r="J34" s="11">
        <f t="shared" si="9"/>
        <v>50000</v>
      </c>
      <c r="K34" s="12"/>
      <c r="L34" s="11">
        <f t="shared" si="10"/>
        <v>50000</v>
      </c>
      <c r="N34" s="11">
        <v>0</v>
      </c>
      <c r="O34" s="12">
        <v>0</v>
      </c>
      <c r="P34" s="11">
        <f t="shared" si="11"/>
        <v>0</v>
      </c>
      <c r="R34" s="117">
        <f t="shared" si="12"/>
        <v>1.1908385456336476E-2</v>
      </c>
      <c r="S34" s="117">
        <f t="shared" si="13"/>
        <v>1.1908385456336476E-2</v>
      </c>
      <c r="T34" s="117">
        <f t="shared" si="16"/>
        <v>1.1908385E-2</v>
      </c>
      <c r="U34" s="10">
        <v>1.1908385456336476E-2</v>
      </c>
      <c r="V34" s="10">
        <f t="shared" si="19"/>
        <v>0</v>
      </c>
      <c r="W34" s="10">
        <v>0</v>
      </c>
    </row>
    <row r="35" spans="1:23" x14ac:dyDescent="0.25">
      <c r="A35" s="1">
        <v>7</v>
      </c>
      <c r="B35" s="1" t="str">
        <f t="shared" si="17"/>
        <v>Gims Properties</v>
      </c>
      <c r="C35" s="1" t="str">
        <f t="shared" si="17"/>
        <v>LLC</v>
      </c>
      <c r="D35" s="11">
        <f t="shared" si="14"/>
        <v>100000</v>
      </c>
      <c r="E35" s="11">
        <v>0</v>
      </c>
      <c r="F35" s="11">
        <f t="shared" si="15"/>
        <v>0</v>
      </c>
      <c r="G35" s="11">
        <f t="shared" si="18"/>
        <v>0</v>
      </c>
      <c r="H35" s="11"/>
      <c r="I35" s="11"/>
      <c r="J35" s="11">
        <f t="shared" si="9"/>
        <v>100000</v>
      </c>
      <c r="K35" s="12"/>
      <c r="L35" s="11">
        <f t="shared" si="10"/>
        <v>100000</v>
      </c>
      <c r="N35" s="11">
        <v>0</v>
      </c>
      <c r="O35" s="12">
        <v>0</v>
      </c>
      <c r="P35" s="11">
        <f t="shared" si="11"/>
        <v>0</v>
      </c>
      <c r="R35" s="117">
        <f t="shared" si="12"/>
        <v>2.3816770912672952E-2</v>
      </c>
      <c r="S35" s="117">
        <f t="shared" si="13"/>
        <v>2.3816770912672952E-2</v>
      </c>
      <c r="T35" s="117">
        <f t="shared" si="16"/>
        <v>2.3816771E-2</v>
      </c>
      <c r="U35" s="10">
        <v>2.3816770912672952E-2</v>
      </c>
      <c r="V35" s="10">
        <f t="shared" si="19"/>
        <v>0</v>
      </c>
      <c r="W35" s="10">
        <v>0</v>
      </c>
    </row>
    <row r="36" spans="1:23" x14ac:dyDescent="0.25">
      <c r="A36" s="1">
        <v>8</v>
      </c>
      <c r="B36" s="1" t="str">
        <f t="shared" si="17"/>
        <v>Hickory Creek VR1 Investments</v>
      </c>
      <c r="C36" s="1" t="str">
        <f t="shared" si="17"/>
        <v>LLC</v>
      </c>
      <c r="D36" s="11">
        <f t="shared" si="14"/>
        <v>500000</v>
      </c>
      <c r="E36" s="11">
        <v>0</v>
      </c>
      <c r="F36" s="11">
        <f t="shared" si="15"/>
        <v>0</v>
      </c>
      <c r="G36" s="11">
        <f t="shared" si="18"/>
        <v>0</v>
      </c>
      <c r="H36" s="11"/>
      <c r="I36" s="11"/>
      <c r="J36" s="11">
        <f t="shared" si="9"/>
        <v>500000</v>
      </c>
      <c r="K36" s="12"/>
      <c r="L36" s="11">
        <f t="shared" si="10"/>
        <v>500000</v>
      </c>
      <c r="N36" s="11">
        <f t="shared" ref="N36:N45" si="20">W36*$N$47</f>
        <v>0</v>
      </c>
      <c r="O36" s="12">
        <v>0</v>
      </c>
      <c r="P36" s="11">
        <f t="shared" si="11"/>
        <v>0</v>
      </c>
      <c r="R36" s="117">
        <f t="shared" si="12"/>
        <v>0.11908385456336476</v>
      </c>
      <c r="S36" s="117">
        <f t="shared" si="13"/>
        <v>0.11908385456336476</v>
      </c>
      <c r="T36" s="117">
        <f t="shared" si="16"/>
        <v>0.119083855</v>
      </c>
      <c r="U36" s="10">
        <v>0.119083854563365</v>
      </c>
      <c r="V36" s="10">
        <f t="shared" si="19"/>
        <v>0</v>
      </c>
      <c r="W36" s="10">
        <v>0</v>
      </c>
    </row>
    <row r="37" spans="1:23" x14ac:dyDescent="0.25">
      <c r="A37" s="1">
        <v>9</v>
      </c>
      <c r="B37" s="1" t="str">
        <f t="shared" si="17"/>
        <v>Jason</v>
      </c>
      <c r="C37" s="1" t="str">
        <f t="shared" si="17"/>
        <v>Seungdamrong</v>
      </c>
      <c r="D37" s="11">
        <f t="shared" si="14"/>
        <v>50000</v>
      </c>
      <c r="E37" s="11">
        <v>0</v>
      </c>
      <c r="F37" s="11">
        <f t="shared" si="15"/>
        <v>0</v>
      </c>
      <c r="G37" s="11">
        <f t="shared" si="18"/>
        <v>0</v>
      </c>
      <c r="H37" s="11"/>
      <c r="I37" s="11"/>
      <c r="J37" s="11">
        <f t="shared" si="9"/>
        <v>50000</v>
      </c>
      <c r="K37" s="12"/>
      <c r="L37" s="11">
        <f t="shared" si="10"/>
        <v>50000</v>
      </c>
      <c r="N37" s="11">
        <f t="shared" si="20"/>
        <v>0</v>
      </c>
      <c r="O37" s="12">
        <v>0</v>
      </c>
      <c r="P37" s="11">
        <f t="shared" si="11"/>
        <v>0</v>
      </c>
      <c r="R37" s="117">
        <f t="shared" si="12"/>
        <v>1.1908385456336476E-2</v>
      </c>
      <c r="S37" s="117">
        <f t="shared" si="13"/>
        <v>1.1908385456336476E-2</v>
      </c>
      <c r="T37" s="117">
        <f t="shared" si="16"/>
        <v>1.1908385E-2</v>
      </c>
      <c r="U37" s="10">
        <v>1.1908385456336476E-2</v>
      </c>
      <c r="V37" s="10">
        <f t="shared" si="19"/>
        <v>0</v>
      </c>
      <c r="W37" s="10">
        <v>0</v>
      </c>
    </row>
    <row r="38" spans="1:23" x14ac:dyDescent="0.25">
      <c r="A38" s="1">
        <v>10</v>
      </c>
      <c r="B38" s="1" t="str">
        <f t="shared" si="17"/>
        <v>Jibin</v>
      </c>
      <c r="C38" s="1" t="str">
        <f t="shared" si="17"/>
        <v>Luke</v>
      </c>
      <c r="D38" s="11">
        <f t="shared" si="14"/>
        <v>50000</v>
      </c>
      <c r="E38" s="11">
        <v>0</v>
      </c>
      <c r="F38" s="11">
        <f t="shared" si="15"/>
        <v>0</v>
      </c>
      <c r="G38" s="11">
        <f t="shared" si="18"/>
        <v>0</v>
      </c>
      <c r="H38" s="11"/>
      <c r="I38" s="11"/>
      <c r="J38" s="11">
        <f t="shared" si="9"/>
        <v>50000</v>
      </c>
      <c r="K38" s="12"/>
      <c r="L38" s="11">
        <f t="shared" si="10"/>
        <v>50000</v>
      </c>
      <c r="N38" s="11">
        <f t="shared" si="20"/>
        <v>0</v>
      </c>
      <c r="O38" s="12">
        <v>0</v>
      </c>
      <c r="P38" s="11">
        <f t="shared" si="11"/>
        <v>0</v>
      </c>
      <c r="R38" s="117">
        <f t="shared" si="12"/>
        <v>1.1908385456336476E-2</v>
      </c>
      <c r="S38" s="117">
        <f t="shared" si="13"/>
        <v>1.1908385456336476E-2</v>
      </c>
      <c r="T38" s="117">
        <f t="shared" si="16"/>
        <v>1.1908385E-2</v>
      </c>
      <c r="U38" s="10">
        <v>1.1908385456336476E-2</v>
      </c>
      <c r="V38" s="10">
        <f t="shared" si="19"/>
        <v>0</v>
      </c>
      <c r="W38" s="10">
        <v>0</v>
      </c>
    </row>
    <row r="39" spans="1:23" x14ac:dyDescent="0.25">
      <c r="A39" s="1">
        <v>11</v>
      </c>
      <c r="B39" s="1" t="str">
        <f t="shared" si="17"/>
        <v>Raghu Ram</v>
      </c>
      <c r="C39" s="1" t="str">
        <f t="shared" si="17"/>
        <v>Tadikamalla</v>
      </c>
      <c r="D39" s="11">
        <f t="shared" si="14"/>
        <v>50000</v>
      </c>
      <c r="E39" s="11">
        <v>0</v>
      </c>
      <c r="F39" s="11">
        <f t="shared" si="15"/>
        <v>0</v>
      </c>
      <c r="G39" s="11">
        <f t="shared" si="18"/>
        <v>0</v>
      </c>
      <c r="H39" s="11"/>
      <c r="I39" s="11"/>
      <c r="J39" s="11">
        <f t="shared" si="9"/>
        <v>50000</v>
      </c>
      <c r="K39" s="12"/>
      <c r="L39" s="11">
        <f t="shared" si="10"/>
        <v>50000</v>
      </c>
      <c r="N39" s="11">
        <f t="shared" si="20"/>
        <v>0</v>
      </c>
      <c r="O39" s="12">
        <v>0</v>
      </c>
      <c r="P39" s="11">
        <f t="shared" si="11"/>
        <v>0</v>
      </c>
      <c r="R39" s="117">
        <f t="shared" si="12"/>
        <v>1.1908385456336476E-2</v>
      </c>
      <c r="S39" s="117">
        <f t="shared" si="13"/>
        <v>1.1908385456336476E-2</v>
      </c>
      <c r="T39" s="117">
        <f t="shared" si="16"/>
        <v>1.1908385E-2</v>
      </c>
      <c r="U39" s="10">
        <v>1.1908385456336476E-2</v>
      </c>
      <c r="V39" s="10">
        <f t="shared" si="19"/>
        <v>0</v>
      </c>
      <c r="W39" s="10">
        <v>0</v>
      </c>
    </row>
    <row r="40" spans="1:23" x14ac:dyDescent="0.25">
      <c r="A40" s="1">
        <v>12</v>
      </c>
      <c r="B40" s="1" t="str">
        <f t="shared" si="17"/>
        <v>Siva S.</v>
      </c>
      <c r="C40" s="1" t="str">
        <f t="shared" si="17"/>
        <v>Yerubandi</v>
      </c>
      <c r="D40" s="11">
        <f t="shared" si="14"/>
        <v>100000</v>
      </c>
      <c r="E40" s="11">
        <v>0</v>
      </c>
      <c r="F40" s="11">
        <f t="shared" si="15"/>
        <v>0</v>
      </c>
      <c r="G40" s="11">
        <f t="shared" si="18"/>
        <v>0</v>
      </c>
      <c r="H40" s="11"/>
      <c r="I40" s="11"/>
      <c r="J40" s="11">
        <f t="shared" si="9"/>
        <v>100000</v>
      </c>
      <c r="K40" s="12"/>
      <c r="L40" s="11">
        <f t="shared" si="10"/>
        <v>100000</v>
      </c>
      <c r="N40" s="11">
        <f t="shared" si="20"/>
        <v>0</v>
      </c>
      <c r="O40" s="12">
        <v>0</v>
      </c>
      <c r="P40" s="11">
        <f t="shared" si="11"/>
        <v>0</v>
      </c>
      <c r="R40" s="117">
        <f t="shared" si="12"/>
        <v>2.3816770912672952E-2</v>
      </c>
      <c r="S40" s="117">
        <f t="shared" si="13"/>
        <v>2.3816770912672952E-2</v>
      </c>
      <c r="T40" s="117">
        <f t="shared" si="16"/>
        <v>2.3816771E-2</v>
      </c>
      <c r="U40" s="10">
        <v>2.3816770912672952E-2</v>
      </c>
      <c r="V40" s="10">
        <f t="shared" si="19"/>
        <v>0</v>
      </c>
      <c r="W40" s="10">
        <v>0</v>
      </c>
    </row>
    <row r="41" spans="1:23" x14ac:dyDescent="0.25">
      <c r="A41" s="1">
        <v>13</v>
      </c>
      <c r="B41" s="1" t="str">
        <f t="shared" si="17"/>
        <v>Sundream</v>
      </c>
      <c r="C41" s="1" t="str">
        <f t="shared" si="17"/>
        <v>LLC</v>
      </c>
      <c r="D41" s="11">
        <f t="shared" si="14"/>
        <v>50000</v>
      </c>
      <c r="E41" s="11">
        <v>0</v>
      </c>
      <c r="F41" s="11">
        <f t="shared" si="15"/>
        <v>0</v>
      </c>
      <c r="G41" s="11">
        <f t="shared" si="18"/>
        <v>0</v>
      </c>
      <c r="H41" s="11"/>
      <c r="I41" s="11"/>
      <c r="J41" s="11">
        <f t="shared" si="9"/>
        <v>50000</v>
      </c>
      <c r="K41" s="12"/>
      <c r="L41" s="11">
        <f t="shared" si="10"/>
        <v>50000</v>
      </c>
      <c r="N41" s="11">
        <f t="shared" si="20"/>
        <v>0</v>
      </c>
      <c r="O41" s="12">
        <v>0</v>
      </c>
      <c r="P41" s="11">
        <f t="shared" si="11"/>
        <v>0</v>
      </c>
      <c r="R41" s="117">
        <f t="shared" si="12"/>
        <v>1.1908385456336476E-2</v>
      </c>
      <c r="S41" s="117">
        <f t="shared" si="13"/>
        <v>1.1908385456336476E-2</v>
      </c>
      <c r="T41" s="117">
        <f t="shared" si="16"/>
        <v>1.1908385E-2</v>
      </c>
      <c r="U41" s="10">
        <v>1.1908385456336476E-2</v>
      </c>
      <c r="V41" s="10">
        <f t="shared" si="19"/>
        <v>0</v>
      </c>
      <c r="W41" s="10">
        <v>0</v>
      </c>
    </row>
    <row r="42" spans="1:23" x14ac:dyDescent="0.25">
      <c r="A42" s="1">
        <v>14</v>
      </c>
      <c r="B42" s="1" t="str">
        <f t="shared" si="17"/>
        <v>Syed M</v>
      </c>
      <c r="C42" s="1" t="str">
        <f t="shared" si="17"/>
        <v>Jafri</v>
      </c>
      <c r="D42" s="11">
        <f t="shared" si="14"/>
        <v>50000</v>
      </c>
      <c r="E42" s="11">
        <v>0</v>
      </c>
      <c r="F42" s="11">
        <f t="shared" si="15"/>
        <v>0</v>
      </c>
      <c r="G42" s="11">
        <f t="shared" si="18"/>
        <v>0</v>
      </c>
      <c r="H42" s="11"/>
      <c r="I42" s="11"/>
      <c r="J42" s="11">
        <f t="shared" si="9"/>
        <v>50000</v>
      </c>
      <c r="K42" s="12"/>
      <c r="L42" s="11">
        <f t="shared" si="10"/>
        <v>50000</v>
      </c>
      <c r="N42" s="11">
        <f t="shared" si="20"/>
        <v>0</v>
      </c>
      <c r="O42" s="12">
        <v>0</v>
      </c>
      <c r="P42" s="11">
        <f t="shared" si="11"/>
        <v>0</v>
      </c>
      <c r="R42" s="117">
        <f t="shared" si="12"/>
        <v>1.1908385456336476E-2</v>
      </c>
      <c r="S42" s="117">
        <f t="shared" si="13"/>
        <v>1.1908385456336476E-2</v>
      </c>
      <c r="T42" s="117">
        <f t="shared" si="16"/>
        <v>1.1908385E-2</v>
      </c>
      <c r="U42" s="10">
        <v>1.1908385456336476E-2</v>
      </c>
      <c r="V42" s="10">
        <f t="shared" si="19"/>
        <v>0</v>
      </c>
      <c r="W42" s="10">
        <v>0</v>
      </c>
    </row>
    <row r="43" spans="1:23" x14ac:dyDescent="0.25">
      <c r="A43" s="1">
        <v>15</v>
      </c>
      <c r="B43" s="1" t="str">
        <f t="shared" si="17"/>
        <v>Vimon</v>
      </c>
      <c r="C43" s="1" t="str">
        <f t="shared" si="17"/>
        <v>Seriburi</v>
      </c>
      <c r="D43" s="11">
        <f t="shared" si="14"/>
        <v>80000</v>
      </c>
      <c r="E43" s="11">
        <v>0</v>
      </c>
      <c r="F43" s="11">
        <f t="shared" si="15"/>
        <v>0</v>
      </c>
      <c r="G43" s="11">
        <f t="shared" si="18"/>
        <v>0</v>
      </c>
      <c r="H43" s="11"/>
      <c r="I43" s="11"/>
      <c r="J43" s="11">
        <f t="shared" si="9"/>
        <v>80000</v>
      </c>
      <c r="K43" s="12"/>
      <c r="L43" s="11">
        <f t="shared" si="10"/>
        <v>80000</v>
      </c>
      <c r="N43" s="11">
        <f t="shared" si="20"/>
        <v>0</v>
      </c>
      <c r="O43" s="12">
        <v>0</v>
      </c>
      <c r="P43" s="11">
        <f t="shared" si="11"/>
        <v>0</v>
      </c>
      <c r="R43" s="117">
        <f t="shared" si="12"/>
        <v>1.905341673013836E-2</v>
      </c>
      <c r="S43" s="117">
        <f t="shared" si="13"/>
        <v>1.905341673013836E-2</v>
      </c>
      <c r="T43" s="117">
        <f t="shared" si="16"/>
        <v>1.9053417E-2</v>
      </c>
      <c r="U43" s="10">
        <v>1.905341673013836E-2</v>
      </c>
      <c r="V43" s="10">
        <f t="shared" si="19"/>
        <v>0</v>
      </c>
      <c r="W43" s="10">
        <v>0</v>
      </c>
    </row>
    <row r="44" spans="1:23" x14ac:dyDescent="0.25">
      <c r="A44" s="1">
        <v>16</v>
      </c>
      <c r="B44" s="1" t="str">
        <f t="shared" si="17"/>
        <v>YISRAEL</v>
      </c>
      <c r="C44" s="1" t="str">
        <f t="shared" si="17"/>
        <v>WEISS</v>
      </c>
      <c r="D44" s="11">
        <f t="shared" si="14"/>
        <v>50000</v>
      </c>
      <c r="E44" s="11">
        <v>0</v>
      </c>
      <c r="F44" s="11">
        <f t="shared" si="15"/>
        <v>0</v>
      </c>
      <c r="G44" s="11">
        <f t="shared" si="18"/>
        <v>0</v>
      </c>
      <c r="H44" s="11"/>
      <c r="I44" s="11"/>
      <c r="J44" s="11">
        <f t="shared" si="9"/>
        <v>50000</v>
      </c>
      <c r="K44" s="12"/>
      <c r="L44" s="11">
        <f t="shared" si="10"/>
        <v>50000</v>
      </c>
      <c r="N44" s="11">
        <f t="shared" si="20"/>
        <v>0</v>
      </c>
      <c r="O44" s="12">
        <v>0</v>
      </c>
      <c r="P44" s="11">
        <f t="shared" si="11"/>
        <v>0</v>
      </c>
      <c r="R44" s="117">
        <f t="shared" si="12"/>
        <v>1.1908385456336476E-2</v>
      </c>
      <c r="S44" s="117">
        <f t="shared" si="13"/>
        <v>1.1908385456336476E-2</v>
      </c>
      <c r="T44" s="117">
        <f t="shared" si="16"/>
        <v>1.1908385E-2</v>
      </c>
      <c r="U44" s="10">
        <v>1.1908385456336476E-2</v>
      </c>
      <c r="V44" s="10">
        <f t="shared" si="19"/>
        <v>0</v>
      </c>
      <c r="W44" s="10">
        <v>0</v>
      </c>
    </row>
    <row r="45" spans="1:23" x14ac:dyDescent="0.25">
      <c r="A45" s="1">
        <v>17</v>
      </c>
      <c r="B45" s="9" t="str">
        <f>'Partner Info - PBC'!B17</f>
        <v>KUKREJA</v>
      </c>
      <c r="C45" s="9" t="str">
        <f>'Partner Info - PBC'!D17</f>
        <v>LLC</v>
      </c>
      <c r="D45" s="7">
        <v>0</v>
      </c>
      <c r="E45" s="7">
        <v>0</v>
      </c>
      <c r="F45" s="7">
        <f>U45*$F$47</f>
        <v>0</v>
      </c>
      <c r="G45" s="7">
        <f>U45*$G$47</f>
        <v>0</v>
      </c>
      <c r="H45" s="7"/>
      <c r="I45" s="7"/>
      <c r="J45" s="7">
        <f t="shared" si="9"/>
        <v>0</v>
      </c>
      <c r="K45" s="8"/>
      <c r="L45" s="7">
        <f t="shared" si="10"/>
        <v>0</v>
      </c>
      <c r="N45" s="7">
        <f t="shared" si="20"/>
        <v>0</v>
      </c>
      <c r="O45" s="8">
        <v>0</v>
      </c>
      <c r="P45" s="7">
        <f t="shared" si="11"/>
        <v>0</v>
      </c>
      <c r="R45" s="119">
        <f t="shared" si="12"/>
        <v>0</v>
      </c>
      <c r="S45" s="119">
        <f t="shared" si="13"/>
        <v>0</v>
      </c>
      <c r="T45" s="117">
        <f t="shared" si="16"/>
        <v>0</v>
      </c>
      <c r="U45" s="10">
        <v>0</v>
      </c>
      <c r="V45" s="27">
        <f>I45/$I$46</f>
        <v>0</v>
      </c>
      <c r="W45" s="10">
        <v>0</v>
      </c>
    </row>
    <row r="46" spans="1:23" x14ac:dyDescent="0.25">
      <c r="B46" s="1" t="s">
        <v>2</v>
      </c>
      <c r="D46" s="23">
        <f t="shared" ref="D46:L46" si="21">SUM(D29:D45)</f>
        <v>4198722</v>
      </c>
      <c r="E46" s="23">
        <f t="shared" si="21"/>
        <v>1910000</v>
      </c>
      <c r="F46" s="23">
        <f t="shared" si="21"/>
        <v>0</v>
      </c>
      <c r="G46" s="23">
        <f t="shared" si="21"/>
        <v>0</v>
      </c>
      <c r="H46" s="23">
        <f t="shared" si="21"/>
        <v>0</v>
      </c>
      <c r="I46" s="23">
        <f t="shared" si="21"/>
        <v>-1910000</v>
      </c>
      <c r="J46" s="23">
        <f t="shared" si="21"/>
        <v>4198722</v>
      </c>
      <c r="K46" s="23">
        <f t="shared" si="21"/>
        <v>0</v>
      </c>
      <c r="L46" s="23">
        <f t="shared" si="21"/>
        <v>4198722</v>
      </c>
      <c r="N46" s="2">
        <f>SUM(N29:N45)</f>
        <v>18466036</v>
      </c>
      <c r="O46" s="2">
        <f>SUM(O29:O45)</f>
        <v>18466036</v>
      </c>
      <c r="P46" s="2">
        <f>SUM(P29:P45)</f>
        <v>0</v>
      </c>
      <c r="R46" s="118">
        <f t="shared" ref="R46:W46" si="22">SUM(R29:R45)</f>
        <v>0.99999999999999978</v>
      </c>
      <c r="S46" s="118">
        <f t="shared" si="22"/>
        <v>0.99999999999999978</v>
      </c>
      <c r="T46" s="28">
        <f>SUM(T29:T45)</f>
        <v>0.99999999800000017</v>
      </c>
      <c r="U46" s="29">
        <f t="shared" si="22"/>
        <v>1</v>
      </c>
      <c r="V46" s="29">
        <f t="shared" si="22"/>
        <v>1</v>
      </c>
      <c r="W46" s="29">
        <f t="shared" si="22"/>
        <v>1</v>
      </c>
    </row>
    <row r="47" spans="1:23" x14ac:dyDescent="0.25">
      <c r="E47" s="4" t="s">
        <v>1</v>
      </c>
      <c r="F47" s="3"/>
      <c r="G47" s="3"/>
      <c r="M47" s="4" t="s">
        <v>1</v>
      </c>
      <c r="N47" s="3">
        <v>18466036</v>
      </c>
      <c r="O47" s="2"/>
      <c r="P47" s="2"/>
    </row>
    <row r="49" spans="2:2" x14ac:dyDescent="0.25">
      <c r="B49" s="1" t="s">
        <v>0</v>
      </c>
    </row>
    <row r="51" spans="2:2" x14ac:dyDescent="0.25">
      <c r="B51" s="1" t="s">
        <v>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ACE5-A209-4732-997D-A54318F9BC53}">
  <dimension ref="B1:L56"/>
  <sheetViews>
    <sheetView workbookViewId="0">
      <selection activeCell="N5" sqref="N5"/>
    </sheetView>
  </sheetViews>
  <sheetFormatPr defaultColWidth="8.25" defaultRowHeight="15" x14ac:dyDescent="0.25"/>
  <cols>
    <col min="1" max="1" width="8.25" style="49"/>
    <col min="2" max="2" width="27.75" style="47" bestFit="1" customWidth="1"/>
    <col min="3" max="3" width="6.5" style="82" bestFit="1" customWidth="1"/>
    <col min="4" max="4" width="17.75" style="83" customWidth="1"/>
    <col min="5" max="5" width="5.125" style="49" customWidth="1"/>
    <col min="6" max="6" width="3.625" style="54" bestFit="1" customWidth="1"/>
    <col min="7" max="8" width="12.25" style="48" customWidth="1"/>
    <col min="9" max="9" width="5.125" style="48" customWidth="1"/>
    <col min="10" max="10" width="17.75" style="48" customWidth="1"/>
    <col min="11" max="11" width="14.875" style="49" bestFit="1" customWidth="1"/>
    <col min="12" max="12" width="13" style="49" bestFit="1" customWidth="1"/>
    <col min="13" max="13" width="4.75" style="49" bestFit="1" customWidth="1"/>
    <col min="14" max="14" width="14.25" style="49" bestFit="1" customWidth="1"/>
    <col min="15" max="16384" width="8.25" style="49"/>
  </cols>
  <sheetData>
    <row r="1" spans="2:12" ht="21" x14ac:dyDescent="0.35">
      <c r="C1" s="114"/>
      <c r="D1" s="114"/>
      <c r="E1" s="114"/>
      <c r="F1" s="114"/>
      <c r="G1" s="114"/>
    </row>
    <row r="2" spans="2:12" ht="15.75" x14ac:dyDescent="0.25">
      <c r="C2" s="115"/>
      <c r="D2" s="115"/>
      <c r="E2" s="115"/>
      <c r="F2" s="115"/>
      <c r="G2" s="115"/>
    </row>
    <row r="3" spans="2:12" ht="15.75" x14ac:dyDescent="0.25">
      <c r="C3" s="115"/>
      <c r="D3" s="115"/>
      <c r="E3" s="115"/>
      <c r="F3" s="115"/>
      <c r="G3" s="115"/>
    </row>
    <row r="4" spans="2:12" ht="15.75" x14ac:dyDescent="0.25">
      <c r="C4" s="50"/>
      <c r="D4" s="50"/>
      <c r="E4" s="50"/>
      <c r="F4" s="50"/>
      <c r="G4" s="51"/>
    </row>
    <row r="5" spans="2:12" ht="15.75" x14ac:dyDescent="0.25">
      <c r="C5" s="50"/>
      <c r="D5" s="52" t="s">
        <v>564</v>
      </c>
      <c r="E5" s="50"/>
      <c r="F5" s="50"/>
      <c r="G5" s="116" t="s">
        <v>565</v>
      </c>
      <c r="H5" s="116"/>
      <c r="J5" s="52" t="s">
        <v>566</v>
      </c>
      <c r="K5" s="96" t="s">
        <v>580</v>
      </c>
      <c r="L5" s="96" t="s">
        <v>9</v>
      </c>
    </row>
    <row r="6" spans="2:12" x14ac:dyDescent="0.25">
      <c r="C6" s="53" t="s">
        <v>567</v>
      </c>
      <c r="D6" s="84" t="s">
        <v>568</v>
      </c>
      <c r="E6" s="56"/>
      <c r="F6" s="85" t="s">
        <v>567</v>
      </c>
      <c r="G6" s="86" t="s">
        <v>165</v>
      </c>
      <c r="H6" s="86" t="s">
        <v>166</v>
      </c>
      <c r="I6" s="58"/>
      <c r="J6" s="86" t="s">
        <v>568</v>
      </c>
    </row>
    <row r="7" spans="2:12" ht="15.75" thickBot="1" x14ac:dyDescent="0.3">
      <c r="C7" s="54"/>
      <c r="D7" s="55"/>
      <c r="E7" s="56"/>
      <c r="F7" s="57"/>
      <c r="G7" s="58"/>
      <c r="H7" s="58"/>
      <c r="I7" s="58"/>
      <c r="J7" s="58"/>
    </row>
    <row r="8" spans="2:12" ht="15.75" thickBot="1" x14ac:dyDescent="0.3">
      <c r="B8" s="59" t="s">
        <v>569</v>
      </c>
      <c r="C8" s="60"/>
      <c r="D8" s="61"/>
      <c r="E8" s="56"/>
      <c r="F8" s="57"/>
      <c r="G8" s="58"/>
      <c r="H8" s="58"/>
      <c r="I8" s="58"/>
      <c r="J8" s="58"/>
    </row>
    <row r="9" spans="2:12" x14ac:dyDescent="0.25">
      <c r="B9" s="95"/>
      <c r="C9" s="60"/>
      <c r="D9" s="61"/>
      <c r="E9" s="56"/>
      <c r="F9" s="57"/>
      <c r="G9" s="58"/>
      <c r="H9" s="58"/>
      <c r="I9" s="58"/>
      <c r="J9" s="58"/>
    </row>
    <row r="10" spans="2:12" x14ac:dyDescent="0.25">
      <c r="B10" s="91" t="s">
        <v>575</v>
      </c>
      <c r="C10" s="62"/>
      <c r="D10" s="65">
        <f>'Res at HCH LLC TB 8.12 - PBC'!AA24+'Res at HCH LLC TB2 8.12 - PBC'!AB19</f>
        <v>1261.3400000000001</v>
      </c>
      <c r="E10" s="56"/>
      <c r="F10" s="57"/>
      <c r="G10" s="58"/>
      <c r="H10" s="58"/>
      <c r="I10" s="58"/>
      <c r="J10" s="58">
        <f t="shared" ref="J10:J21" si="0">D10+G10-H10</f>
        <v>1261.3400000000001</v>
      </c>
      <c r="K10" s="58">
        <v>1261.3399999999999</v>
      </c>
      <c r="L10" s="72">
        <f>J10-K10</f>
        <v>0</v>
      </c>
    </row>
    <row r="11" spans="2:12" x14ac:dyDescent="0.25">
      <c r="B11" s="91" t="s">
        <v>355</v>
      </c>
      <c r="C11" s="62"/>
      <c r="D11" s="65">
        <f>'Res at HCH LLC TB2 8.12 - PBC'!AB73</f>
        <v>108.98</v>
      </c>
      <c r="E11" s="56"/>
      <c r="F11" s="57"/>
      <c r="G11" s="58"/>
      <c r="H11" s="58"/>
      <c r="I11" s="58"/>
      <c r="J11" s="58">
        <f t="shared" si="0"/>
        <v>108.98</v>
      </c>
      <c r="K11" s="58">
        <v>108.98</v>
      </c>
      <c r="L11" s="72">
        <f>J11-K11</f>
        <v>0</v>
      </c>
    </row>
    <row r="12" spans="2:12" x14ac:dyDescent="0.25">
      <c r="B12" s="91" t="s">
        <v>576</v>
      </c>
      <c r="C12" s="62"/>
      <c r="D12" s="65">
        <f>'Res at HCH LLC TB 8.12 - PBC'!AA39</f>
        <v>25000</v>
      </c>
      <c r="E12" s="56"/>
      <c r="F12" s="57"/>
      <c r="G12" s="58"/>
      <c r="H12" s="58"/>
      <c r="I12" s="58"/>
      <c r="J12" s="58">
        <f t="shared" si="0"/>
        <v>25000</v>
      </c>
      <c r="K12" s="58">
        <v>25000</v>
      </c>
      <c r="L12" s="72">
        <f t="shared" ref="L12:L21" si="1">J12-K12</f>
        <v>0</v>
      </c>
    </row>
    <row r="13" spans="2:12" x14ac:dyDescent="0.25">
      <c r="B13" s="91" t="s">
        <v>577</v>
      </c>
      <c r="C13" s="62"/>
      <c r="D13" s="65">
        <f>'Res at HCH LLC TB2 8.12 - PBC'!AB106</f>
        <v>396942.69</v>
      </c>
      <c r="E13" s="56"/>
      <c r="F13" s="57"/>
      <c r="G13" s="58"/>
      <c r="H13" s="58"/>
      <c r="I13" s="58"/>
      <c r="J13" s="58">
        <f t="shared" si="0"/>
        <v>396942.69</v>
      </c>
      <c r="K13" s="58">
        <v>396942.69</v>
      </c>
      <c r="L13" s="72">
        <f t="shared" si="1"/>
        <v>0</v>
      </c>
    </row>
    <row r="14" spans="2:12" x14ac:dyDescent="0.25">
      <c r="B14" s="91" t="s">
        <v>404</v>
      </c>
      <c r="C14" s="62"/>
      <c r="D14" s="65">
        <f>'Res at HCH LLC TB2 8.12 - PBC'!AB118</f>
        <v>0</v>
      </c>
      <c r="E14" s="56"/>
      <c r="F14" s="57"/>
      <c r="G14" s="58"/>
      <c r="H14" s="58"/>
      <c r="I14" s="58"/>
      <c r="J14" s="58">
        <f t="shared" si="0"/>
        <v>0</v>
      </c>
      <c r="K14" s="58">
        <v>0</v>
      </c>
      <c r="L14" s="72">
        <f t="shared" si="1"/>
        <v>0</v>
      </c>
    </row>
    <row r="15" spans="2:12" x14ac:dyDescent="0.25">
      <c r="B15" s="91" t="s">
        <v>578</v>
      </c>
      <c r="C15" s="62"/>
      <c r="D15" s="65">
        <f>'Res at HCH LLC TB2 8.12 - PBC'!AB153</f>
        <v>594342.05000000005</v>
      </c>
      <c r="E15" s="56"/>
      <c r="F15" s="57"/>
      <c r="G15" s="58"/>
      <c r="H15" s="58"/>
      <c r="I15" s="58"/>
      <c r="J15" s="58">
        <f t="shared" si="0"/>
        <v>594342.05000000005</v>
      </c>
      <c r="K15" s="58">
        <v>594342.05000000005</v>
      </c>
      <c r="L15" s="72">
        <f t="shared" si="1"/>
        <v>0</v>
      </c>
    </row>
    <row r="16" spans="2:12" x14ac:dyDescent="0.25">
      <c r="B16" s="91"/>
      <c r="C16" s="62"/>
      <c r="D16" s="65"/>
      <c r="E16" s="56"/>
      <c r="F16" s="87"/>
      <c r="G16" s="58"/>
      <c r="H16" s="58"/>
      <c r="I16" s="58"/>
      <c r="J16" s="58">
        <f t="shared" si="0"/>
        <v>0</v>
      </c>
      <c r="K16" s="58"/>
      <c r="L16" s="72"/>
    </row>
    <row r="17" spans="2:12" x14ac:dyDescent="0.25">
      <c r="B17" s="91" t="s">
        <v>352</v>
      </c>
      <c r="C17" s="62"/>
      <c r="D17" s="65">
        <f>'Res at HCH LLC TB2 8.12 - PBC'!AB309</f>
        <v>9536354.9000000004</v>
      </c>
      <c r="E17" s="56"/>
      <c r="F17" s="87"/>
      <c r="G17" s="58"/>
      <c r="H17" s="58"/>
      <c r="I17" s="58"/>
      <c r="J17" s="58">
        <f t="shared" si="0"/>
        <v>9536354.9000000004</v>
      </c>
      <c r="K17" s="58">
        <v>9536354.9000000004</v>
      </c>
      <c r="L17" s="72">
        <f t="shared" si="1"/>
        <v>0</v>
      </c>
    </row>
    <row r="18" spans="2:12" x14ac:dyDescent="0.25">
      <c r="B18" s="91" t="s">
        <v>510</v>
      </c>
      <c r="C18" s="62"/>
      <c r="D18" s="65">
        <f>'Res at HCH LLC TB2 8.12 - PBC'!AB326</f>
        <v>12103215.130000001</v>
      </c>
      <c r="E18" s="56"/>
      <c r="F18" s="87"/>
      <c r="G18" s="58"/>
      <c r="H18" s="58"/>
      <c r="I18" s="58"/>
      <c r="J18" s="58">
        <f t="shared" si="0"/>
        <v>12103215.130000001</v>
      </c>
      <c r="K18" s="58">
        <v>12103215.130000001</v>
      </c>
      <c r="L18" s="72">
        <f t="shared" si="1"/>
        <v>0</v>
      </c>
    </row>
    <row r="19" spans="2:12" x14ac:dyDescent="0.25">
      <c r="B19" s="91" t="s">
        <v>579</v>
      </c>
      <c r="C19" s="62"/>
      <c r="D19" s="65">
        <f>'Res at HCH LLC TB 8.12 - PBC'!AA75</f>
        <v>7533</v>
      </c>
      <c r="E19" s="56"/>
      <c r="F19" s="57"/>
      <c r="G19" s="88"/>
      <c r="H19" s="58"/>
      <c r="I19" s="58"/>
      <c r="J19" s="58">
        <f t="shared" si="0"/>
        <v>7533</v>
      </c>
      <c r="K19" s="58">
        <v>7533</v>
      </c>
      <c r="L19" s="72">
        <f t="shared" si="1"/>
        <v>0</v>
      </c>
    </row>
    <row r="20" spans="2:12" x14ac:dyDescent="0.25">
      <c r="B20" s="91"/>
      <c r="C20" s="62"/>
      <c r="D20" s="65"/>
      <c r="E20" s="56"/>
      <c r="F20" s="57"/>
      <c r="G20" s="58"/>
      <c r="H20" s="58"/>
      <c r="I20" s="58"/>
      <c r="J20" s="58">
        <f t="shared" si="0"/>
        <v>0</v>
      </c>
      <c r="K20" s="58"/>
      <c r="L20" s="72">
        <f t="shared" si="1"/>
        <v>0</v>
      </c>
    </row>
    <row r="21" spans="2:12" x14ac:dyDescent="0.25">
      <c r="B21" s="91"/>
      <c r="C21" s="62"/>
      <c r="D21" s="65"/>
      <c r="E21" s="56"/>
      <c r="F21" s="87"/>
      <c r="G21" s="58"/>
      <c r="H21" s="58"/>
      <c r="I21" s="58"/>
      <c r="J21" s="58">
        <f t="shared" si="0"/>
        <v>0</v>
      </c>
      <c r="K21" s="58"/>
      <c r="L21" s="72">
        <f t="shared" si="1"/>
        <v>0</v>
      </c>
    </row>
    <row r="22" spans="2:12" x14ac:dyDescent="0.25">
      <c r="B22" s="63" t="s">
        <v>570</v>
      </c>
      <c r="C22" s="63"/>
      <c r="D22" s="64">
        <f>SUM(D10:D21)</f>
        <v>22664758.090000004</v>
      </c>
      <c r="E22" s="64"/>
      <c r="F22" s="64"/>
      <c r="G22" s="64">
        <f>SUM(G10:G21)</f>
        <v>0</v>
      </c>
      <c r="H22" s="64">
        <f>SUM(H10:H21)</f>
        <v>0</v>
      </c>
      <c r="I22" s="64"/>
      <c r="J22" s="64">
        <f>SUM(J10:J21)</f>
        <v>22664758.090000004</v>
      </c>
      <c r="K22" s="64">
        <f>SUM(K10:K21)</f>
        <v>22664758.090000004</v>
      </c>
      <c r="L22" s="64">
        <f>SUM(L10:L21)</f>
        <v>0</v>
      </c>
    </row>
    <row r="23" spans="2:12" x14ac:dyDescent="0.25">
      <c r="B23" s="60"/>
      <c r="C23" s="60"/>
      <c r="D23" s="65"/>
      <c r="E23" s="66"/>
      <c r="F23" s="67"/>
      <c r="G23" s="58"/>
      <c r="H23" s="58"/>
      <c r="I23" s="58"/>
      <c r="J23" s="58"/>
    </row>
    <row r="24" spans="2:12" x14ac:dyDescent="0.25">
      <c r="B24" s="92" t="s">
        <v>581</v>
      </c>
      <c r="C24" s="62"/>
      <c r="D24" s="65">
        <f>'Res at HCH LLC TB 8.12 - PBC'!AA102+'Res at HCH LLC TB2 8.12 - PBC'!AB353</f>
        <v>15771.85</v>
      </c>
      <c r="E24" s="56"/>
      <c r="F24" s="87"/>
      <c r="G24" s="58"/>
      <c r="H24" s="58"/>
      <c r="I24" s="58"/>
      <c r="J24" s="58">
        <f>D24+G24-H24</f>
        <v>15771.85</v>
      </c>
      <c r="K24" s="58">
        <v>15771.85</v>
      </c>
      <c r="L24" s="72">
        <f>J24-K24</f>
        <v>0</v>
      </c>
    </row>
    <row r="25" spans="2:12" x14ac:dyDescent="0.25">
      <c r="B25" s="92" t="s">
        <v>583</v>
      </c>
      <c r="C25" s="62"/>
      <c r="D25" s="65">
        <f>'Res at HCH LLC TB 8.12 - PBC'!AA92+'Res at HCH LLC TB2 8.12 - PBC'!AB348</f>
        <v>0</v>
      </c>
      <c r="E25" s="56"/>
      <c r="F25" s="87"/>
      <c r="G25" s="58"/>
      <c r="H25" s="58"/>
      <c r="I25" s="58"/>
      <c r="J25" s="58">
        <f>D25+G25-H25</f>
        <v>0</v>
      </c>
      <c r="K25" s="58">
        <v>0</v>
      </c>
      <c r="L25" s="72">
        <f t="shared" ref="L25:L34" si="2">J25-K25</f>
        <v>0</v>
      </c>
    </row>
    <row r="26" spans="2:12" x14ac:dyDescent="0.25">
      <c r="B26" s="92" t="s">
        <v>582</v>
      </c>
      <c r="C26" s="62"/>
      <c r="D26" s="65">
        <f>'Res at HCH LLC TB 8.12 - PBC'!AA89</f>
        <v>264.5</v>
      </c>
      <c r="E26" s="56"/>
      <c r="F26" s="87"/>
      <c r="G26" s="58"/>
      <c r="H26" s="58"/>
      <c r="I26" s="58"/>
      <c r="J26" s="58">
        <f t="shared" ref="J26:J33" si="3">D26+G26-H26</f>
        <v>264.5</v>
      </c>
      <c r="K26" s="58">
        <v>264.5</v>
      </c>
      <c r="L26" s="72">
        <f t="shared" si="2"/>
        <v>0</v>
      </c>
    </row>
    <row r="27" spans="2:12" x14ac:dyDescent="0.25">
      <c r="B27" s="93"/>
      <c r="C27" s="60"/>
      <c r="D27" s="65"/>
      <c r="E27" s="56"/>
      <c r="F27" s="57"/>
      <c r="G27" s="58"/>
      <c r="H27" s="58"/>
      <c r="I27" s="58"/>
      <c r="J27" s="58">
        <f t="shared" si="3"/>
        <v>0</v>
      </c>
      <c r="K27" s="58"/>
      <c r="L27" s="72">
        <f t="shared" si="2"/>
        <v>0</v>
      </c>
    </row>
    <row r="28" spans="2:12" x14ac:dyDescent="0.25">
      <c r="B28" s="92" t="s">
        <v>584</v>
      </c>
      <c r="C28" s="62"/>
      <c r="D28" s="65">
        <f>'Res at HCH LLC TB2 8.12 - PBC'!AB390</f>
        <v>7200000</v>
      </c>
      <c r="E28" s="56"/>
      <c r="F28" s="57"/>
      <c r="G28" s="58"/>
      <c r="H28" s="58"/>
      <c r="I28" s="58"/>
      <c r="J28" s="58">
        <f t="shared" si="3"/>
        <v>7200000</v>
      </c>
      <c r="K28" s="58">
        <v>7200000</v>
      </c>
      <c r="L28" s="72">
        <f t="shared" si="2"/>
        <v>0</v>
      </c>
    </row>
    <row r="29" spans="2:12" x14ac:dyDescent="0.25">
      <c r="B29" s="92" t="s">
        <v>585</v>
      </c>
      <c r="C29" s="62"/>
      <c r="D29" s="65">
        <f>'Res at HCH LLC TB2 8.12 - PBC'!AB392</f>
        <v>3500000</v>
      </c>
      <c r="E29" s="56"/>
      <c r="F29" s="57"/>
      <c r="G29" s="58"/>
      <c r="H29" s="58"/>
      <c r="I29" s="58"/>
      <c r="J29" s="58">
        <f t="shared" si="3"/>
        <v>3500000</v>
      </c>
      <c r="K29" s="58">
        <v>3500000</v>
      </c>
      <c r="L29" s="72">
        <f t="shared" si="2"/>
        <v>0</v>
      </c>
    </row>
    <row r="30" spans="2:12" x14ac:dyDescent="0.25">
      <c r="B30" s="92" t="s">
        <v>586</v>
      </c>
      <c r="C30" s="62"/>
      <c r="D30" s="65">
        <f>'Res at HCH LLC TB2 8.12 - PBC'!AB395+'Res at HCH LLC TB2 8.12 - PBC'!AB397</f>
        <v>7750000</v>
      </c>
      <c r="E30" s="61"/>
      <c r="F30" s="89"/>
      <c r="G30" s="58"/>
      <c r="H30" s="58"/>
      <c r="I30" s="58"/>
      <c r="J30" s="58">
        <f t="shared" si="3"/>
        <v>7750000</v>
      </c>
      <c r="K30" s="58">
        <v>7750000</v>
      </c>
      <c r="L30" s="72">
        <f t="shared" si="2"/>
        <v>0</v>
      </c>
    </row>
    <row r="31" spans="2:12" x14ac:dyDescent="0.25">
      <c r="B31" s="92"/>
      <c r="C31" s="62"/>
      <c r="D31" s="65"/>
      <c r="E31" s="61"/>
      <c r="F31" s="89"/>
      <c r="G31" s="58"/>
      <c r="H31" s="58"/>
      <c r="I31" s="58"/>
      <c r="J31" s="58">
        <f t="shared" si="3"/>
        <v>0</v>
      </c>
      <c r="K31" s="58"/>
      <c r="L31" s="72">
        <f t="shared" si="2"/>
        <v>0</v>
      </c>
    </row>
    <row r="32" spans="2:12" x14ac:dyDescent="0.25">
      <c r="B32" s="92" t="s">
        <v>277</v>
      </c>
      <c r="C32" s="62"/>
      <c r="D32" s="65">
        <f>'Res at HCH LLC TB 8.12 - PBC'!AA193</f>
        <v>4198721.74</v>
      </c>
      <c r="E32" s="61"/>
      <c r="F32" s="89"/>
      <c r="G32" s="58"/>
      <c r="H32" s="58"/>
      <c r="I32" s="58"/>
      <c r="J32" s="58">
        <f t="shared" si="3"/>
        <v>4198721.74</v>
      </c>
      <c r="K32" s="58">
        <v>4198721.74</v>
      </c>
      <c r="L32" s="72">
        <f t="shared" si="2"/>
        <v>0</v>
      </c>
    </row>
    <row r="33" spans="2:12" x14ac:dyDescent="0.25">
      <c r="B33" s="94"/>
      <c r="C33" s="62"/>
      <c r="D33" s="65"/>
      <c r="E33" s="56"/>
      <c r="F33" s="87"/>
      <c r="G33" s="58"/>
      <c r="H33" s="58"/>
      <c r="I33" s="58"/>
      <c r="J33" s="58">
        <f t="shared" si="3"/>
        <v>0</v>
      </c>
      <c r="K33" s="58"/>
      <c r="L33" s="72">
        <f t="shared" si="2"/>
        <v>0</v>
      </c>
    </row>
    <row r="34" spans="2:12" x14ac:dyDescent="0.25">
      <c r="B34" s="90" t="s">
        <v>571</v>
      </c>
      <c r="C34" s="69" t="s">
        <v>572</v>
      </c>
      <c r="D34" s="65">
        <f>D43</f>
        <v>0</v>
      </c>
      <c r="E34" s="56"/>
      <c r="F34" s="57"/>
      <c r="G34" s="58"/>
      <c r="H34" s="58"/>
      <c r="I34" s="58"/>
      <c r="J34" s="58">
        <f>J43</f>
        <v>0</v>
      </c>
      <c r="K34" s="58"/>
      <c r="L34" s="72">
        <f t="shared" si="2"/>
        <v>0</v>
      </c>
    </row>
    <row r="35" spans="2:12" x14ac:dyDescent="0.25">
      <c r="B35" s="63" t="s">
        <v>573</v>
      </c>
      <c r="C35" s="63"/>
      <c r="D35" s="64">
        <f>SUM(D24:D34)</f>
        <v>22664758.090000004</v>
      </c>
      <c r="E35" s="64"/>
      <c r="F35" s="64"/>
      <c r="G35" s="64">
        <f t="shared" ref="G35:L35" si="4">SUM(G24:G34)</f>
        <v>0</v>
      </c>
      <c r="H35" s="64">
        <f t="shared" si="4"/>
        <v>0</v>
      </c>
      <c r="I35" s="64"/>
      <c r="J35" s="64">
        <f t="shared" si="4"/>
        <v>22664758.090000004</v>
      </c>
      <c r="K35" s="64">
        <f t="shared" si="4"/>
        <v>22664758.090000004</v>
      </c>
      <c r="L35" s="64">
        <f t="shared" si="4"/>
        <v>0</v>
      </c>
    </row>
    <row r="36" spans="2:12" ht="15.75" thickBot="1" x14ac:dyDescent="0.3">
      <c r="B36" s="60"/>
      <c r="C36" s="60"/>
      <c r="D36" s="65"/>
      <c r="E36" s="70"/>
      <c r="F36" s="71"/>
      <c r="G36" s="58"/>
      <c r="H36" s="58"/>
      <c r="I36" s="58"/>
      <c r="J36" s="58"/>
    </row>
    <row r="37" spans="2:12" ht="15.75" thickBot="1" x14ac:dyDescent="0.3">
      <c r="B37" s="59" t="s">
        <v>5</v>
      </c>
      <c r="C37" s="60"/>
      <c r="D37" s="65"/>
      <c r="E37" s="56"/>
      <c r="F37" s="57"/>
      <c r="G37" s="58"/>
      <c r="H37" s="58"/>
      <c r="I37" s="58"/>
      <c r="J37" s="58"/>
    </row>
    <row r="38" spans="2:12" x14ac:dyDescent="0.25">
      <c r="B38" s="60"/>
      <c r="C38" s="60"/>
      <c r="D38" s="65"/>
      <c r="E38" s="56"/>
      <c r="F38" s="57"/>
      <c r="G38" s="58"/>
      <c r="H38" s="58"/>
      <c r="I38" s="58"/>
      <c r="J38" s="58"/>
    </row>
    <row r="39" spans="2:12" x14ac:dyDescent="0.25">
      <c r="B39" s="91"/>
      <c r="C39" s="62"/>
      <c r="D39" s="55"/>
      <c r="E39" s="56"/>
      <c r="F39" s="57"/>
      <c r="G39" s="58"/>
      <c r="H39" s="58"/>
      <c r="I39" s="58"/>
      <c r="J39" s="58">
        <f>D39+G39-H39</f>
        <v>0</v>
      </c>
    </row>
    <row r="40" spans="2:12" x14ac:dyDescent="0.25">
      <c r="B40" s="91"/>
      <c r="C40" s="62"/>
      <c r="D40" s="65"/>
      <c r="E40" s="56"/>
      <c r="F40" s="87"/>
      <c r="G40" s="58"/>
      <c r="H40" s="58"/>
      <c r="I40" s="58"/>
      <c r="J40" s="58">
        <f>D40+G40-H40</f>
        <v>0</v>
      </c>
    </row>
    <row r="41" spans="2:12" x14ac:dyDescent="0.25">
      <c r="B41" s="91"/>
      <c r="C41" s="62"/>
      <c r="D41" s="65"/>
      <c r="E41" s="56"/>
      <c r="F41" s="87"/>
      <c r="G41" s="58"/>
      <c r="H41" s="58"/>
      <c r="I41" s="58"/>
      <c r="J41" s="58">
        <f>D41+G41-H41</f>
        <v>0</v>
      </c>
    </row>
    <row r="42" spans="2:12" x14ac:dyDescent="0.25">
      <c r="C42" s="62"/>
      <c r="D42" s="65"/>
      <c r="E42" s="56"/>
      <c r="F42" s="87"/>
      <c r="G42" s="58"/>
      <c r="H42" s="58"/>
      <c r="I42" s="58"/>
      <c r="J42" s="58">
        <f>D42+G42-H42</f>
        <v>0</v>
      </c>
    </row>
    <row r="43" spans="2:12" x14ac:dyDescent="0.25">
      <c r="B43" s="63" t="s">
        <v>574</v>
      </c>
      <c r="C43" s="63"/>
      <c r="D43" s="64">
        <f>SUM(D39:D42)</f>
        <v>0</v>
      </c>
      <c r="E43" s="73" t="s">
        <v>572</v>
      </c>
      <c r="F43" s="74"/>
      <c r="G43" s="75">
        <f>SUM(G39:G42)</f>
        <v>0</v>
      </c>
      <c r="H43" s="75">
        <f>SUM(H39:H42)</f>
        <v>0</v>
      </c>
      <c r="I43" s="75"/>
      <c r="J43" s="75">
        <f>SUM(J39:J42)</f>
        <v>0</v>
      </c>
      <c r="K43" s="75">
        <f>SUM(K39:K42)</f>
        <v>0</v>
      </c>
      <c r="L43" s="75">
        <f>SUM(L39:L42)</f>
        <v>0</v>
      </c>
    </row>
    <row r="44" spans="2:12" x14ac:dyDescent="0.25">
      <c r="B44" s="60"/>
      <c r="C44" s="60"/>
      <c r="D44" s="76"/>
      <c r="E44" s="77"/>
      <c r="F44" s="78"/>
      <c r="G44" s="79"/>
      <c r="H44" s="79">
        <f>G43-H43</f>
        <v>0</v>
      </c>
      <c r="I44" s="79"/>
      <c r="J44" s="79"/>
    </row>
    <row r="45" spans="2:12" x14ac:dyDescent="0.25">
      <c r="C45" s="68"/>
      <c r="D45" s="80"/>
      <c r="G45" s="81"/>
      <c r="H45" s="81"/>
      <c r="J45" s="81"/>
    </row>
    <row r="46" spans="2:12" x14ac:dyDescent="0.25">
      <c r="C46" s="68"/>
      <c r="D46" s="80"/>
    </row>
    <row r="47" spans="2:12" x14ac:dyDescent="0.25">
      <c r="C47" s="68"/>
      <c r="D47" s="80"/>
    </row>
    <row r="48" spans="2:12" x14ac:dyDescent="0.25">
      <c r="C48" s="68"/>
      <c r="D48" s="49"/>
    </row>
    <row r="49" spans="3:8" x14ac:dyDescent="0.25">
      <c r="C49" s="68"/>
      <c r="D49" s="80"/>
    </row>
    <row r="50" spans="3:8" x14ac:dyDescent="0.25">
      <c r="C50" s="68"/>
      <c r="D50" s="80"/>
    </row>
    <row r="54" spans="3:8" x14ac:dyDescent="0.25">
      <c r="C54" s="54"/>
      <c r="D54" s="49"/>
      <c r="G54" s="49"/>
      <c r="H54" s="49"/>
    </row>
    <row r="55" spans="3:8" x14ac:dyDescent="0.25">
      <c r="C55" s="54"/>
      <c r="D55" s="49"/>
      <c r="G55" s="49"/>
      <c r="H55" s="49"/>
    </row>
    <row r="56" spans="3:8" x14ac:dyDescent="0.25">
      <c r="C56" s="54"/>
      <c r="D56" s="49"/>
      <c r="G56" s="49"/>
      <c r="H56" s="49"/>
    </row>
  </sheetData>
  <mergeCells count="4">
    <mergeCell ref="C1:G1"/>
    <mergeCell ref="C2:G2"/>
    <mergeCell ref="C3:G3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DCB4-EA33-4276-BC16-35680C0DDBE4}">
  <dimension ref="A1:AR17"/>
  <sheetViews>
    <sheetView workbookViewId="0">
      <selection activeCell="G21" sqref="G21"/>
    </sheetView>
  </sheetViews>
  <sheetFormatPr defaultRowHeight="15.75" x14ac:dyDescent="0.25"/>
  <sheetData>
    <row r="1" spans="1:44" x14ac:dyDescent="0.25">
      <c r="A1" t="s">
        <v>154</v>
      </c>
      <c r="B1" t="s">
        <v>153</v>
      </c>
      <c r="C1" t="s">
        <v>40</v>
      </c>
      <c r="D1" t="s">
        <v>152</v>
      </c>
      <c r="E1" t="s">
        <v>151</v>
      </c>
      <c r="F1" t="s">
        <v>150</v>
      </c>
      <c r="G1" t="s">
        <v>149</v>
      </c>
      <c r="H1" t="s">
        <v>144</v>
      </c>
      <c r="I1" t="s">
        <v>148</v>
      </c>
      <c r="J1" t="s">
        <v>147</v>
      </c>
      <c r="K1" t="s">
        <v>146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  <c r="AH1" t="s">
        <v>123</v>
      </c>
      <c r="AI1" t="s">
        <v>122</v>
      </c>
      <c r="AJ1" t="s">
        <v>121</v>
      </c>
      <c r="AK1" t="s">
        <v>120</v>
      </c>
      <c r="AL1" t="s">
        <v>119</v>
      </c>
      <c r="AM1" t="s">
        <v>118</v>
      </c>
      <c r="AN1" t="s">
        <v>117</v>
      </c>
      <c r="AO1" t="s">
        <v>116</v>
      </c>
      <c r="AP1" t="s">
        <v>115</v>
      </c>
      <c r="AQ1" t="s">
        <v>114</v>
      </c>
      <c r="AR1" t="s">
        <v>113</v>
      </c>
    </row>
    <row r="2" spans="1:44" x14ac:dyDescent="0.25">
      <c r="A2">
        <v>1</v>
      </c>
      <c r="B2" t="s">
        <v>79</v>
      </c>
      <c r="C2" t="s">
        <v>22</v>
      </c>
      <c r="D2" t="s">
        <v>22</v>
      </c>
      <c r="E2" t="s">
        <v>22</v>
      </c>
      <c r="F2" t="s">
        <v>22</v>
      </c>
      <c r="G2" t="s">
        <v>78</v>
      </c>
      <c r="H2" t="s">
        <v>59</v>
      </c>
      <c r="I2" t="s">
        <v>33</v>
      </c>
      <c r="J2" t="s">
        <v>22</v>
      </c>
      <c r="K2" t="s">
        <v>77</v>
      </c>
      <c r="L2" t="s">
        <v>22</v>
      </c>
      <c r="M2" t="s">
        <v>22</v>
      </c>
      <c r="N2" t="s">
        <v>22</v>
      </c>
      <c r="O2" t="s">
        <v>76</v>
      </c>
      <c r="P2" t="s">
        <v>75</v>
      </c>
      <c r="Q2" t="s">
        <v>22</v>
      </c>
      <c r="R2" t="s">
        <v>22</v>
      </c>
      <c r="S2" t="s">
        <v>22</v>
      </c>
      <c r="T2" t="s">
        <v>22</v>
      </c>
      <c r="U2">
        <v>0.33387883499999998</v>
      </c>
      <c r="V2">
        <v>0.33387883499999998</v>
      </c>
      <c r="W2">
        <v>0.33387883499999998</v>
      </c>
      <c r="X2" t="s">
        <v>22</v>
      </c>
      <c r="Y2" t="s">
        <v>22</v>
      </c>
      <c r="Z2">
        <v>1518722</v>
      </c>
      <c r="AA2">
        <v>0</v>
      </c>
      <c r="AB2" t="s">
        <v>22</v>
      </c>
      <c r="AC2" t="s">
        <v>22</v>
      </c>
      <c r="AD2">
        <v>0</v>
      </c>
      <c r="AE2" t="s">
        <v>22</v>
      </c>
      <c r="AF2" t="s">
        <v>22</v>
      </c>
      <c r="AG2" t="s">
        <v>22</v>
      </c>
      <c r="AH2" t="s">
        <v>22</v>
      </c>
      <c r="AI2" t="s">
        <v>22</v>
      </c>
      <c r="AJ2" t="s">
        <v>22</v>
      </c>
      <c r="AK2" t="s">
        <v>22</v>
      </c>
      <c r="AL2" t="s">
        <v>22</v>
      </c>
      <c r="AM2" t="s">
        <v>22</v>
      </c>
      <c r="AN2" t="s">
        <v>22</v>
      </c>
      <c r="AO2" t="s">
        <v>22</v>
      </c>
      <c r="AP2" t="s">
        <v>22</v>
      </c>
      <c r="AQ2" t="s">
        <v>22</v>
      </c>
      <c r="AR2" t="s">
        <v>22</v>
      </c>
    </row>
    <row r="3" spans="1:44" x14ac:dyDescent="0.25">
      <c r="A3">
        <v>3</v>
      </c>
      <c r="B3" t="s">
        <v>61</v>
      </c>
      <c r="C3" t="s">
        <v>22</v>
      </c>
      <c r="D3" t="s">
        <v>49</v>
      </c>
      <c r="E3" t="s">
        <v>22</v>
      </c>
      <c r="F3" t="s">
        <v>22</v>
      </c>
      <c r="G3" t="s">
        <v>60</v>
      </c>
      <c r="H3" t="s">
        <v>59</v>
      </c>
      <c r="I3" t="s">
        <v>33</v>
      </c>
      <c r="J3" t="s">
        <v>22</v>
      </c>
      <c r="K3" t="s">
        <v>58</v>
      </c>
      <c r="L3" t="s">
        <v>22</v>
      </c>
      <c r="M3" t="s">
        <v>22</v>
      </c>
      <c r="N3" t="s">
        <v>22</v>
      </c>
      <c r="O3" t="s">
        <v>57</v>
      </c>
      <c r="P3" t="s">
        <v>23</v>
      </c>
      <c r="Q3" t="s">
        <v>22</v>
      </c>
      <c r="R3" t="s">
        <v>22</v>
      </c>
      <c r="S3" t="s">
        <v>22</v>
      </c>
      <c r="T3" t="s">
        <v>22</v>
      </c>
      <c r="U3">
        <v>0.219841969</v>
      </c>
      <c r="V3">
        <v>0.219841969</v>
      </c>
      <c r="W3">
        <v>0.219841969</v>
      </c>
      <c r="X3" t="s">
        <v>22</v>
      </c>
      <c r="Y3" t="s">
        <v>22</v>
      </c>
      <c r="Z3">
        <v>1000000</v>
      </c>
      <c r="AA3">
        <v>0</v>
      </c>
      <c r="AB3" t="s">
        <v>22</v>
      </c>
      <c r="AC3" t="s">
        <v>22</v>
      </c>
      <c r="AD3">
        <v>0</v>
      </c>
      <c r="AE3" t="s">
        <v>22</v>
      </c>
      <c r="AF3" t="s">
        <v>22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t="s">
        <v>22</v>
      </c>
    </row>
    <row r="4" spans="1:44" x14ac:dyDescent="0.25">
      <c r="A4">
        <v>4</v>
      </c>
      <c r="B4" t="s">
        <v>112</v>
      </c>
      <c r="C4" t="s">
        <v>22</v>
      </c>
      <c r="D4" t="s">
        <v>22</v>
      </c>
      <c r="E4" t="s">
        <v>22</v>
      </c>
      <c r="F4" t="s">
        <v>22</v>
      </c>
      <c r="G4" t="s">
        <v>111</v>
      </c>
      <c r="H4" t="s">
        <v>110</v>
      </c>
      <c r="I4" t="s">
        <v>109</v>
      </c>
      <c r="J4" t="s">
        <v>22</v>
      </c>
      <c r="K4" t="s">
        <v>108</v>
      </c>
      <c r="L4" t="s">
        <v>22</v>
      </c>
      <c r="M4" t="s">
        <v>22</v>
      </c>
      <c r="N4" t="s">
        <v>22</v>
      </c>
      <c r="O4" t="s">
        <v>107</v>
      </c>
      <c r="P4" t="s">
        <v>106</v>
      </c>
      <c r="Q4" t="s">
        <v>22</v>
      </c>
      <c r="R4" t="s">
        <v>22</v>
      </c>
      <c r="S4" t="s">
        <v>22</v>
      </c>
      <c r="T4" t="s">
        <v>22</v>
      </c>
      <c r="U4">
        <v>1.0992098E-2</v>
      </c>
      <c r="V4">
        <v>1.0992098E-2</v>
      </c>
      <c r="W4">
        <v>1.0992098E-2</v>
      </c>
      <c r="X4" t="s">
        <v>22</v>
      </c>
      <c r="Y4" t="s">
        <v>22</v>
      </c>
      <c r="Z4">
        <v>50000</v>
      </c>
      <c r="AA4">
        <v>0</v>
      </c>
      <c r="AB4" t="s">
        <v>22</v>
      </c>
      <c r="AC4" t="s">
        <v>22</v>
      </c>
      <c r="AD4">
        <v>0</v>
      </c>
      <c r="AE4" t="s">
        <v>22</v>
      </c>
      <c r="AF4" t="s">
        <v>22</v>
      </c>
      <c r="AG4" t="s">
        <v>22</v>
      </c>
      <c r="AH4" t="s">
        <v>22</v>
      </c>
      <c r="AI4" t="s">
        <v>22</v>
      </c>
      <c r="AJ4" t="s">
        <v>22</v>
      </c>
      <c r="AK4" t="s">
        <v>22</v>
      </c>
      <c r="AL4" t="s">
        <v>22</v>
      </c>
      <c r="AM4" t="s">
        <v>22</v>
      </c>
      <c r="AN4" t="s">
        <v>22</v>
      </c>
      <c r="AO4" t="s">
        <v>22</v>
      </c>
      <c r="AP4" t="s">
        <v>22</v>
      </c>
      <c r="AQ4" t="s">
        <v>22</v>
      </c>
      <c r="AR4" t="s">
        <v>22</v>
      </c>
    </row>
    <row r="5" spans="1:44" x14ac:dyDescent="0.25">
      <c r="A5">
        <v>5</v>
      </c>
      <c r="B5" t="s">
        <v>105</v>
      </c>
      <c r="C5" t="s">
        <v>22</v>
      </c>
      <c r="D5" t="s">
        <v>104</v>
      </c>
      <c r="E5" t="s">
        <v>22</v>
      </c>
      <c r="F5" t="s">
        <v>22</v>
      </c>
      <c r="G5" t="s">
        <v>103</v>
      </c>
      <c r="H5" t="s">
        <v>102</v>
      </c>
      <c r="I5" t="s">
        <v>101</v>
      </c>
      <c r="J5" t="s">
        <v>22</v>
      </c>
      <c r="K5" t="s">
        <v>100</v>
      </c>
      <c r="L5" t="s">
        <v>22</v>
      </c>
      <c r="M5" t="s">
        <v>22</v>
      </c>
      <c r="N5" t="s">
        <v>22</v>
      </c>
      <c r="O5" t="s">
        <v>99</v>
      </c>
      <c r="P5" t="s">
        <v>23</v>
      </c>
      <c r="Q5" t="s">
        <v>22</v>
      </c>
      <c r="R5" t="s">
        <v>22</v>
      </c>
      <c r="S5" t="s">
        <v>22</v>
      </c>
      <c r="T5" t="s">
        <v>22</v>
      </c>
      <c r="U5">
        <v>0.109920984</v>
      </c>
      <c r="V5">
        <v>0.109920984</v>
      </c>
      <c r="W5">
        <v>0.109920984</v>
      </c>
      <c r="X5" t="s">
        <v>22</v>
      </c>
      <c r="Y5" t="s">
        <v>22</v>
      </c>
      <c r="Z5">
        <v>500000</v>
      </c>
      <c r="AA5">
        <v>0</v>
      </c>
      <c r="AB5" t="s">
        <v>22</v>
      </c>
      <c r="AC5" t="s">
        <v>22</v>
      </c>
      <c r="AD5">
        <v>0</v>
      </c>
      <c r="AE5" t="s">
        <v>22</v>
      </c>
      <c r="AF5" t="s">
        <v>22</v>
      </c>
      <c r="AG5" t="s">
        <v>22</v>
      </c>
      <c r="AH5" t="s">
        <v>22</v>
      </c>
      <c r="AI5" t="s">
        <v>22</v>
      </c>
      <c r="AJ5" t="s">
        <v>22</v>
      </c>
      <c r="AK5" t="s">
        <v>22</v>
      </c>
      <c r="AL5" t="s">
        <v>22</v>
      </c>
      <c r="AM5" t="s">
        <v>22</v>
      </c>
      <c r="AN5" t="s">
        <v>22</v>
      </c>
      <c r="AO5" t="s">
        <v>22</v>
      </c>
      <c r="AP5" t="s">
        <v>22</v>
      </c>
      <c r="AQ5" t="s">
        <v>22</v>
      </c>
      <c r="AR5" t="s">
        <v>22</v>
      </c>
    </row>
    <row r="6" spans="1:44" x14ac:dyDescent="0.25">
      <c r="A6">
        <v>6</v>
      </c>
      <c r="B6" t="s">
        <v>67</v>
      </c>
      <c r="C6" t="s">
        <v>22</v>
      </c>
      <c r="D6" t="s">
        <v>66</v>
      </c>
      <c r="E6" t="s">
        <v>22</v>
      </c>
      <c r="F6" t="s">
        <v>22</v>
      </c>
      <c r="G6" t="s">
        <v>65</v>
      </c>
      <c r="H6" t="s">
        <v>64</v>
      </c>
      <c r="I6" t="s">
        <v>33</v>
      </c>
      <c r="J6" t="s">
        <v>22</v>
      </c>
      <c r="K6" t="s">
        <v>63</v>
      </c>
      <c r="L6" t="s">
        <v>22</v>
      </c>
      <c r="M6" t="s">
        <v>22</v>
      </c>
      <c r="N6" t="s">
        <v>22</v>
      </c>
      <c r="O6" t="s">
        <v>62</v>
      </c>
      <c r="P6" t="s">
        <v>23</v>
      </c>
      <c r="Q6" t="s">
        <v>22</v>
      </c>
      <c r="R6" t="s">
        <v>22</v>
      </c>
      <c r="S6" t="s">
        <v>22</v>
      </c>
      <c r="T6" t="s">
        <v>22</v>
      </c>
      <c r="U6">
        <v>1.0992098E-2</v>
      </c>
      <c r="V6">
        <v>1.0992098E-2</v>
      </c>
      <c r="W6">
        <v>1.0992098E-2</v>
      </c>
      <c r="X6" t="s">
        <v>22</v>
      </c>
      <c r="Y6" t="s">
        <v>22</v>
      </c>
      <c r="Z6">
        <v>50000</v>
      </c>
      <c r="AA6">
        <v>0</v>
      </c>
      <c r="AB6" t="s">
        <v>22</v>
      </c>
      <c r="AC6" t="s">
        <v>22</v>
      </c>
      <c r="AD6">
        <v>0</v>
      </c>
      <c r="AE6" t="s">
        <v>22</v>
      </c>
      <c r="AF6" t="s">
        <v>22</v>
      </c>
      <c r="AG6" t="s">
        <v>22</v>
      </c>
      <c r="AH6" t="s">
        <v>22</v>
      </c>
      <c r="AI6" t="s">
        <v>22</v>
      </c>
      <c r="AJ6" t="s">
        <v>22</v>
      </c>
      <c r="AK6" t="s">
        <v>22</v>
      </c>
      <c r="AL6" t="s">
        <v>22</v>
      </c>
      <c r="AM6" t="s">
        <v>22</v>
      </c>
      <c r="AN6" t="s">
        <v>22</v>
      </c>
      <c r="AO6" t="s">
        <v>22</v>
      </c>
      <c r="AP6" t="s">
        <v>22</v>
      </c>
      <c r="AQ6" t="s">
        <v>22</v>
      </c>
      <c r="AR6" t="s">
        <v>22</v>
      </c>
    </row>
    <row r="7" spans="1:44" x14ac:dyDescent="0.25">
      <c r="A7">
        <v>7</v>
      </c>
      <c r="B7" t="s">
        <v>98</v>
      </c>
      <c r="C7" t="s">
        <v>22</v>
      </c>
      <c r="D7" t="s">
        <v>49</v>
      </c>
      <c r="E7" t="s">
        <v>22</v>
      </c>
      <c r="F7" t="s">
        <v>22</v>
      </c>
      <c r="G7" t="s">
        <v>97</v>
      </c>
      <c r="H7" t="s">
        <v>96</v>
      </c>
      <c r="I7" t="s">
        <v>33</v>
      </c>
      <c r="J7" t="s">
        <v>22</v>
      </c>
      <c r="K7" t="s">
        <v>95</v>
      </c>
      <c r="L7" t="s">
        <v>22</v>
      </c>
      <c r="M7" t="s">
        <v>22</v>
      </c>
      <c r="N7" t="s">
        <v>22</v>
      </c>
      <c r="O7" t="s">
        <v>94</v>
      </c>
      <c r="P7" t="s">
        <v>23</v>
      </c>
      <c r="Q7" t="s">
        <v>22</v>
      </c>
      <c r="R7" t="s">
        <v>22</v>
      </c>
      <c r="S7" t="s">
        <v>22</v>
      </c>
      <c r="T7" t="s">
        <v>22</v>
      </c>
      <c r="U7">
        <v>2.1984197E-2</v>
      </c>
      <c r="V7">
        <v>2.1984197E-2</v>
      </c>
      <c r="W7">
        <v>2.1984197E-2</v>
      </c>
      <c r="X7" t="s">
        <v>22</v>
      </c>
      <c r="Y7" t="s">
        <v>22</v>
      </c>
      <c r="Z7">
        <v>100000</v>
      </c>
      <c r="AA7">
        <v>0</v>
      </c>
      <c r="AB7" t="s">
        <v>22</v>
      </c>
      <c r="AC7" t="s">
        <v>22</v>
      </c>
      <c r="AD7">
        <v>0</v>
      </c>
      <c r="AE7" t="s">
        <v>22</v>
      </c>
      <c r="AF7" t="s">
        <v>22</v>
      </c>
      <c r="AG7" t="s">
        <v>22</v>
      </c>
      <c r="AH7" t="s">
        <v>22</v>
      </c>
      <c r="AI7" t="s">
        <v>22</v>
      </c>
      <c r="AJ7" t="s">
        <v>22</v>
      </c>
      <c r="AK7" t="s">
        <v>22</v>
      </c>
      <c r="AL7" t="s">
        <v>22</v>
      </c>
      <c r="AM7" t="s">
        <v>22</v>
      </c>
      <c r="AN7" t="s">
        <v>22</v>
      </c>
      <c r="AO7" t="s">
        <v>22</v>
      </c>
      <c r="AP7" t="s">
        <v>22</v>
      </c>
      <c r="AQ7" t="s">
        <v>22</v>
      </c>
      <c r="AR7" t="s">
        <v>22</v>
      </c>
    </row>
    <row r="8" spans="1:44" x14ac:dyDescent="0.25">
      <c r="A8">
        <v>8</v>
      </c>
      <c r="B8" t="s">
        <v>93</v>
      </c>
      <c r="C8" t="s">
        <v>22</v>
      </c>
      <c r="D8" t="s">
        <v>49</v>
      </c>
      <c r="E8" t="s">
        <v>22</v>
      </c>
      <c r="F8" t="s">
        <v>22</v>
      </c>
      <c r="G8" t="s">
        <v>92</v>
      </c>
      <c r="H8" t="s">
        <v>91</v>
      </c>
      <c r="I8" t="s">
        <v>33</v>
      </c>
      <c r="J8" t="s">
        <v>22</v>
      </c>
      <c r="K8" t="s">
        <v>90</v>
      </c>
      <c r="L8" t="s">
        <v>22</v>
      </c>
      <c r="M8" t="s">
        <v>22</v>
      </c>
      <c r="N8" t="s">
        <v>22</v>
      </c>
      <c r="O8" t="s">
        <v>89</v>
      </c>
      <c r="P8" t="s">
        <v>23</v>
      </c>
      <c r="Q8" t="s">
        <v>22</v>
      </c>
      <c r="R8" t="s">
        <v>22</v>
      </c>
      <c r="S8" t="s">
        <v>22</v>
      </c>
      <c r="T8" t="s">
        <v>22</v>
      </c>
      <c r="U8">
        <v>0.109920984</v>
      </c>
      <c r="V8">
        <v>0.109920984</v>
      </c>
      <c r="W8">
        <v>0.109920984</v>
      </c>
      <c r="X8" t="s">
        <v>22</v>
      </c>
      <c r="Y8" t="s">
        <v>22</v>
      </c>
      <c r="Z8">
        <v>500000</v>
      </c>
      <c r="AA8">
        <v>0</v>
      </c>
      <c r="AB8" t="s">
        <v>22</v>
      </c>
      <c r="AC8" t="s">
        <v>22</v>
      </c>
      <c r="AD8">
        <v>0</v>
      </c>
      <c r="AE8" t="s">
        <v>22</v>
      </c>
      <c r="AF8" t="s">
        <v>22</v>
      </c>
      <c r="AG8" t="s">
        <v>22</v>
      </c>
      <c r="AH8" t="s">
        <v>22</v>
      </c>
      <c r="AI8" t="s">
        <v>22</v>
      </c>
      <c r="AJ8" t="s">
        <v>22</v>
      </c>
      <c r="AK8" t="s">
        <v>22</v>
      </c>
      <c r="AL8" t="s">
        <v>22</v>
      </c>
      <c r="AM8" t="s">
        <v>22</v>
      </c>
      <c r="AN8" t="s">
        <v>22</v>
      </c>
      <c r="AO8" t="s">
        <v>22</v>
      </c>
      <c r="AP8" t="s">
        <v>22</v>
      </c>
      <c r="AQ8" t="s">
        <v>22</v>
      </c>
      <c r="AR8" t="s">
        <v>22</v>
      </c>
    </row>
    <row r="9" spans="1:44" x14ac:dyDescent="0.25">
      <c r="A9">
        <v>9</v>
      </c>
      <c r="B9" t="s">
        <v>88</v>
      </c>
      <c r="C9" t="s">
        <v>22</v>
      </c>
      <c r="D9" t="s">
        <v>87</v>
      </c>
      <c r="E9" t="s">
        <v>22</v>
      </c>
      <c r="F9" t="s">
        <v>22</v>
      </c>
      <c r="G9" t="s">
        <v>35</v>
      </c>
      <c r="H9" t="s">
        <v>34</v>
      </c>
      <c r="I9" t="s">
        <v>33</v>
      </c>
      <c r="J9" t="s">
        <v>22</v>
      </c>
      <c r="K9" t="s">
        <v>32</v>
      </c>
      <c r="L9" t="s">
        <v>22</v>
      </c>
      <c r="M9" t="s">
        <v>22</v>
      </c>
      <c r="N9" t="s">
        <v>22</v>
      </c>
      <c r="O9" t="s">
        <v>86</v>
      </c>
      <c r="P9" t="s">
        <v>23</v>
      </c>
      <c r="Q9" t="s">
        <v>22</v>
      </c>
      <c r="R9" t="s">
        <v>22</v>
      </c>
      <c r="S9" t="s">
        <v>22</v>
      </c>
      <c r="T9" t="s">
        <v>22</v>
      </c>
      <c r="U9">
        <v>1.0992098E-2</v>
      </c>
      <c r="V9">
        <v>1.0992098E-2</v>
      </c>
      <c r="W9">
        <v>1.0992098E-2</v>
      </c>
      <c r="X9" t="s">
        <v>22</v>
      </c>
      <c r="Y9" t="s">
        <v>22</v>
      </c>
      <c r="Z9">
        <v>50000</v>
      </c>
      <c r="AA9">
        <v>0</v>
      </c>
      <c r="AB9" t="s">
        <v>22</v>
      </c>
      <c r="AC9" t="s">
        <v>22</v>
      </c>
      <c r="AD9">
        <v>0</v>
      </c>
      <c r="AE9" t="s">
        <v>22</v>
      </c>
      <c r="AF9" t="s">
        <v>22</v>
      </c>
      <c r="AG9" t="s">
        <v>22</v>
      </c>
      <c r="AH9" t="s">
        <v>22</v>
      </c>
      <c r="AI9" t="s">
        <v>22</v>
      </c>
      <c r="AJ9" t="s">
        <v>22</v>
      </c>
      <c r="AK9" t="s">
        <v>22</v>
      </c>
      <c r="AL9" t="s">
        <v>22</v>
      </c>
      <c r="AM9" t="s">
        <v>22</v>
      </c>
      <c r="AN9" t="s">
        <v>22</v>
      </c>
      <c r="AO9" t="s">
        <v>22</v>
      </c>
      <c r="AP9" t="s">
        <v>22</v>
      </c>
      <c r="AQ9" t="s">
        <v>22</v>
      </c>
      <c r="AR9" t="s">
        <v>22</v>
      </c>
    </row>
    <row r="10" spans="1:44" x14ac:dyDescent="0.25">
      <c r="A10">
        <v>10</v>
      </c>
      <c r="B10" t="s">
        <v>85</v>
      </c>
      <c r="C10" t="s">
        <v>22</v>
      </c>
      <c r="D10" t="s">
        <v>84</v>
      </c>
      <c r="E10" t="s">
        <v>22</v>
      </c>
      <c r="F10" t="s">
        <v>22</v>
      </c>
      <c r="G10" t="s">
        <v>83</v>
      </c>
      <c r="H10" t="s">
        <v>47</v>
      </c>
      <c r="I10" t="s">
        <v>33</v>
      </c>
      <c r="J10" t="s">
        <v>22</v>
      </c>
      <c r="K10" t="s">
        <v>82</v>
      </c>
      <c r="L10" t="s">
        <v>22</v>
      </c>
      <c r="M10" t="s">
        <v>22</v>
      </c>
      <c r="N10" t="s">
        <v>22</v>
      </c>
      <c r="O10" t="s">
        <v>81</v>
      </c>
      <c r="P10" t="s">
        <v>23</v>
      </c>
      <c r="Q10" t="s">
        <v>22</v>
      </c>
      <c r="R10" t="s">
        <v>22</v>
      </c>
      <c r="S10" t="s">
        <v>22</v>
      </c>
      <c r="T10" t="s">
        <v>22</v>
      </c>
      <c r="U10">
        <v>1.0992098E-2</v>
      </c>
      <c r="V10">
        <v>1.0992098E-2</v>
      </c>
      <c r="W10">
        <v>1.0992098E-2</v>
      </c>
      <c r="X10" t="s">
        <v>22</v>
      </c>
      <c r="Y10" t="s">
        <v>22</v>
      </c>
      <c r="Z10">
        <v>50000</v>
      </c>
      <c r="AA10">
        <v>0</v>
      </c>
      <c r="AB10" t="s">
        <v>22</v>
      </c>
      <c r="AC10" t="s">
        <v>22</v>
      </c>
      <c r="AD10">
        <v>0</v>
      </c>
      <c r="AE10" t="s">
        <v>22</v>
      </c>
      <c r="AF10" t="s">
        <v>22</v>
      </c>
      <c r="AG10" t="s">
        <v>22</v>
      </c>
      <c r="AH10" t="s">
        <v>22</v>
      </c>
      <c r="AI10" t="s">
        <v>22</v>
      </c>
      <c r="AJ10" t="s">
        <v>22</v>
      </c>
      <c r="AK10" t="s">
        <v>22</v>
      </c>
      <c r="AL10" t="s">
        <v>22</v>
      </c>
      <c r="AM10" t="s">
        <v>22</v>
      </c>
      <c r="AN10" t="s">
        <v>22</v>
      </c>
      <c r="AO10" t="s">
        <v>22</v>
      </c>
      <c r="AP10" t="s">
        <v>22</v>
      </c>
      <c r="AQ10" t="s">
        <v>22</v>
      </c>
      <c r="AR10" t="s">
        <v>22</v>
      </c>
    </row>
    <row r="11" spans="1:44" x14ac:dyDescent="0.25">
      <c r="A11">
        <v>11</v>
      </c>
      <c r="B11" t="s">
        <v>74</v>
      </c>
      <c r="C11" t="s">
        <v>22</v>
      </c>
      <c r="D11" t="s">
        <v>73</v>
      </c>
      <c r="E11" t="s">
        <v>22</v>
      </c>
      <c r="F11" t="s">
        <v>22</v>
      </c>
      <c r="G11" t="s">
        <v>72</v>
      </c>
      <c r="H11" t="s">
        <v>71</v>
      </c>
      <c r="I11" t="s">
        <v>70</v>
      </c>
      <c r="J11" t="s">
        <v>22</v>
      </c>
      <c r="K11" t="s">
        <v>69</v>
      </c>
      <c r="L11" t="s">
        <v>22</v>
      </c>
      <c r="M11" t="s">
        <v>22</v>
      </c>
      <c r="N11" t="s">
        <v>22</v>
      </c>
      <c r="O11" t="s">
        <v>68</v>
      </c>
      <c r="P11" t="s">
        <v>23</v>
      </c>
      <c r="Q11" t="s">
        <v>22</v>
      </c>
      <c r="R11" t="s">
        <v>22</v>
      </c>
      <c r="S11" t="s">
        <v>22</v>
      </c>
      <c r="T11" t="s">
        <v>22</v>
      </c>
      <c r="U11">
        <v>1.0992098E-2</v>
      </c>
      <c r="V11">
        <v>1.0992098E-2</v>
      </c>
      <c r="W11">
        <v>1.0992098E-2</v>
      </c>
      <c r="X11" t="s">
        <v>22</v>
      </c>
      <c r="Y11" t="s">
        <v>22</v>
      </c>
      <c r="Z11">
        <v>50000</v>
      </c>
      <c r="AA11">
        <v>0</v>
      </c>
      <c r="AB11" t="s">
        <v>22</v>
      </c>
      <c r="AC11" t="s">
        <v>22</v>
      </c>
      <c r="AD11">
        <v>0</v>
      </c>
      <c r="AE11" t="s">
        <v>22</v>
      </c>
      <c r="AF11" t="s">
        <v>22</v>
      </c>
      <c r="AG11" t="s">
        <v>22</v>
      </c>
      <c r="AH11" t="s">
        <v>22</v>
      </c>
      <c r="AI11" t="s">
        <v>22</v>
      </c>
      <c r="AJ11" t="s">
        <v>22</v>
      </c>
      <c r="AK11" t="s">
        <v>22</v>
      </c>
      <c r="AL11" t="s">
        <v>22</v>
      </c>
      <c r="AM11" t="s">
        <v>22</v>
      </c>
      <c r="AN11" t="s">
        <v>22</v>
      </c>
      <c r="AO11" t="s">
        <v>22</v>
      </c>
      <c r="AP11" t="s">
        <v>22</v>
      </c>
      <c r="AQ11" t="s">
        <v>22</v>
      </c>
      <c r="AR11" t="s">
        <v>22</v>
      </c>
    </row>
    <row r="12" spans="1:44" x14ac:dyDescent="0.25">
      <c r="A12">
        <v>12</v>
      </c>
      <c r="B12" t="s">
        <v>56</v>
      </c>
      <c r="C12" t="s">
        <v>22</v>
      </c>
      <c r="D12" t="s">
        <v>55</v>
      </c>
      <c r="E12" t="s">
        <v>22</v>
      </c>
      <c r="F12" t="s">
        <v>22</v>
      </c>
      <c r="G12" t="s">
        <v>54</v>
      </c>
      <c r="H12" t="s">
        <v>53</v>
      </c>
      <c r="I12" t="s">
        <v>33</v>
      </c>
      <c r="J12" t="s">
        <v>22</v>
      </c>
      <c r="K12" t="s">
        <v>52</v>
      </c>
      <c r="L12" t="s">
        <v>22</v>
      </c>
      <c r="M12" t="s">
        <v>22</v>
      </c>
      <c r="N12" t="s">
        <v>22</v>
      </c>
      <c r="O12" t="s">
        <v>51</v>
      </c>
      <c r="P12" t="s">
        <v>23</v>
      </c>
      <c r="Q12" t="s">
        <v>22</v>
      </c>
      <c r="R12" t="s">
        <v>22</v>
      </c>
      <c r="S12" t="s">
        <v>22</v>
      </c>
      <c r="T12" t="s">
        <v>22</v>
      </c>
      <c r="U12">
        <v>2.1984197E-2</v>
      </c>
      <c r="V12">
        <v>2.1984197E-2</v>
      </c>
      <c r="W12">
        <v>2.1984197E-2</v>
      </c>
      <c r="X12" t="s">
        <v>22</v>
      </c>
      <c r="Y12" t="s">
        <v>22</v>
      </c>
      <c r="Z12">
        <v>100000</v>
      </c>
      <c r="AA12">
        <v>0</v>
      </c>
      <c r="AB12" t="s">
        <v>22</v>
      </c>
      <c r="AC12" t="s">
        <v>22</v>
      </c>
      <c r="AD12">
        <v>0</v>
      </c>
      <c r="AE12" t="s">
        <v>22</v>
      </c>
      <c r="AF12" t="s">
        <v>22</v>
      </c>
      <c r="AG12" t="s">
        <v>22</v>
      </c>
      <c r="AH12" t="s">
        <v>22</v>
      </c>
      <c r="AI12" t="s">
        <v>22</v>
      </c>
      <c r="AJ12" t="s">
        <v>22</v>
      </c>
      <c r="AK12" t="s">
        <v>22</v>
      </c>
      <c r="AL12" t="s">
        <v>22</v>
      </c>
      <c r="AM12" t="s">
        <v>22</v>
      </c>
      <c r="AN12" t="s">
        <v>22</v>
      </c>
      <c r="AO12" t="s">
        <v>22</v>
      </c>
      <c r="AP12" t="s">
        <v>22</v>
      </c>
      <c r="AQ12" t="s">
        <v>22</v>
      </c>
      <c r="AR12" t="s">
        <v>22</v>
      </c>
    </row>
    <row r="13" spans="1:44" x14ac:dyDescent="0.25">
      <c r="A13">
        <v>13</v>
      </c>
      <c r="B13" t="s">
        <v>50</v>
      </c>
      <c r="C13" t="s">
        <v>22</v>
      </c>
      <c r="D13" t="s">
        <v>49</v>
      </c>
      <c r="E13" t="s">
        <v>22</v>
      </c>
      <c r="F13" t="s">
        <v>22</v>
      </c>
      <c r="G13" t="s">
        <v>48</v>
      </c>
      <c r="H13" t="s">
        <v>47</v>
      </c>
      <c r="I13" t="s">
        <v>33</v>
      </c>
      <c r="J13" t="s">
        <v>22</v>
      </c>
      <c r="K13" t="s">
        <v>46</v>
      </c>
      <c r="L13" t="s">
        <v>22</v>
      </c>
      <c r="M13" t="s">
        <v>22</v>
      </c>
      <c r="N13" t="s">
        <v>22</v>
      </c>
      <c r="O13" t="s">
        <v>45</v>
      </c>
      <c r="P13" t="s">
        <v>23</v>
      </c>
      <c r="Q13" t="s">
        <v>22</v>
      </c>
      <c r="R13" t="s">
        <v>22</v>
      </c>
      <c r="S13" t="s">
        <v>22</v>
      </c>
      <c r="T13" t="s">
        <v>22</v>
      </c>
      <c r="U13">
        <v>1.0992098E-2</v>
      </c>
      <c r="V13">
        <v>1.0992098E-2</v>
      </c>
      <c r="W13">
        <v>1.0992098E-2</v>
      </c>
      <c r="X13" t="s">
        <v>22</v>
      </c>
      <c r="Y13" t="s">
        <v>22</v>
      </c>
      <c r="Z13">
        <v>50000</v>
      </c>
      <c r="AA13">
        <v>0</v>
      </c>
      <c r="AB13" t="s">
        <v>22</v>
      </c>
      <c r="AC13" t="s">
        <v>22</v>
      </c>
      <c r="AD13">
        <v>0</v>
      </c>
      <c r="AE13" t="s">
        <v>22</v>
      </c>
      <c r="AF13" t="s">
        <v>22</v>
      </c>
      <c r="AG13" t="s">
        <v>22</v>
      </c>
      <c r="AH13" t="s">
        <v>22</v>
      </c>
      <c r="AI13" t="s">
        <v>22</v>
      </c>
      <c r="AJ13" t="s">
        <v>22</v>
      </c>
      <c r="AK13" t="s">
        <v>22</v>
      </c>
      <c r="AL13" t="s">
        <v>22</v>
      </c>
      <c r="AM13" t="s">
        <v>22</v>
      </c>
      <c r="AN13" t="s">
        <v>22</v>
      </c>
      <c r="AO13" t="s">
        <v>22</v>
      </c>
      <c r="AP13" t="s">
        <v>22</v>
      </c>
      <c r="AQ13" t="s">
        <v>22</v>
      </c>
      <c r="AR13" t="s">
        <v>22</v>
      </c>
    </row>
    <row r="14" spans="1:44" x14ac:dyDescent="0.25">
      <c r="A14">
        <v>14</v>
      </c>
      <c r="B14" t="s">
        <v>44</v>
      </c>
      <c r="C14" t="s">
        <v>22</v>
      </c>
      <c r="D14" t="s">
        <v>43</v>
      </c>
      <c r="E14" t="s">
        <v>22</v>
      </c>
      <c r="F14" t="s">
        <v>22</v>
      </c>
      <c r="G14" t="s">
        <v>42</v>
      </c>
      <c r="H14" t="s">
        <v>41</v>
      </c>
      <c r="I14" t="s">
        <v>40</v>
      </c>
      <c r="J14" t="s">
        <v>22</v>
      </c>
      <c r="K14" t="s">
        <v>39</v>
      </c>
      <c r="L14" t="s">
        <v>22</v>
      </c>
      <c r="M14" t="s">
        <v>22</v>
      </c>
      <c r="N14" t="s">
        <v>22</v>
      </c>
      <c r="O14" t="s">
        <v>38</v>
      </c>
      <c r="P14" t="s">
        <v>23</v>
      </c>
      <c r="Q14" t="s">
        <v>22</v>
      </c>
      <c r="R14" t="s">
        <v>22</v>
      </c>
      <c r="S14" t="s">
        <v>22</v>
      </c>
      <c r="T14" t="s">
        <v>22</v>
      </c>
      <c r="U14">
        <v>1.0992098E-2</v>
      </c>
      <c r="V14">
        <v>1.0992098E-2</v>
      </c>
      <c r="W14">
        <v>1.0992098E-2</v>
      </c>
      <c r="X14" t="s">
        <v>22</v>
      </c>
      <c r="Y14" t="s">
        <v>22</v>
      </c>
      <c r="Z14">
        <v>50000</v>
      </c>
      <c r="AA14">
        <v>0</v>
      </c>
      <c r="AB14" t="s">
        <v>22</v>
      </c>
      <c r="AC14" t="s">
        <v>22</v>
      </c>
      <c r="AD14">
        <v>0</v>
      </c>
      <c r="AE14" t="s">
        <v>22</v>
      </c>
      <c r="AF14" t="s">
        <v>22</v>
      </c>
      <c r="AG14" t="s">
        <v>22</v>
      </c>
      <c r="AH14" t="s">
        <v>22</v>
      </c>
      <c r="AI14" t="s">
        <v>22</v>
      </c>
      <c r="AJ14" t="s">
        <v>22</v>
      </c>
      <c r="AK14" t="s">
        <v>22</v>
      </c>
      <c r="AL14" t="s">
        <v>22</v>
      </c>
      <c r="AM14" t="s">
        <v>22</v>
      </c>
      <c r="AN14" t="s">
        <v>22</v>
      </c>
      <c r="AO14" t="s">
        <v>22</v>
      </c>
      <c r="AP14" t="s">
        <v>22</v>
      </c>
      <c r="AQ14" t="s">
        <v>22</v>
      </c>
      <c r="AR14" t="s">
        <v>22</v>
      </c>
    </row>
    <row r="15" spans="1:44" x14ac:dyDescent="0.25">
      <c r="A15">
        <v>15</v>
      </c>
      <c r="B15" t="s">
        <v>37</v>
      </c>
      <c r="C15" t="s">
        <v>22</v>
      </c>
      <c r="D15" t="s">
        <v>36</v>
      </c>
      <c r="E15" t="s">
        <v>22</v>
      </c>
      <c r="F15" t="s">
        <v>22</v>
      </c>
      <c r="G15" t="s">
        <v>35</v>
      </c>
      <c r="H15" t="s">
        <v>34</v>
      </c>
      <c r="I15" t="s">
        <v>33</v>
      </c>
      <c r="J15" t="s">
        <v>22</v>
      </c>
      <c r="K15" t="s">
        <v>32</v>
      </c>
      <c r="L15" t="s">
        <v>22</v>
      </c>
      <c r="M15" t="s">
        <v>22</v>
      </c>
      <c r="N15" t="s">
        <v>22</v>
      </c>
      <c r="O15" t="s">
        <v>31</v>
      </c>
      <c r="P15" t="s">
        <v>23</v>
      </c>
      <c r="Q15" t="s">
        <v>22</v>
      </c>
      <c r="R15" t="s">
        <v>22</v>
      </c>
      <c r="S15" t="s">
        <v>22</v>
      </c>
      <c r="T15" t="s">
        <v>22</v>
      </c>
      <c r="U15">
        <v>1.7587358000000001E-2</v>
      </c>
      <c r="V15">
        <v>1.7587358000000001E-2</v>
      </c>
      <c r="W15">
        <v>1.7587358000000001E-2</v>
      </c>
      <c r="X15" t="s">
        <v>22</v>
      </c>
      <c r="Y15" t="s">
        <v>22</v>
      </c>
      <c r="Z15">
        <v>80000</v>
      </c>
      <c r="AA15">
        <v>0</v>
      </c>
      <c r="AB15" t="s">
        <v>22</v>
      </c>
      <c r="AC15" t="s">
        <v>22</v>
      </c>
      <c r="AD15">
        <v>0</v>
      </c>
      <c r="AE15" t="s">
        <v>22</v>
      </c>
      <c r="AF15" t="s">
        <v>22</v>
      </c>
      <c r="AG15" t="s">
        <v>22</v>
      </c>
      <c r="AH15" t="s">
        <v>22</v>
      </c>
      <c r="AI15" t="s">
        <v>22</v>
      </c>
      <c r="AJ15" t="s">
        <v>22</v>
      </c>
      <c r="AK15" t="s">
        <v>22</v>
      </c>
      <c r="AL15" t="s">
        <v>22</v>
      </c>
      <c r="AM15" t="s">
        <v>22</v>
      </c>
      <c r="AN15" t="s">
        <v>22</v>
      </c>
      <c r="AO15" t="s">
        <v>22</v>
      </c>
      <c r="AP15" t="s">
        <v>22</v>
      </c>
      <c r="AQ15" t="s">
        <v>22</v>
      </c>
      <c r="AR15" t="s">
        <v>22</v>
      </c>
    </row>
    <row r="16" spans="1:44" x14ac:dyDescent="0.25">
      <c r="A16">
        <v>16</v>
      </c>
      <c r="B16" t="s">
        <v>30</v>
      </c>
      <c r="C16" t="s">
        <v>22</v>
      </c>
      <c r="D16" t="s">
        <v>29</v>
      </c>
      <c r="E16" t="s">
        <v>22</v>
      </c>
      <c r="F16" t="s">
        <v>22</v>
      </c>
      <c r="G16" t="s">
        <v>28</v>
      </c>
      <c r="H16" t="s">
        <v>27</v>
      </c>
      <c r="I16" t="s">
        <v>26</v>
      </c>
      <c r="J16" t="s">
        <v>22</v>
      </c>
      <c r="K16" t="s">
        <v>25</v>
      </c>
      <c r="L16" t="s">
        <v>22</v>
      </c>
      <c r="M16" t="s">
        <v>22</v>
      </c>
      <c r="N16" t="s">
        <v>22</v>
      </c>
      <c r="O16" t="s">
        <v>24</v>
      </c>
      <c r="P16" t="s">
        <v>23</v>
      </c>
      <c r="Q16" t="s">
        <v>22</v>
      </c>
      <c r="R16" t="s">
        <v>22</v>
      </c>
      <c r="S16" t="s">
        <v>22</v>
      </c>
      <c r="T16" t="s">
        <v>22</v>
      </c>
      <c r="U16">
        <v>1.0992098E-2</v>
      </c>
      <c r="V16">
        <v>1.0992098E-2</v>
      </c>
      <c r="W16">
        <v>1.0992098E-2</v>
      </c>
      <c r="X16" t="s">
        <v>22</v>
      </c>
      <c r="Y16" t="s">
        <v>22</v>
      </c>
      <c r="Z16">
        <v>50000</v>
      </c>
      <c r="AA16">
        <v>0</v>
      </c>
      <c r="AB16" t="s">
        <v>22</v>
      </c>
      <c r="AC16" t="s">
        <v>22</v>
      </c>
      <c r="AD16">
        <v>0</v>
      </c>
      <c r="AE16" t="s">
        <v>22</v>
      </c>
      <c r="AF16" t="s">
        <v>22</v>
      </c>
      <c r="AG16" t="s">
        <v>22</v>
      </c>
      <c r="AH16" t="s">
        <v>22</v>
      </c>
      <c r="AI16" t="s">
        <v>22</v>
      </c>
      <c r="AJ16" t="s">
        <v>22</v>
      </c>
      <c r="AK16" t="s">
        <v>22</v>
      </c>
      <c r="AL16" t="s">
        <v>22</v>
      </c>
      <c r="AM16" t="s">
        <v>22</v>
      </c>
      <c r="AN16" t="s">
        <v>22</v>
      </c>
      <c r="AO16" t="s">
        <v>22</v>
      </c>
      <c r="AP16" t="s">
        <v>22</v>
      </c>
      <c r="AQ16" t="s">
        <v>22</v>
      </c>
      <c r="AR16" t="s">
        <v>22</v>
      </c>
    </row>
    <row r="17" spans="1:44" x14ac:dyDescent="0.25">
      <c r="A17">
        <v>17</v>
      </c>
      <c r="B17" t="s">
        <v>80</v>
      </c>
      <c r="C17" t="s">
        <v>22</v>
      </c>
      <c r="D17" t="s">
        <v>49</v>
      </c>
      <c r="E17" t="s">
        <v>22</v>
      </c>
      <c r="F17" t="s">
        <v>22</v>
      </c>
      <c r="G17" t="s">
        <v>22</v>
      </c>
      <c r="H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23</v>
      </c>
      <c r="Q17" t="s">
        <v>22</v>
      </c>
      <c r="R17" t="s">
        <v>22</v>
      </c>
      <c r="S17" t="s">
        <v>22</v>
      </c>
      <c r="T17" t="s">
        <v>22</v>
      </c>
      <c r="U17">
        <v>7.6944688999999997E-2</v>
      </c>
      <c r="V17">
        <v>7.6944688999999997E-2</v>
      </c>
      <c r="W17">
        <v>7.6944688999999997E-2</v>
      </c>
      <c r="X17" t="s">
        <v>22</v>
      </c>
      <c r="Y17" t="s">
        <v>22</v>
      </c>
      <c r="AA17">
        <v>0</v>
      </c>
      <c r="AB17" t="s">
        <v>22</v>
      </c>
      <c r="AC17" t="s">
        <v>22</v>
      </c>
      <c r="AD17">
        <v>0</v>
      </c>
      <c r="AE17" t="s">
        <v>22</v>
      </c>
      <c r="AF17" t="s">
        <v>22</v>
      </c>
      <c r="AG17" t="s">
        <v>22</v>
      </c>
      <c r="AH17" t="s">
        <v>22</v>
      </c>
      <c r="AI17" t="s">
        <v>22</v>
      </c>
      <c r="AJ17" t="s">
        <v>22</v>
      </c>
      <c r="AK17" t="s">
        <v>22</v>
      </c>
      <c r="AL17" t="s">
        <v>22</v>
      </c>
      <c r="AM17" t="s">
        <v>22</v>
      </c>
      <c r="AN17" t="s">
        <v>22</v>
      </c>
      <c r="AO17" t="s">
        <v>22</v>
      </c>
      <c r="AP17" t="s">
        <v>22</v>
      </c>
      <c r="AQ17" t="s">
        <v>22</v>
      </c>
      <c r="AR17" t="s">
        <v>22</v>
      </c>
    </row>
  </sheetData>
  <sortState xmlns:xlrd2="http://schemas.microsoft.com/office/spreadsheetml/2017/richdata2" ref="A2:AR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B1B2-6328-43FB-A80B-B91A6F5AACAF}">
  <dimension ref="A1:AA210"/>
  <sheetViews>
    <sheetView zoomScaleNormal="100" workbookViewId="0">
      <pane xSplit="6" ySplit="1" topLeftCell="G109" activePane="bottomRight" state="frozenSplit"/>
      <selection pane="topRight" activeCell="G1" sqref="G1"/>
      <selection pane="bottomLeft" activeCell="A2" sqref="A2"/>
      <selection pane="bottomRight" activeCell="AC12" sqref="AC12"/>
    </sheetView>
  </sheetViews>
  <sheetFormatPr defaultColWidth="8.75" defaultRowHeight="15" x14ac:dyDescent="0.25"/>
  <cols>
    <col min="1" max="5" width="2.75" style="103" customWidth="1"/>
    <col min="6" max="6" width="26.25" style="103" customWidth="1"/>
    <col min="7" max="8" width="2.125" style="103" customWidth="1"/>
    <col min="9" max="9" width="6.125" style="103" bestFit="1" customWidth="1"/>
    <col min="10" max="10" width="2.125" style="103" customWidth="1"/>
    <col min="11" max="11" width="7.625" style="103" bestFit="1" customWidth="1"/>
    <col min="12" max="12" width="2.125" style="103" customWidth="1"/>
    <col min="13" max="13" width="4" style="103" bestFit="1" customWidth="1"/>
    <col min="14" max="14" width="2.125" style="103" customWidth="1"/>
    <col min="15" max="15" width="13.125" style="103" bestFit="1" customWidth="1"/>
    <col min="16" max="16" width="2.125" style="103" customWidth="1"/>
    <col min="17" max="17" width="38.625" style="103" bestFit="1" customWidth="1"/>
    <col min="18" max="18" width="2.125" style="103" customWidth="1"/>
    <col min="19" max="19" width="2.875" style="103" bestFit="1" customWidth="1"/>
    <col min="20" max="20" width="2.125" style="103" customWidth="1"/>
    <col min="21" max="21" width="12.75" style="103" bestFit="1" customWidth="1"/>
    <col min="22" max="22" width="2.125" style="103" customWidth="1"/>
    <col min="23" max="23" width="6.125" style="103" bestFit="1" customWidth="1"/>
    <col min="24" max="24" width="2.125" style="103" customWidth="1"/>
    <col min="25" max="25" width="6.125" style="103" bestFit="1" customWidth="1"/>
    <col min="26" max="26" width="2.125" style="103" customWidth="1"/>
    <col min="27" max="27" width="9.25" style="103" bestFit="1" customWidth="1"/>
    <col min="28" max="16384" width="8.75" style="103"/>
  </cols>
  <sheetData>
    <row r="1" spans="1:27" s="99" customFormat="1" ht="15.75" thickBot="1" x14ac:dyDescent="0.3">
      <c r="A1" s="97"/>
      <c r="B1" s="97"/>
      <c r="C1" s="97"/>
      <c r="D1" s="97"/>
      <c r="E1" s="97"/>
      <c r="F1" s="97"/>
      <c r="G1" s="97"/>
      <c r="H1" s="97"/>
      <c r="I1" s="98" t="s">
        <v>158</v>
      </c>
      <c r="J1" s="97"/>
      <c r="K1" s="98" t="s">
        <v>159</v>
      </c>
      <c r="L1" s="97"/>
      <c r="M1" s="98" t="s">
        <v>160</v>
      </c>
      <c r="N1" s="97"/>
      <c r="O1" s="98" t="s">
        <v>161</v>
      </c>
      <c r="P1" s="97"/>
      <c r="Q1" s="98" t="s">
        <v>162</v>
      </c>
      <c r="R1" s="97"/>
      <c r="S1" s="98" t="s">
        <v>163</v>
      </c>
      <c r="T1" s="97"/>
      <c r="U1" s="98" t="s">
        <v>164</v>
      </c>
      <c r="V1" s="97"/>
      <c r="W1" s="98" t="s">
        <v>165</v>
      </c>
      <c r="X1" s="97"/>
      <c r="Y1" s="98" t="s">
        <v>166</v>
      </c>
      <c r="Z1" s="97"/>
      <c r="AA1" s="98" t="s">
        <v>167</v>
      </c>
    </row>
    <row r="2" spans="1:27" ht="15.75" thickTop="1" x14ac:dyDescent="0.25">
      <c r="A2" s="100" t="s">
        <v>168</v>
      </c>
      <c r="B2" s="100"/>
      <c r="C2" s="100"/>
      <c r="D2" s="100"/>
      <c r="E2" s="100"/>
      <c r="F2" s="100"/>
      <c r="G2" s="100"/>
      <c r="H2" s="100"/>
      <c r="I2" s="100"/>
      <c r="J2" s="100"/>
      <c r="K2" s="101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2"/>
      <c r="X2" s="100"/>
      <c r="Y2" s="102"/>
      <c r="Z2" s="100"/>
      <c r="AA2" s="102">
        <v>4198721.74</v>
      </c>
    </row>
    <row r="3" spans="1:27" x14ac:dyDescent="0.25">
      <c r="A3" s="100"/>
      <c r="B3" s="100" t="s">
        <v>169</v>
      </c>
      <c r="C3" s="100"/>
      <c r="D3" s="100"/>
      <c r="E3" s="100"/>
      <c r="F3" s="100"/>
      <c r="G3" s="100"/>
      <c r="H3" s="100"/>
      <c r="I3" s="100"/>
      <c r="J3" s="100"/>
      <c r="K3" s="101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2"/>
      <c r="X3" s="100"/>
      <c r="Y3" s="102"/>
      <c r="Z3" s="100"/>
      <c r="AA3" s="102">
        <v>25002.65</v>
      </c>
    </row>
    <row r="4" spans="1:27" x14ac:dyDescent="0.25">
      <c r="A4" s="100"/>
      <c r="B4" s="100"/>
      <c r="C4" s="100" t="s">
        <v>170</v>
      </c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2"/>
      <c r="X4" s="100"/>
      <c r="Y4" s="102"/>
      <c r="Z4" s="100"/>
      <c r="AA4" s="102">
        <v>2.65</v>
      </c>
    </row>
    <row r="5" spans="1:27" x14ac:dyDescent="0.25">
      <c r="A5" s="100"/>
      <c r="B5" s="100"/>
      <c r="C5" s="100"/>
      <c r="D5" s="100" t="s">
        <v>171</v>
      </c>
      <c r="E5" s="100"/>
      <c r="F5" s="100"/>
      <c r="G5" s="100"/>
      <c r="H5" s="100"/>
      <c r="I5" s="100"/>
      <c r="J5" s="100"/>
      <c r="K5" s="101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2"/>
      <c r="X5" s="100"/>
      <c r="Y5" s="102"/>
      <c r="Z5" s="100"/>
      <c r="AA5" s="102">
        <v>2.65</v>
      </c>
    </row>
    <row r="6" spans="1:27" x14ac:dyDescent="0.25">
      <c r="A6" s="104"/>
      <c r="B6" s="104"/>
      <c r="C6" s="104"/>
      <c r="D6" s="104"/>
      <c r="E6" s="104"/>
      <c r="F6" s="104"/>
      <c r="G6" s="104"/>
      <c r="H6" s="104"/>
      <c r="I6" s="104" t="s">
        <v>172</v>
      </c>
      <c r="J6" s="104"/>
      <c r="K6" s="105">
        <v>45295</v>
      </c>
      <c r="L6" s="104"/>
      <c r="M6" s="104" t="s">
        <v>173</v>
      </c>
      <c r="N6" s="104"/>
      <c r="O6" s="104" t="s">
        <v>174</v>
      </c>
      <c r="P6" s="104"/>
      <c r="Q6" s="104"/>
      <c r="R6" s="104"/>
      <c r="S6" s="106"/>
      <c r="T6" s="104"/>
      <c r="U6" s="104" t="s">
        <v>175</v>
      </c>
      <c r="V6" s="104"/>
      <c r="W6" s="107"/>
      <c r="X6" s="104"/>
      <c r="Y6" s="107">
        <v>120</v>
      </c>
      <c r="Z6" s="104"/>
      <c r="AA6" s="107">
        <v>-117.35</v>
      </c>
    </row>
    <row r="7" spans="1:27" x14ac:dyDescent="0.25">
      <c r="A7" s="104"/>
      <c r="B7" s="104"/>
      <c r="C7" s="104"/>
      <c r="D7" s="104"/>
      <c r="E7" s="104"/>
      <c r="F7" s="104"/>
      <c r="G7" s="104"/>
      <c r="H7" s="104"/>
      <c r="I7" s="104" t="s">
        <v>176</v>
      </c>
      <c r="J7" s="104"/>
      <c r="K7" s="105">
        <v>45296</v>
      </c>
      <c r="L7" s="104"/>
      <c r="M7" s="104"/>
      <c r="N7" s="104"/>
      <c r="O7" s="104"/>
      <c r="P7" s="104"/>
      <c r="Q7" s="104" t="s">
        <v>176</v>
      </c>
      <c r="R7" s="104"/>
      <c r="S7" s="106"/>
      <c r="T7" s="104"/>
      <c r="U7" s="104" t="s">
        <v>177</v>
      </c>
      <c r="V7" s="104"/>
      <c r="W7" s="107">
        <v>120</v>
      </c>
      <c r="X7" s="104"/>
      <c r="Y7" s="107"/>
      <c r="Z7" s="104"/>
      <c r="AA7" s="107">
        <v>2.65</v>
      </c>
    </row>
    <row r="8" spans="1:27" x14ac:dyDescent="0.25">
      <c r="A8" s="104"/>
      <c r="B8" s="104"/>
      <c r="C8" s="104"/>
      <c r="D8" s="104"/>
      <c r="E8" s="104"/>
      <c r="F8" s="104"/>
      <c r="G8" s="104"/>
      <c r="H8" s="104"/>
      <c r="I8" s="104" t="s">
        <v>172</v>
      </c>
      <c r="J8" s="104"/>
      <c r="K8" s="105">
        <v>45327</v>
      </c>
      <c r="L8" s="104"/>
      <c r="M8" s="104" t="s">
        <v>178</v>
      </c>
      <c r="N8" s="104"/>
      <c r="O8" s="104" t="s">
        <v>179</v>
      </c>
      <c r="P8" s="104"/>
      <c r="Q8" s="104"/>
      <c r="R8" s="104"/>
      <c r="S8" s="106"/>
      <c r="T8" s="104"/>
      <c r="U8" s="104" t="s">
        <v>175</v>
      </c>
      <c r="V8" s="104"/>
      <c r="W8" s="107"/>
      <c r="X8" s="104"/>
      <c r="Y8" s="107">
        <v>50</v>
      </c>
      <c r="Z8" s="104"/>
      <c r="AA8" s="107">
        <v>-47.35</v>
      </c>
    </row>
    <row r="9" spans="1:27" x14ac:dyDescent="0.25">
      <c r="A9" s="104"/>
      <c r="B9" s="104"/>
      <c r="C9" s="104"/>
      <c r="D9" s="104"/>
      <c r="E9" s="104"/>
      <c r="F9" s="104"/>
      <c r="G9" s="104"/>
      <c r="H9" s="104"/>
      <c r="I9" s="104" t="s">
        <v>176</v>
      </c>
      <c r="J9" s="104"/>
      <c r="K9" s="105">
        <v>45328</v>
      </c>
      <c r="L9" s="104"/>
      <c r="M9" s="104"/>
      <c r="N9" s="104"/>
      <c r="O9" s="104"/>
      <c r="P9" s="104"/>
      <c r="Q9" s="104" t="s">
        <v>176</v>
      </c>
      <c r="R9" s="104"/>
      <c r="S9" s="106"/>
      <c r="T9" s="104"/>
      <c r="U9" s="104" t="s">
        <v>177</v>
      </c>
      <c r="V9" s="104"/>
      <c r="W9" s="107">
        <v>147.35</v>
      </c>
      <c r="X9" s="104"/>
      <c r="Y9" s="107"/>
      <c r="Z9" s="104"/>
      <c r="AA9" s="107">
        <v>100</v>
      </c>
    </row>
    <row r="10" spans="1:27" x14ac:dyDescent="0.25">
      <c r="A10" s="104"/>
      <c r="B10" s="104"/>
      <c r="C10" s="104"/>
      <c r="D10" s="104"/>
      <c r="E10" s="104"/>
      <c r="F10" s="104"/>
      <c r="G10" s="104"/>
      <c r="H10" s="104"/>
      <c r="I10" s="104" t="s">
        <v>172</v>
      </c>
      <c r="J10" s="104"/>
      <c r="K10" s="105">
        <v>45356</v>
      </c>
      <c r="L10" s="104"/>
      <c r="M10" s="104" t="s">
        <v>180</v>
      </c>
      <c r="N10" s="104"/>
      <c r="O10" s="104" t="s">
        <v>174</v>
      </c>
      <c r="P10" s="104"/>
      <c r="Q10" s="104"/>
      <c r="R10" s="104"/>
      <c r="S10" s="106"/>
      <c r="T10" s="104"/>
      <c r="U10" s="104" t="s">
        <v>175</v>
      </c>
      <c r="V10" s="104"/>
      <c r="W10" s="107"/>
      <c r="X10" s="104"/>
      <c r="Y10" s="107">
        <v>299</v>
      </c>
      <c r="Z10" s="104"/>
      <c r="AA10" s="107">
        <v>-199</v>
      </c>
    </row>
    <row r="11" spans="1:27" x14ac:dyDescent="0.25">
      <c r="A11" s="104"/>
      <c r="B11" s="104"/>
      <c r="C11" s="104"/>
      <c r="D11" s="104"/>
      <c r="E11" s="104"/>
      <c r="F11" s="104"/>
      <c r="G11" s="104"/>
      <c r="H11" s="104"/>
      <c r="I11" s="104" t="s">
        <v>176</v>
      </c>
      <c r="J11" s="104"/>
      <c r="K11" s="105">
        <v>45357</v>
      </c>
      <c r="L11" s="104"/>
      <c r="M11" s="104"/>
      <c r="N11" s="104"/>
      <c r="O11" s="104"/>
      <c r="P11" s="104"/>
      <c r="Q11" s="104" t="s">
        <v>176</v>
      </c>
      <c r="R11" s="104"/>
      <c r="S11" s="106"/>
      <c r="T11" s="104"/>
      <c r="U11" s="104" t="s">
        <v>177</v>
      </c>
      <c r="V11" s="104"/>
      <c r="W11" s="107">
        <v>200</v>
      </c>
      <c r="X11" s="104"/>
      <c r="Y11" s="107"/>
      <c r="Z11" s="104"/>
      <c r="AA11" s="107">
        <v>1</v>
      </c>
    </row>
    <row r="12" spans="1:27" x14ac:dyDescent="0.25">
      <c r="A12" s="104"/>
      <c r="B12" s="104"/>
      <c r="C12" s="104"/>
      <c r="D12" s="104"/>
      <c r="E12" s="104"/>
      <c r="F12" s="104"/>
      <c r="G12" s="104"/>
      <c r="H12" s="104"/>
      <c r="I12" s="104" t="s">
        <v>172</v>
      </c>
      <c r="J12" s="104"/>
      <c r="K12" s="105">
        <v>45385</v>
      </c>
      <c r="L12" s="104"/>
      <c r="M12" s="104" t="s">
        <v>181</v>
      </c>
      <c r="N12" s="104"/>
      <c r="O12" s="104" t="s">
        <v>174</v>
      </c>
      <c r="P12" s="104"/>
      <c r="Q12" s="104"/>
      <c r="R12" s="104"/>
      <c r="S12" s="106"/>
      <c r="T12" s="104"/>
      <c r="U12" s="104" t="s">
        <v>175</v>
      </c>
      <c r="V12" s="104"/>
      <c r="W12" s="107"/>
      <c r="X12" s="104"/>
      <c r="Y12" s="107">
        <v>95</v>
      </c>
      <c r="Z12" s="104"/>
      <c r="AA12" s="107">
        <v>-94</v>
      </c>
    </row>
    <row r="13" spans="1:27" x14ac:dyDescent="0.25">
      <c r="A13" s="104"/>
      <c r="B13" s="104"/>
      <c r="C13" s="104"/>
      <c r="D13" s="104"/>
      <c r="E13" s="104"/>
      <c r="F13" s="104"/>
      <c r="G13" s="104"/>
      <c r="H13" s="104"/>
      <c r="I13" s="104" t="s">
        <v>176</v>
      </c>
      <c r="J13" s="104"/>
      <c r="K13" s="105">
        <v>45386</v>
      </c>
      <c r="L13" s="104"/>
      <c r="M13" s="104"/>
      <c r="N13" s="104"/>
      <c r="O13" s="104"/>
      <c r="P13" s="104"/>
      <c r="Q13" s="104" t="s">
        <v>176</v>
      </c>
      <c r="R13" s="104"/>
      <c r="S13" s="106"/>
      <c r="T13" s="104"/>
      <c r="U13" s="104" t="s">
        <v>177</v>
      </c>
      <c r="V13" s="104"/>
      <c r="W13" s="107">
        <v>95</v>
      </c>
      <c r="X13" s="104"/>
      <c r="Y13" s="107"/>
      <c r="Z13" s="104"/>
      <c r="AA13" s="107">
        <v>1</v>
      </c>
    </row>
    <row r="14" spans="1:27" x14ac:dyDescent="0.25">
      <c r="A14" s="104"/>
      <c r="B14" s="104"/>
      <c r="C14" s="104"/>
      <c r="D14" s="104"/>
      <c r="E14" s="104"/>
      <c r="F14" s="104"/>
      <c r="G14" s="104"/>
      <c r="H14" s="104"/>
      <c r="I14" s="104" t="s">
        <v>172</v>
      </c>
      <c r="J14" s="104"/>
      <c r="K14" s="105">
        <v>45415</v>
      </c>
      <c r="L14" s="104"/>
      <c r="M14" s="104" t="s">
        <v>182</v>
      </c>
      <c r="N14" s="104"/>
      <c r="O14" s="104" t="s">
        <v>174</v>
      </c>
      <c r="P14" s="104"/>
      <c r="Q14" s="104"/>
      <c r="R14" s="104"/>
      <c r="S14" s="106"/>
      <c r="T14" s="104"/>
      <c r="U14" s="104" t="s">
        <v>175</v>
      </c>
      <c r="V14" s="104"/>
      <c r="W14" s="107"/>
      <c r="X14" s="104"/>
      <c r="Y14" s="107">
        <v>112.5</v>
      </c>
      <c r="Z14" s="104"/>
      <c r="AA14" s="107">
        <v>-111.5</v>
      </c>
    </row>
    <row r="15" spans="1:27" x14ac:dyDescent="0.25">
      <c r="A15" s="104"/>
      <c r="B15" s="104"/>
      <c r="C15" s="104"/>
      <c r="D15" s="104"/>
      <c r="E15" s="104"/>
      <c r="F15" s="104"/>
      <c r="G15" s="104"/>
      <c r="H15" s="104"/>
      <c r="I15" s="104" t="s">
        <v>176</v>
      </c>
      <c r="J15" s="104"/>
      <c r="K15" s="105">
        <v>45425</v>
      </c>
      <c r="L15" s="104"/>
      <c r="M15" s="104"/>
      <c r="N15" s="104"/>
      <c r="O15" s="104"/>
      <c r="P15" s="104"/>
      <c r="Q15" s="104" t="s">
        <v>176</v>
      </c>
      <c r="R15" s="104"/>
      <c r="S15" s="106"/>
      <c r="T15" s="104"/>
      <c r="U15" s="104" t="s">
        <v>177</v>
      </c>
      <c r="V15" s="104"/>
      <c r="W15" s="107">
        <v>112</v>
      </c>
      <c r="X15" s="104"/>
      <c r="Y15" s="107"/>
      <c r="Z15" s="104"/>
      <c r="AA15" s="107">
        <v>0.5</v>
      </c>
    </row>
    <row r="16" spans="1:27" x14ac:dyDescent="0.25">
      <c r="A16" s="104"/>
      <c r="B16" s="104"/>
      <c r="C16" s="104"/>
      <c r="D16" s="104"/>
      <c r="E16" s="104"/>
      <c r="F16" s="104"/>
      <c r="G16" s="104"/>
      <c r="H16" s="104"/>
      <c r="I16" s="104" t="s">
        <v>172</v>
      </c>
      <c r="J16" s="104"/>
      <c r="K16" s="105">
        <v>45448</v>
      </c>
      <c r="L16" s="104"/>
      <c r="M16" s="104" t="s">
        <v>183</v>
      </c>
      <c r="N16" s="104"/>
      <c r="O16" s="104" t="s">
        <v>174</v>
      </c>
      <c r="P16" s="104"/>
      <c r="Q16" s="104"/>
      <c r="R16" s="104"/>
      <c r="S16" s="106"/>
      <c r="T16" s="104"/>
      <c r="U16" s="104" t="s">
        <v>175</v>
      </c>
      <c r="V16" s="104"/>
      <c r="W16" s="107"/>
      <c r="X16" s="104"/>
      <c r="Y16" s="107">
        <v>265</v>
      </c>
      <c r="Z16" s="104"/>
      <c r="AA16" s="107">
        <v>-264.5</v>
      </c>
    </row>
    <row r="17" spans="1:27" x14ac:dyDescent="0.25">
      <c r="A17" s="104"/>
      <c r="B17" s="104"/>
      <c r="C17" s="104"/>
      <c r="D17" s="104"/>
      <c r="E17" s="104"/>
      <c r="F17" s="104"/>
      <c r="G17" s="104"/>
      <c r="H17" s="104"/>
      <c r="I17" s="104" t="s">
        <v>176</v>
      </c>
      <c r="J17" s="104"/>
      <c r="K17" s="105">
        <v>45467</v>
      </c>
      <c r="L17" s="104"/>
      <c r="M17" s="104"/>
      <c r="N17" s="104"/>
      <c r="O17" s="104"/>
      <c r="P17" s="104"/>
      <c r="Q17" s="104" t="s">
        <v>176</v>
      </c>
      <c r="R17" s="104"/>
      <c r="S17" s="106"/>
      <c r="T17" s="104"/>
      <c r="U17" s="104" t="s">
        <v>184</v>
      </c>
      <c r="V17" s="104"/>
      <c r="W17" s="107">
        <v>264.5</v>
      </c>
      <c r="X17" s="104"/>
      <c r="Y17" s="107"/>
      <c r="Z17" s="104"/>
      <c r="AA17" s="107">
        <v>0</v>
      </c>
    </row>
    <row r="18" spans="1:27" x14ac:dyDescent="0.25">
      <c r="A18" s="104"/>
      <c r="B18" s="104"/>
      <c r="C18" s="104"/>
      <c r="D18" s="104"/>
      <c r="E18" s="104"/>
      <c r="F18" s="104"/>
      <c r="G18" s="104"/>
      <c r="H18" s="104"/>
      <c r="I18" s="104" t="s">
        <v>172</v>
      </c>
      <c r="J18" s="104"/>
      <c r="K18" s="105">
        <v>45476</v>
      </c>
      <c r="L18" s="104"/>
      <c r="M18" s="104" t="s">
        <v>185</v>
      </c>
      <c r="N18" s="104"/>
      <c r="O18" s="104" t="s">
        <v>174</v>
      </c>
      <c r="P18" s="104"/>
      <c r="Q18" s="104"/>
      <c r="R18" s="104"/>
      <c r="S18" s="106"/>
      <c r="T18" s="104"/>
      <c r="U18" s="104" t="s">
        <v>175</v>
      </c>
      <c r="V18" s="104"/>
      <c r="W18" s="107"/>
      <c r="X18" s="104"/>
      <c r="Y18" s="107">
        <v>97.5</v>
      </c>
      <c r="Z18" s="104"/>
      <c r="AA18" s="107">
        <v>-97.5</v>
      </c>
    </row>
    <row r="19" spans="1:27" x14ac:dyDescent="0.25">
      <c r="A19" s="104"/>
      <c r="B19" s="104"/>
      <c r="C19" s="104"/>
      <c r="D19" s="104"/>
      <c r="E19" s="104"/>
      <c r="F19" s="104"/>
      <c r="G19" s="104"/>
      <c r="H19" s="104"/>
      <c r="I19" s="104" t="s">
        <v>176</v>
      </c>
      <c r="J19" s="104"/>
      <c r="K19" s="105">
        <v>45502</v>
      </c>
      <c r="L19" s="104"/>
      <c r="M19" s="104"/>
      <c r="N19" s="104"/>
      <c r="O19" s="104"/>
      <c r="P19" s="104"/>
      <c r="Q19" s="104" t="s">
        <v>176</v>
      </c>
      <c r="R19" s="104"/>
      <c r="S19" s="106"/>
      <c r="T19" s="104"/>
      <c r="U19" s="104" t="s">
        <v>177</v>
      </c>
      <c r="V19" s="104"/>
      <c r="W19" s="107">
        <v>97.5</v>
      </c>
      <c r="X19" s="104"/>
      <c r="Y19" s="107"/>
      <c r="Z19" s="104"/>
      <c r="AA19" s="107">
        <v>0</v>
      </c>
    </row>
    <row r="20" spans="1:27" x14ac:dyDescent="0.25">
      <c r="A20" s="104"/>
      <c r="B20" s="104"/>
      <c r="C20" s="104"/>
      <c r="D20" s="104"/>
      <c r="E20" s="104"/>
      <c r="F20" s="104"/>
      <c r="G20" s="104"/>
      <c r="H20" s="104"/>
      <c r="I20" s="104" t="s">
        <v>176</v>
      </c>
      <c r="J20" s="104"/>
      <c r="K20" s="105">
        <v>45505</v>
      </c>
      <c r="L20" s="104"/>
      <c r="M20" s="104"/>
      <c r="N20" s="104"/>
      <c r="O20" s="104"/>
      <c r="P20" s="104"/>
      <c r="Q20" s="104" t="s">
        <v>176</v>
      </c>
      <c r="R20" s="104"/>
      <c r="S20" s="106"/>
      <c r="T20" s="104"/>
      <c r="U20" s="104" t="s">
        <v>175</v>
      </c>
      <c r="V20" s="104"/>
      <c r="W20" s="107">
        <v>747.5</v>
      </c>
      <c r="X20" s="104"/>
      <c r="Y20" s="107"/>
      <c r="Z20" s="104"/>
      <c r="AA20" s="107">
        <v>747.5</v>
      </c>
    </row>
    <row r="21" spans="1:27" x14ac:dyDescent="0.25">
      <c r="A21" s="104"/>
      <c r="B21" s="104"/>
      <c r="C21" s="104"/>
      <c r="D21" s="104"/>
      <c r="E21" s="104"/>
      <c r="F21" s="104"/>
      <c r="G21" s="104"/>
      <c r="H21" s="104"/>
      <c r="I21" s="104" t="s">
        <v>172</v>
      </c>
      <c r="J21" s="104"/>
      <c r="K21" s="105">
        <v>45509</v>
      </c>
      <c r="L21" s="104"/>
      <c r="M21" s="104" t="s">
        <v>186</v>
      </c>
      <c r="N21" s="104"/>
      <c r="O21" s="104" t="s">
        <v>174</v>
      </c>
      <c r="P21" s="104"/>
      <c r="Q21" s="104"/>
      <c r="R21" s="104"/>
      <c r="S21" s="106"/>
      <c r="T21" s="104"/>
      <c r="U21" s="104" t="s">
        <v>175</v>
      </c>
      <c r="V21" s="104"/>
      <c r="W21" s="107"/>
      <c r="X21" s="104"/>
      <c r="Y21" s="107">
        <v>97.5</v>
      </c>
      <c r="Z21" s="104"/>
      <c r="AA21" s="107">
        <v>650</v>
      </c>
    </row>
    <row r="22" spans="1:27" ht="15.75" thickBot="1" x14ac:dyDescent="0.3">
      <c r="A22" s="104"/>
      <c r="B22" s="104"/>
      <c r="C22" s="104"/>
      <c r="D22" s="104"/>
      <c r="E22" s="104"/>
      <c r="F22" s="104"/>
      <c r="G22" s="104"/>
      <c r="H22" s="104"/>
      <c r="I22" s="104" t="s">
        <v>187</v>
      </c>
      <c r="J22" s="104"/>
      <c r="K22" s="105">
        <v>45525</v>
      </c>
      <c r="L22" s="104"/>
      <c r="M22" s="104"/>
      <c r="N22" s="104"/>
      <c r="O22" s="104"/>
      <c r="P22" s="104"/>
      <c r="Q22" s="104" t="s">
        <v>188</v>
      </c>
      <c r="R22" s="104"/>
      <c r="S22" s="106"/>
      <c r="T22" s="104"/>
      <c r="U22" s="104" t="s">
        <v>189</v>
      </c>
      <c r="V22" s="104"/>
      <c r="W22" s="107"/>
      <c r="X22" s="104"/>
      <c r="Y22" s="107">
        <v>10</v>
      </c>
      <c r="Z22" s="104"/>
      <c r="AA22" s="107">
        <v>640</v>
      </c>
    </row>
    <row r="23" spans="1:27" ht="15.75" thickBot="1" x14ac:dyDescent="0.3">
      <c r="A23" s="104"/>
      <c r="B23" s="104"/>
      <c r="C23" s="104"/>
      <c r="D23" s="104" t="s">
        <v>190</v>
      </c>
      <c r="E23" s="104"/>
      <c r="F23" s="104"/>
      <c r="G23" s="104"/>
      <c r="H23" s="104"/>
      <c r="I23" s="104"/>
      <c r="J23" s="104"/>
      <c r="K23" s="105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9">
        <f>ROUND(SUM(W5:W22),5)</f>
        <v>1783.85</v>
      </c>
      <c r="X23" s="104"/>
      <c r="Y23" s="109">
        <f>ROUND(SUM(Y5:Y22),5)</f>
        <v>1146.5</v>
      </c>
      <c r="Z23" s="104"/>
      <c r="AA23" s="109">
        <f>AA22</f>
        <v>640</v>
      </c>
    </row>
    <row r="24" spans="1:27" x14ac:dyDescent="0.25">
      <c r="A24" s="104"/>
      <c r="B24" s="104"/>
      <c r="C24" s="104" t="s">
        <v>191</v>
      </c>
      <c r="D24" s="104"/>
      <c r="E24" s="104"/>
      <c r="F24" s="104"/>
      <c r="G24" s="104"/>
      <c r="H24" s="104"/>
      <c r="I24" s="104"/>
      <c r="J24" s="104"/>
      <c r="K24" s="105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7">
        <f>W23</f>
        <v>1783.85</v>
      </c>
      <c r="X24" s="104"/>
      <c r="Y24" s="107">
        <f>Y23</f>
        <v>1146.5</v>
      </c>
      <c r="Z24" s="104"/>
      <c r="AA24" s="107">
        <f>AA23</f>
        <v>640</v>
      </c>
    </row>
    <row r="25" spans="1:27" x14ac:dyDescent="0.25">
      <c r="A25" s="100"/>
      <c r="B25" s="100"/>
      <c r="C25" s="100" t="s">
        <v>192</v>
      </c>
      <c r="D25" s="100"/>
      <c r="E25" s="100"/>
      <c r="F25" s="100"/>
      <c r="G25" s="100"/>
      <c r="H25" s="100"/>
      <c r="I25" s="100"/>
      <c r="J25" s="100"/>
      <c r="K25" s="101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2"/>
      <c r="X25" s="100"/>
      <c r="Y25" s="102"/>
      <c r="Z25" s="100"/>
      <c r="AA25" s="102">
        <v>0</v>
      </c>
    </row>
    <row r="26" spans="1:27" x14ac:dyDescent="0.25">
      <c r="A26" s="104"/>
      <c r="B26" s="104"/>
      <c r="C26" s="104" t="s">
        <v>193</v>
      </c>
      <c r="D26" s="104"/>
      <c r="E26" s="104"/>
      <c r="F26" s="104"/>
      <c r="G26" s="104"/>
      <c r="H26" s="104"/>
      <c r="I26" s="104"/>
      <c r="J26" s="104"/>
      <c r="K26" s="105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7"/>
      <c r="X26" s="104"/>
      <c r="Y26" s="107"/>
      <c r="Z26" s="104"/>
      <c r="AA26" s="107">
        <f>AA25</f>
        <v>0</v>
      </c>
    </row>
    <row r="27" spans="1:27" x14ac:dyDescent="0.25">
      <c r="A27" s="100"/>
      <c r="B27" s="100"/>
      <c r="C27" s="100" t="s">
        <v>194</v>
      </c>
      <c r="D27" s="100"/>
      <c r="E27" s="100"/>
      <c r="F27" s="100"/>
      <c r="G27" s="100"/>
      <c r="H27" s="100"/>
      <c r="I27" s="100"/>
      <c r="J27" s="100"/>
      <c r="K27" s="101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2"/>
      <c r="X27" s="100"/>
      <c r="Y27" s="102"/>
      <c r="Z27" s="100"/>
      <c r="AA27" s="102">
        <v>25000</v>
      </c>
    </row>
    <row r="28" spans="1:27" x14ac:dyDescent="0.25">
      <c r="A28" s="100"/>
      <c r="B28" s="100"/>
      <c r="C28" s="100"/>
      <c r="D28" s="100" t="s">
        <v>195</v>
      </c>
      <c r="E28" s="100"/>
      <c r="F28" s="100"/>
      <c r="G28" s="100"/>
      <c r="H28" s="100"/>
      <c r="I28" s="100"/>
      <c r="J28" s="100"/>
      <c r="K28" s="101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2"/>
      <c r="X28" s="100"/>
      <c r="Y28" s="102"/>
      <c r="Z28" s="100"/>
      <c r="AA28" s="102">
        <v>25000</v>
      </c>
    </row>
    <row r="29" spans="1:27" x14ac:dyDescent="0.25">
      <c r="A29" s="100"/>
      <c r="B29" s="100"/>
      <c r="C29" s="100"/>
      <c r="D29" s="100"/>
      <c r="E29" s="100" t="s">
        <v>196</v>
      </c>
      <c r="F29" s="100"/>
      <c r="G29" s="100"/>
      <c r="H29" s="100"/>
      <c r="I29" s="100"/>
      <c r="J29" s="100"/>
      <c r="K29" s="101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2"/>
      <c r="X29" s="100"/>
      <c r="Y29" s="102"/>
      <c r="Z29" s="100"/>
      <c r="AA29" s="102">
        <v>0</v>
      </c>
    </row>
    <row r="30" spans="1:27" x14ac:dyDescent="0.25">
      <c r="A30" s="104"/>
      <c r="B30" s="104"/>
      <c r="C30" s="104"/>
      <c r="D30" s="104"/>
      <c r="E30" s="104" t="s">
        <v>197</v>
      </c>
      <c r="F30" s="104"/>
      <c r="G30" s="104"/>
      <c r="H30" s="104"/>
      <c r="I30" s="104"/>
      <c r="J30" s="104"/>
      <c r="K30" s="105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7"/>
      <c r="X30" s="104"/>
      <c r="Y30" s="107"/>
      <c r="Z30" s="104"/>
      <c r="AA30" s="107">
        <f>AA29</f>
        <v>0</v>
      </c>
    </row>
    <row r="31" spans="1:27" x14ac:dyDescent="0.25">
      <c r="A31" s="100"/>
      <c r="B31" s="100"/>
      <c r="C31" s="100"/>
      <c r="D31" s="100"/>
      <c r="E31" s="100" t="s">
        <v>177</v>
      </c>
      <c r="F31" s="100"/>
      <c r="G31" s="100"/>
      <c r="H31" s="100"/>
      <c r="I31" s="100"/>
      <c r="J31" s="100"/>
      <c r="K31" s="101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2"/>
      <c r="X31" s="100"/>
      <c r="Y31" s="102"/>
      <c r="Z31" s="100"/>
      <c r="AA31" s="102">
        <v>25000</v>
      </c>
    </row>
    <row r="32" spans="1:27" x14ac:dyDescent="0.25">
      <c r="A32" s="104"/>
      <c r="B32" s="104"/>
      <c r="C32" s="104"/>
      <c r="D32" s="104"/>
      <c r="E32" s="104" t="s">
        <v>198</v>
      </c>
      <c r="F32" s="104"/>
      <c r="G32" s="104"/>
      <c r="H32" s="104"/>
      <c r="I32" s="104"/>
      <c r="J32" s="104"/>
      <c r="K32" s="105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7"/>
      <c r="X32" s="104"/>
      <c r="Y32" s="107"/>
      <c r="Z32" s="104"/>
      <c r="AA32" s="107">
        <f>AA31</f>
        <v>25000</v>
      </c>
    </row>
    <row r="33" spans="1:27" x14ac:dyDescent="0.25">
      <c r="A33" s="100"/>
      <c r="B33" s="100"/>
      <c r="C33" s="100"/>
      <c r="D33" s="100"/>
      <c r="E33" s="100" t="s">
        <v>199</v>
      </c>
      <c r="F33" s="100"/>
      <c r="G33" s="100"/>
      <c r="H33" s="100"/>
      <c r="I33" s="100"/>
      <c r="J33" s="100"/>
      <c r="K33" s="101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2"/>
      <c r="X33" s="100"/>
      <c r="Y33" s="102"/>
      <c r="Z33" s="100"/>
      <c r="AA33" s="102">
        <v>0</v>
      </c>
    </row>
    <row r="34" spans="1:27" x14ac:dyDescent="0.25">
      <c r="A34" s="104"/>
      <c r="B34" s="104"/>
      <c r="C34" s="104"/>
      <c r="D34" s="104"/>
      <c r="E34" s="104" t="s">
        <v>200</v>
      </c>
      <c r="F34" s="104"/>
      <c r="G34" s="104"/>
      <c r="H34" s="104"/>
      <c r="I34" s="104"/>
      <c r="J34" s="104"/>
      <c r="K34" s="105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7"/>
      <c r="X34" s="104"/>
      <c r="Y34" s="107"/>
      <c r="Z34" s="104"/>
      <c r="AA34" s="107">
        <f>AA33</f>
        <v>0</v>
      </c>
    </row>
    <row r="35" spans="1:27" x14ac:dyDescent="0.25">
      <c r="A35" s="100"/>
      <c r="B35" s="100"/>
      <c r="C35" s="100"/>
      <c r="D35" s="100"/>
      <c r="E35" s="100" t="s">
        <v>201</v>
      </c>
      <c r="F35" s="100"/>
      <c r="G35" s="100"/>
      <c r="H35" s="100"/>
      <c r="I35" s="100"/>
      <c r="J35" s="100"/>
      <c r="K35" s="101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2"/>
      <c r="X35" s="100"/>
      <c r="Y35" s="102"/>
      <c r="Z35" s="100"/>
      <c r="AA35" s="102">
        <v>0</v>
      </c>
    </row>
    <row r="36" spans="1:27" x14ac:dyDescent="0.25">
      <c r="A36" s="104"/>
      <c r="B36" s="104"/>
      <c r="C36" s="104"/>
      <c r="D36" s="104"/>
      <c r="E36" s="104" t="s">
        <v>202</v>
      </c>
      <c r="F36" s="104"/>
      <c r="G36" s="104"/>
      <c r="H36" s="104"/>
      <c r="I36" s="104"/>
      <c r="J36" s="104"/>
      <c r="K36" s="105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7"/>
      <c r="X36" s="104"/>
      <c r="Y36" s="107"/>
      <c r="Z36" s="104"/>
      <c r="AA36" s="107">
        <f>AA35</f>
        <v>0</v>
      </c>
    </row>
    <row r="37" spans="1:27" x14ac:dyDescent="0.25">
      <c r="A37" s="100"/>
      <c r="B37" s="100"/>
      <c r="C37" s="100"/>
      <c r="D37" s="100"/>
      <c r="E37" s="100" t="s">
        <v>203</v>
      </c>
      <c r="F37" s="100"/>
      <c r="G37" s="100"/>
      <c r="H37" s="100"/>
      <c r="I37" s="100"/>
      <c r="J37" s="100"/>
      <c r="K37" s="101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2"/>
      <c r="X37" s="100"/>
      <c r="Y37" s="102"/>
      <c r="Z37" s="100"/>
      <c r="AA37" s="102">
        <v>0</v>
      </c>
    </row>
    <row r="38" spans="1:27" ht="15.75" thickBot="1" x14ac:dyDescent="0.3">
      <c r="A38" s="104"/>
      <c r="B38" s="104"/>
      <c r="C38" s="104"/>
      <c r="D38" s="104"/>
      <c r="E38" s="104" t="s">
        <v>204</v>
      </c>
      <c r="F38" s="104"/>
      <c r="G38" s="104"/>
      <c r="H38" s="104"/>
      <c r="I38" s="104"/>
      <c r="J38" s="104"/>
      <c r="K38" s="105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8"/>
      <c r="X38" s="104"/>
      <c r="Y38" s="108"/>
      <c r="Z38" s="104"/>
      <c r="AA38" s="108">
        <f>AA37</f>
        <v>0</v>
      </c>
    </row>
    <row r="39" spans="1:27" x14ac:dyDescent="0.25">
      <c r="A39" s="104"/>
      <c r="B39" s="104"/>
      <c r="C39" s="104"/>
      <c r="D39" s="104" t="s">
        <v>205</v>
      </c>
      <c r="E39" s="104"/>
      <c r="F39" s="104"/>
      <c r="G39" s="104"/>
      <c r="H39" s="104"/>
      <c r="I39" s="104"/>
      <c r="J39" s="104"/>
      <c r="K39" s="105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7"/>
      <c r="X39" s="104"/>
      <c r="Y39" s="107"/>
      <c r="Z39" s="104"/>
      <c r="AA39" s="107">
        <f>ROUND(AA30+AA32+AA34+AA36+AA38,5)</f>
        <v>25000</v>
      </c>
    </row>
    <row r="40" spans="1:27" x14ac:dyDescent="0.25">
      <c r="A40" s="100"/>
      <c r="B40" s="100"/>
      <c r="C40" s="100"/>
      <c r="D40" s="100" t="s">
        <v>206</v>
      </c>
      <c r="E40" s="100"/>
      <c r="F40" s="100"/>
      <c r="G40" s="100"/>
      <c r="H40" s="100"/>
      <c r="I40" s="100"/>
      <c r="J40" s="100"/>
      <c r="K40" s="101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2"/>
      <c r="X40" s="100"/>
      <c r="Y40" s="102"/>
      <c r="Z40" s="100"/>
      <c r="AA40" s="102">
        <v>0</v>
      </c>
    </row>
    <row r="41" spans="1:27" x14ac:dyDescent="0.25">
      <c r="A41" s="104"/>
      <c r="B41" s="104"/>
      <c r="C41" s="104"/>
      <c r="D41" s="104" t="s">
        <v>207</v>
      </c>
      <c r="E41" s="104"/>
      <c r="F41" s="104"/>
      <c r="G41" s="104"/>
      <c r="H41" s="104"/>
      <c r="I41" s="104"/>
      <c r="J41" s="104"/>
      <c r="K41" s="105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7"/>
      <c r="X41" s="104"/>
      <c r="Y41" s="107"/>
      <c r="Z41" s="104"/>
      <c r="AA41" s="107">
        <f>AA40</f>
        <v>0</v>
      </c>
    </row>
    <row r="42" spans="1:27" x14ac:dyDescent="0.25">
      <c r="A42" s="100"/>
      <c r="B42" s="100"/>
      <c r="C42" s="100"/>
      <c r="D42" s="100" t="s">
        <v>208</v>
      </c>
      <c r="E42" s="100"/>
      <c r="F42" s="100"/>
      <c r="G42" s="100"/>
      <c r="H42" s="100"/>
      <c r="I42" s="100"/>
      <c r="J42" s="100"/>
      <c r="K42" s="101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2"/>
      <c r="X42" s="100"/>
      <c r="Y42" s="102"/>
      <c r="Z42" s="100"/>
      <c r="AA42" s="102">
        <v>0</v>
      </c>
    </row>
    <row r="43" spans="1:27" x14ac:dyDescent="0.25">
      <c r="A43" s="100"/>
      <c r="B43" s="100"/>
      <c r="C43" s="100"/>
      <c r="D43" s="100"/>
      <c r="E43" s="100" t="s">
        <v>177</v>
      </c>
      <c r="F43" s="100"/>
      <c r="G43" s="100"/>
      <c r="H43" s="100"/>
      <c r="I43" s="100"/>
      <c r="J43" s="100"/>
      <c r="K43" s="101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2"/>
      <c r="X43" s="100"/>
      <c r="Y43" s="102"/>
      <c r="Z43" s="100"/>
      <c r="AA43" s="102">
        <v>0</v>
      </c>
    </row>
    <row r="44" spans="1:27" x14ac:dyDescent="0.25">
      <c r="A44" s="104"/>
      <c r="B44" s="104"/>
      <c r="C44" s="104"/>
      <c r="D44" s="104"/>
      <c r="E44" s="104" t="s">
        <v>198</v>
      </c>
      <c r="F44" s="104"/>
      <c r="G44" s="104"/>
      <c r="H44" s="104"/>
      <c r="I44" s="104"/>
      <c r="J44" s="104"/>
      <c r="K44" s="105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7"/>
      <c r="X44" s="104"/>
      <c r="Y44" s="107"/>
      <c r="Z44" s="104"/>
      <c r="AA44" s="107">
        <f>AA43</f>
        <v>0</v>
      </c>
    </row>
    <row r="45" spans="1:27" x14ac:dyDescent="0.25">
      <c r="A45" s="100"/>
      <c r="B45" s="100"/>
      <c r="C45" s="100"/>
      <c r="D45" s="100"/>
      <c r="E45" s="100" t="s">
        <v>79</v>
      </c>
      <c r="F45" s="100"/>
      <c r="G45" s="100"/>
      <c r="H45" s="100"/>
      <c r="I45" s="100"/>
      <c r="J45" s="100"/>
      <c r="K45" s="101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2"/>
      <c r="X45" s="100"/>
      <c r="Y45" s="102"/>
      <c r="Z45" s="100"/>
      <c r="AA45" s="102">
        <v>0</v>
      </c>
    </row>
    <row r="46" spans="1:27" x14ac:dyDescent="0.25">
      <c r="A46" s="104"/>
      <c r="B46" s="104"/>
      <c r="C46" s="104"/>
      <c r="D46" s="104"/>
      <c r="E46" s="104" t="s">
        <v>209</v>
      </c>
      <c r="F46" s="104"/>
      <c r="G46" s="104"/>
      <c r="H46" s="104"/>
      <c r="I46" s="104"/>
      <c r="J46" s="104"/>
      <c r="K46" s="105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7"/>
      <c r="X46" s="104"/>
      <c r="Y46" s="107"/>
      <c r="Z46" s="104"/>
      <c r="AA46" s="107">
        <f>AA45</f>
        <v>0</v>
      </c>
    </row>
    <row r="47" spans="1:27" x14ac:dyDescent="0.25">
      <c r="A47" s="100"/>
      <c r="B47" s="100"/>
      <c r="C47" s="100"/>
      <c r="D47" s="100"/>
      <c r="E47" s="100" t="s">
        <v>210</v>
      </c>
      <c r="F47" s="100"/>
      <c r="G47" s="100"/>
      <c r="H47" s="100"/>
      <c r="I47" s="100"/>
      <c r="J47" s="100"/>
      <c r="K47" s="101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2"/>
      <c r="X47" s="100"/>
      <c r="Y47" s="102"/>
      <c r="Z47" s="100"/>
      <c r="AA47" s="102">
        <v>0</v>
      </c>
    </row>
    <row r="48" spans="1:27" ht="15.75" thickBot="1" x14ac:dyDescent="0.3">
      <c r="A48" s="104"/>
      <c r="B48" s="104"/>
      <c r="C48" s="104"/>
      <c r="D48" s="104"/>
      <c r="E48" s="104" t="s">
        <v>211</v>
      </c>
      <c r="F48" s="104"/>
      <c r="G48" s="104"/>
      <c r="H48" s="104"/>
      <c r="I48" s="104"/>
      <c r="J48" s="104"/>
      <c r="K48" s="105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7"/>
      <c r="X48" s="104"/>
      <c r="Y48" s="107"/>
      <c r="Z48" s="104"/>
      <c r="AA48" s="107">
        <f>AA47</f>
        <v>0</v>
      </c>
    </row>
    <row r="49" spans="1:27" ht="15.75" thickBot="1" x14ac:dyDescent="0.3">
      <c r="A49" s="104"/>
      <c r="B49" s="104"/>
      <c r="C49" s="104"/>
      <c r="D49" s="104" t="s">
        <v>212</v>
      </c>
      <c r="E49" s="104"/>
      <c r="F49" s="104"/>
      <c r="G49" s="104"/>
      <c r="H49" s="104"/>
      <c r="I49" s="104"/>
      <c r="J49" s="104"/>
      <c r="K49" s="105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10"/>
      <c r="X49" s="104"/>
      <c r="Y49" s="110"/>
      <c r="Z49" s="104"/>
      <c r="AA49" s="110">
        <f>ROUND(AA44+AA46+AA48,5)</f>
        <v>0</v>
      </c>
    </row>
    <row r="50" spans="1:27" ht="15.75" thickBot="1" x14ac:dyDescent="0.3">
      <c r="A50" s="104"/>
      <c r="B50" s="104"/>
      <c r="C50" s="104" t="s">
        <v>213</v>
      </c>
      <c r="D50" s="104"/>
      <c r="E50" s="104"/>
      <c r="F50" s="104"/>
      <c r="G50" s="104"/>
      <c r="H50" s="104"/>
      <c r="I50" s="104"/>
      <c r="J50" s="104"/>
      <c r="K50" s="105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9"/>
      <c r="X50" s="104"/>
      <c r="Y50" s="109"/>
      <c r="Z50" s="104"/>
      <c r="AA50" s="109">
        <f>ROUND(AA39+AA41+AA49,5)</f>
        <v>25000</v>
      </c>
    </row>
    <row r="51" spans="1:27" x14ac:dyDescent="0.25">
      <c r="A51" s="104"/>
      <c r="B51" s="104" t="s">
        <v>214</v>
      </c>
      <c r="C51" s="104"/>
      <c r="D51" s="104"/>
      <c r="E51" s="104"/>
      <c r="F51" s="104"/>
      <c r="G51" s="104"/>
      <c r="H51" s="104"/>
      <c r="I51" s="104"/>
      <c r="J51" s="104"/>
      <c r="K51" s="105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7">
        <f>ROUND(W24+W26+W50,5)</f>
        <v>1783.85</v>
      </c>
      <c r="X51" s="104"/>
      <c r="Y51" s="107">
        <f>ROUND(Y24+Y26+Y50,5)</f>
        <v>1146.5</v>
      </c>
      <c r="Z51" s="104"/>
      <c r="AA51" s="107">
        <f>ROUND(AA24+AA26+AA50,5)</f>
        <v>25640</v>
      </c>
    </row>
    <row r="52" spans="1:27" x14ac:dyDescent="0.25">
      <c r="A52" s="100"/>
      <c r="B52" s="100" t="s">
        <v>215</v>
      </c>
      <c r="C52" s="100"/>
      <c r="D52" s="100"/>
      <c r="E52" s="100"/>
      <c r="F52" s="100"/>
      <c r="G52" s="100"/>
      <c r="H52" s="100"/>
      <c r="I52" s="100"/>
      <c r="J52" s="100"/>
      <c r="K52" s="101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2"/>
      <c r="X52" s="100"/>
      <c r="Y52" s="102"/>
      <c r="Z52" s="100"/>
      <c r="AA52" s="102">
        <v>0</v>
      </c>
    </row>
    <row r="53" spans="1:27" x14ac:dyDescent="0.25">
      <c r="A53" s="100"/>
      <c r="B53" s="100"/>
      <c r="C53" s="100" t="s">
        <v>216</v>
      </c>
      <c r="D53" s="100"/>
      <c r="E53" s="100"/>
      <c r="F53" s="100"/>
      <c r="G53" s="100"/>
      <c r="H53" s="100"/>
      <c r="I53" s="100"/>
      <c r="J53" s="100"/>
      <c r="K53" s="101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2"/>
      <c r="X53" s="100"/>
      <c r="Y53" s="102"/>
      <c r="Z53" s="100"/>
      <c r="AA53" s="102">
        <v>0</v>
      </c>
    </row>
    <row r="54" spans="1:27" x14ac:dyDescent="0.25">
      <c r="A54" s="104"/>
      <c r="B54" s="104"/>
      <c r="C54" s="104" t="s">
        <v>217</v>
      </c>
      <c r="D54" s="104"/>
      <c r="E54" s="104"/>
      <c r="F54" s="104"/>
      <c r="G54" s="104"/>
      <c r="H54" s="104"/>
      <c r="I54" s="104"/>
      <c r="J54" s="104"/>
      <c r="K54" s="105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7"/>
      <c r="X54" s="104"/>
      <c r="Y54" s="107"/>
      <c r="Z54" s="104"/>
      <c r="AA54" s="107">
        <f>AA53</f>
        <v>0</v>
      </c>
    </row>
    <row r="55" spans="1:27" x14ac:dyDescent="0.25">
      <c r="A55" s="100"/>
      <c r="B55" s="100"/>
      <c r="C55" s="100" t="s">
        <v>218</v>
      </c>
      <c r="D55" s="100"/>
      <c r="E55" s="100"/>
      <c r="F55" s="100"/>
      <c r="G55" s="100"/>
      <c r="H55" s="100"/>
      <c r="I55" s="100"/>
      <c r="J55" s="100"/>
      <c r="K55" s="101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2"/>
      <c r="X55" s="100"/>
      <c r="Y55" s="102"/>
      <c r="Z55" s="100"/>
      <c r="AA55" s="102">
        <v>0</v>
      </c>
    </row>
    <row r="56" spans="1:27" ht="15.75" thickBot="1" x14ac:dyDescent="0.3">
      <c r="A56" s="104"/>
      <c r="B56" s="104"/>
      <c r="C56" s="104" t="s">
        <v>219</v>
      </c>
      <c r="D56" s="104"/>
      <c r="E56" s="104"/>
      <c r="F56" s="104"/>
      <c r="G56" s="104"/>
      <c r="H56" s="104"/>
      <c r="I56" s="104"/>
      <c r="J56" s="104"/>
      <c r="K56" s="105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8"/>
      <c r="X56" s="104"/>
      <c r="Y56" s="108"/>
      <c r="Z56" s="104"/>
      <c r="AA56" s="108">
        <f>AA55</f>
        <v>0</v>
      </c>
    </row>
    <row r="57" spans="1:27" x14ac:dyDescent="0.25">
      <c r="A57" s="104"/>
      <c r="B57" s="104" t="s">
        <v>220</v>
      </c>
      <c r="C57" s="104"/>
      <c r="D57" s="104"/>
      <c r="E57" s="104"/>
      <c r="F57" s="104"/>
      <c r="G57" s="104"/>
      <c r="H57" s="104"/>
      <c r="I57" s="104"/>
      <c r="J57" s="104"/>
      <c r="K57" s="105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7"/>
      <c r="X57" s="104"/>
      <c r="Y57" s="107"/>
      <c r="Z57" s="104"/>
      <c r="AA57" s="107">
        <f>ROUND(AA54+AA56,5)</f>
        <v>0</v>
      </c>
    </row>
    <row r="58" spans="1:27" x14ac:dyDescent="0.25">
      <c r="A58" s="100"/>
      <c r="B58" s="100" t="s">
        <v>221</v>
      </c>
      <c r="C58" s="100"/>
      <c r="D58" s="100"/>
      <c r="E58" s="100"/>
      <c r="F58" s="100"/>
      <c r="G58" s="100"/>
      <c r="H58" s="100"/>
      <c r="I58" s="100"/>
      <c r="J58" s="100"/>
      <c r="K58" s="101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2"/>
      <c r="X58" s="100"/>
      <c r="Y58" s="102"/>
      <c r="Z58" s="100"/>
      <c r="AA58" s="102">
        <v>4173719.09</v>
      </c>
    </row>
    <row r="59" spans="1:27" x14ac:dyDescent="0.25">
      <c r="A59" s="100"/>
      <c r="B59" s="100"/>
      <c r="C59" s="100" t="s">
        <v>222</v>
      </c>
      <c r="D59" s="100"/>
      <c r="E59" s="100"/>
      <c r="F59" s="100"/>
      <c r="G59" s="100"/>
      <c r="H59" s="100"/>
      <c r="I59" s="100"/>
      <c r="J59" s="100"/>
      <c r="K59" s="101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2"/>
      <c r="X59" s="100"/>
      <c r="Y59" s="102"/>
      <c r="Z59" s="100"/>
      <c r="AA59" s="102">
        <v>4166575.09</v>
      </c>
    </row>
    <row r="60" spans="1:27" x14ac:dyDescent="0.25">
      <c r="A60" s="100"/>
      <c r="B60" s="100"/>
      <c r="C60" s="100"/>
      <c r="D60" s="100" t="s">
        <v>223</v>
      </c>
      <c r="E60" s="100"/>
      <c r="F60" s="100"/>
      <c r="G60" s="100"/>
      <c r="H60" s="100"/>
      <c r="I60" s="100"/>
      <c r="J60" s="100"/>
      <c r="K60" s="101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2"/>
      <c r="X60" s="100"/>
      <c r="Y60" s="102"/>
      <c r="Z60" s="100"/>
      <c r="AA60" s="102">
        <v>4166575.09</v>
      </c>
    </row>
    <row r="61" spans="1:27" x14ac:dyDescent="0.25">
      <c r="A61" s="104"/>
      <c r="B61" s="104"/>
      <c r="C61" s="104"/>
      <c r="D61" s="104" t="s">
        <v>224</v>
      </c>
      <c r="E61" s="104"/>
      <c r="F61" s="104"/>
      <c r="G61" s="104"/>
      <c r="H61" s="104"/>
      <c r="I61" s="104"/>
      <c r="J61" s="104"/>
      <c r="K61" s="105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7"/>
      <c r="X61" s="104"/>
      <c r="Y61" s="107"/>
      <c r="Z61" s="104"/>
      <c r="AA61" s="107">
        <f>AA60</f>
        <v>4166575.09</v>
      </c>
    </row>
    <row r="62" spans="1:27" x14ac:dyDescent="0.25">
      <c r="A62" s="100"/>
      <c r="B62" s="100"/>
      <c r="C62" s="100"/>
      <c r="D62" s="100" t="s">
        <v>225</v>
      </c>
      <c r="E62" s="100"/>
      <c r="F62" s="100"/>
      <c r="G62" s="100"/>
      <c r="H62" s="100"/>
      <c r="I62" s="100"/>
      <c r="J62" s="100"/>
      <c r="K62" s="101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2"/>
      <c r="X62" s="100"/>
      <c r="Y62" s="102"/>
      <c r="Z62" s="100"/>
      <c r="AA62" s="102">
        <v>0</v>
      </c>
    </row>
    <row r="63" spans="1:27" ht="15.75" thickBot="1" x14ac:dyDescent="0.3">
      <c r="A63" s="104"/>
      <c r="B63" s="104"/>
      <c r="C63" s="104"/>
      <c r="D63" s="104" t="s">
        <v>226</v>
      </c>
      <c r="E63" s="104"/>
      <c r="F63" s="104"/>
      <c r="G63" s="104"/>
      <c r="H63" s="104"/>
      <c r="I63" s="104"/>
      <c r="J63" s="104"/>
      <c r="K63" s="105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8"/>
      <c r="X63" s="104"/>
      <c r="Y63" s="108"/>
      <c r="Z63" s="104"/>
      <c r="AA63" s="108">
        <f>AA62</f>
        <v>0</v>
      </c>
    </row>
    <row r="64" spans="1:27" x14ac:dyDescent="0.25">
      <c r="A64" s="104"/>
      <c r="B64" s="104"/>
      <c r="C64" s="104" t="s">
        <v>227</v>
      </c>
      <c r="D64" s="104"/>
      <c r="E64" s="104"/>
      <c r="F64" s="104"/>
      <c r="G64" s="104"/>
      <c r="H64" s="104"/>
      <c r="I64" s="104"/>
      <c r="J64" s="104"/>
      <c r="K64" s="105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7"/>
      <c r="X64" s="104"/>
      <c r="Y64" s="107"/>
      <c r="Z64" s="104"/>
      <c r="AA64" s="107">
        <f>ROUND(AA61+AA63,5)</f>
        <v>4166575.09</v>
      </c>
    </row>
    <row r="65" spans="1:27" x14ac:dyDescent="0.25">
      <c r="A65" s="100"/>
      <c r="B65" s="100"/>
      <c r="C65" s="100" t="s">
        <v>175</v>
      </c>
      <c r="D65" s="100"/>
      <c r="E65" s="100"/>
      <c r="F65" s="100"/>
      <c r="G65" s="100"/>
      <c r="H65" s="100"/>
      <c r="I65" s="100"/>
      <c r="J65" s="100"/>
      <c r="K65" s="101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2"/>
      <c r="X65" s="100"/>
      <c r="Y65" s="102"/>
      <c r="Z65" s="100"/>
      <c r="AA65" s="102">
        <v>7144</v>
      </c>
    </row>
    <row r="66" spans="1:27" x14ac:dyDescent="0.25">
      <c r="A66" s="104"/>
      <c r="B66" s="104"/>
      <c r="C66" s="104"/>
      <c r="D66" s="104"/>
      <c r="E66" s="104"/>
      <c r="F66" s="104"/>
      <c r="G66" s="104"/>
      <c r="H66" s="104"/>
      <c r="I66" s="104" t="s">
        <v>172</v>
      </c>
      <c r="J66" s="104"/>
      <c r="K66" s="105">
        <v>45295</v>
      </c>
      <c r="L66" s="104"/>
      <c r="M66" s="104" t="s">
        <v>173</v>
      </c>
      <c r="N66" s="104"/>
      <c r="O66" s="104" t="s">
        <v>174</v>
      </c>
      <c r="P66" s="104"/>
      <c r="Q66" s="104" t="s">
        <v>228</v>
      </c>
      <c r="R66" s="104"/>
      <c r="S66" s="106"/>
      <c r="T66" s="104"/>
      <c r="U66" s="104" t="s">
        <v>171</v>
      </c>
      <c r="V66" s="104"/>
      <c r="W66" s="107">
        <v>120</v>
      </c>
      <c r="X66" s="104"/>
      <c r="Y66" s="107"/>
      <c r="Z66" s="104"/>
      <c r="AA66" s="107">
        <v>7264</v>
      </c>
    </row>
    <row r="67" spans="1:27" x14ac:dyDescent="0.25">
      <c r="A67" s="104"/>
      <c r="B67" s="104"/>
      <c r="C67" s="104"/>
      <c r="D67" s="104"/>
      <c r="E67" s="104"/>
      <c r="F67" s="104"/>
      <c r="G67" s="104"/>
      <c r="H67" s="104"/>
      <c r="I67" s="104" t="s">
        <v>172</v>
      </c>
      <c r="J67" s="104"/>
      <c r="K67" s="105">
        <v>45327</v>
      </c>
      <c r="L67" s="104"/>
      <c r="M67" s="104" t="s">
        <v>178</v>
      </c>
      <c r="N67" s="104"/>
      <c r="O67" s="104" t="s">
        <v>179</v>
      </c>
      <c r="P67" s="104"/>
      <c r="Q67" s="104" t="s">
        <v>229</v>
      </c>
      <c r="R67" s="104"/>
      <c r="S67" s="106"/>
      <c r="T67" s="104"/>
      <c r="U67" s="104" t="s">
        <v>171</v>
      </c>
      <c r="V67" s="104"/>
      <c r="W67" s="107">
        <v>50</v>
      </c>
      <c r="X67" s="104"/>
      <c r="Y67" s="107"/>
      <c r="Z67" s="104"/>
      <c r="AA67" s="107">
        <v>7314</v>
      </c>
    </row>
    <row r="68" spans="1:27" x14ac:dyDescent="0.25">
      <c r="A68" s="104"/>
      <c r="B68" s="104"/>
      <c r="C68" s="104"/>
      <c r="D68" s="104"/>
      <c r="E68" s="104"/>
      <c r="F68" s="104"/>
      <c r="G68" s="104"/>
      <c r="H68" s="104"/>
      <c r="I68" s="104" t="s">
        <v>172</v>
      </c>
      <c r="J68" s="104"/>
      <c r="K68" s="105">
        <v>45356</v>
      </c>
      <c r="L68" s="104"/>
      <c r="M68" s="104" t="s">
        <v>180</v>
      </c>
      <c r="N68" s="104"/>
      <c r="O68" s="104" t="s">
        <v>174</v>
      </c>
      <c r="P68" s="104"/>
      <c r="Q68" s="104" t="s">
        <v>230</v>
      </c>
      <c r="R68" s="104"/>
      <c r="S68" s="106"/>
      <c r="T68" s="104"/>
      <c r="U68" s="104" t="s">
        <v>171</v>
      </c>
      <c r="V68" s="104"/>
      <c r="W68" s="107">
        <v>299</v>
      </c>
      <c r="X68" s="104"/>
      <c r="Y68" s="107"/>
      <c r="Z68" s="104"/>
      <c r="AA68" s="107">
        <v>7613</v>
      </c>
    </row>
    <row r="69" spans="1:27" x14ac:dyDescent="0.25">
      <c r="A69" s="104"/>
      <c r="B69" s="104"/>
      <c r="C69" s="104"/>
      <c r="D69" s="104"/>
      <c r="E69" s="104"/>
      <c r="F69" s="104"/>
      <c r="G69" s="104"/>
      <c r="H69" s="104"/>
      <c r="I69" s="104" t="s">
        <v>172</v>
      </c>
      <c r="J69" s="104"/>
      <c r="K69" s="105">
        <v>45385</v>
      </c>
      <c r="L69" s="104"/>
      <c r="M69" s="104" t="s">
        <v>181</v>
      </c>
      <c r="N69" s="104"/>
      <c r="O69" s="104" t="s">
        <v>174</v>
      </c>
      <c r="P69" s="104"/>
      <c r="Q69" s="104" t="s">
        <v>231</v>
      </c>
      <c r="R69" s="104"/>
      <c r="S69" s="106"/>
      <c r="T69" s="104"/>
      <c r="U69" s="104" t="s">
        <v>171</v>
      </c>
      <c r="V69" s="104"/>
      <c r="W69" s="107">
        <v>95</v>
      </c>
      <c r="X69" s="104"/>
      <c r="Y69" s="107"/>
      <c r="Z69" s="104"/>
      <c r="AA69" s="107">
        <v>7708</v>
      </c>
    </row>
    <row r="70" spans="1:27" x14ac:dyDescent="0.25">
      <c r="A70" s="104"/>
      <c r="B70" s="104"/>
      <c r="C70" s="104"/>
      <c r="D70" s="104"/>
      <c r="E70" s="104"/>
      <c r="F70" s="104"/>
      <c r="G70" s="104"/>
      <c r="H70" s="104"/>
      <c r="I70" s="104" t="s">
        <v>172</v>
      </c>
      <c r="J70" s="104"/>
      <c r="K70" s="105">
        <v>45415</v>
      </c>
      <c r="L70" s="104"/>
      <c r="M70" s="104" t="s">
        <v>182</v>
      </c>
      <c r="N70" s="104"/>
      <c r="O70" s="104" t="s">
        <v>174</v>
      </c>
      <c r="P70" s="104"/>
      <c r="Q70" s="104" t="s">
        <v>232</v>
      </c>
      <c r="R70" s="104"/>
      <c r="S70" s="106"/>
      <c r="T70" s="104"/>
      <c r="U70" s="104" t="s">
        <v>171</v>
      </c>
      <c r="V70" s="104"/>
      <c r="W70" s="107">
        <v>112.5</v>
      </c>
      <c r="X70" s="104"/>
      <c r="Y70" s="107"/>
      <c r="Z70" s="104"/>
      <c r="AA70" s="107">
        <v>7820.5</v>
      </c>
    </row>
    <row r="71" spans="1:27" x14ac:dyDescent="0.25">
      <c r="A71" s="104"/>
      <c r="B71" s="104"/>
      <c r="C71" s="104"/>
      <c r="D71" s="104"/>
      <c r="E71" s="104"/>
      <c r="F71" s="104"/>
      <c r="G71" s="104"/>
      <c r="H71" s="104"/>
      <c r="I71" s="104" t="s">
        <v>172</v>
      </c>
      <c r="J71" s="104"/>
      <c r="K71" s="105">
        <v>45448</v>
      </c>
      <c r="L71" s="104"/>
      <c r="M71" s="104" t="s">
        <v>183</v>
      </c>
      <c r="N71" s="104"/>
      <c r="O71" s="104" t="s">
        <v>174</v>
      </c>
      <c r="P71" s="104"/>
      <c r="Q71" s="104" t="s">
        <v>233</v>
      </c>
      <c r="R71" s="104"/>
      <c r="S71" s="106"/>
      <c r="T71" s="104"/>
      <c r="U71" s="104" t="s">
        <v>171</v>
      </c>
      <c r="V71" s="104"/>
      <c r="W71" s="107">
        <v>265</v>
      </c>
      <c r="X71" s="104"/>
      <c r="Y71" s="107"/>
      <c r="Z71" s="104"/>
      <c r="AA71" s="107">
        <v>8085.5</v>
      </c>
    </row>
    <row r="72" spans="1:27" x14ac:dyDescent="0.25">
      <c r="A72" s="104"/>
      <c r="B72" s="104"/>
      <c r="C72" s="104"/>
      <c r="D72" s="104"/>
      <c r="E72" s="104"/>
      <c r="F72" s="104"/>
      <c r="G72" s="104"/>
      <c r="H72" s="104"/>
      <c r="I72" s="104" t="s">
        <v>172</v>
      </c>
      <c r="J72" s="104"/>
      <c r="K72" s="105">
        <v>45476</v>
      </c>
      <c r="L72" s="104"/>
      <c r="M72" s="104" t="s">
        <v>185</v>
      </c>
      <c r="N72" s="104"/>
      <c r="O72" s="104" t="s">
        <v>174</v>
      </c>
      <c r="P72" s="104"/>
      <c r="Q72" s="104" t="s">
        <v>234</v>
      </c>
      <c r="R72" s="104"/>
      <c r="S72" s="106"/>
      <c r="T72" s="104"/>
      <c r="U72" s="104" t="s">
        <v>171</v>
      </c>
      <c r="V72" s="104"/>
      <c r="W72" s="107">
        <v>97.5</v>
      </c>
      <c r="X72" s="104"/>
      <c r="Y72" s="107"/>
      <c r="Z72" s="104"/>
      <c r="AA72" s="107">
        <v>8183</v>
      </c>
    </row>
    <row r="73" spans="1:27" x14ac:dyDescent="0.25">
      <c r="A73" s="104"/>
      <c r="B73" s="104"/>
      <c r="C73" s="104"/>
      <c r="D73" s="104"/>
      <c r="E73" s="104"/>
      <c r="F73" s="104"/>
      <c r="G73" s="104"/>
      <c r="H73" s="104"/>
      <c r="I73" s="104" t="s">
        <v>176</v>
      </c>
      <c r="J73" s="104"/>
      <c r="K73" s="105">
        <v>45505</v>
      </c>
      <c r="L73" s="104"/>
      <c r="M73" s="104"/>
      <c r="N73" s="104"/>
      <c r="O73" s="104"/>
      <c r="P73" s="104"/>
      <c r="Q73" s="104" t="s">
        <v>235</v>
      </c>
      <c r="R73" s="104"/>
      <c r="S73" s="106"/>
      <c r="T73" s="104"/>
      <c r="U73" s="104" t="s">
        <v>171</v>
      </c>
      <c r="V73" s="104"/>
      <c r="W73" s="107"/>
      <c r="X73" s="104"/>
      <c r="Y73" s="107">
        <v>747.5</v>
      </c>
      <c r="Z73" s="104"/>
      <c r="AA73" s="107">
        <v>7435.5</v>
      </c>
    </row>
    <row r="74" spans="1:27" ht="15.75" thickBot="1" x14ac:dyDescent="0.3">
      <c r="A74" s="104"/>
      <c r="B74" s="104"/>
      <c r="C74" s="104"/>
      <c r="D74" s="104"/>
      <c r="E74" s="104"/>
      <c r="F74" s="104"/>
      <c r="G74" s="104"/>
      <c r="H74" s="104"/>
      <c r="I74" s="104" t="s">
        <v>172</v>
      </c>
      <c r="J74" s="104"/>
      <c r="K74" s="105">
        <v>45509</v>
      </c>
      <c r="L74" s="104"/>
      <c r="M74" s="104" t="s">
        <v>186</v>
      </c>
      <c r="N74" s="104"/>
      <c r="O74" s="104" t="s">
        <v>174</v>
      </c>
      <c r="P74" s="104"/>
      <c r="Q74" s="104" t="s">
        <v>236</v>
      </c>
      <c r="R74" s="104"/>
      <c r="S74" s="106"/>
      <c r="T74" s="104"/>
      <c r="U74" s="104" t="s">
        <v>171</v>
      </c>
      <c r="V74" s="104"/>
      <c r="W74" s="107">
        <v>97.5</v>
      </c>
      <c r="X74" s="104"/>
      <c r="Y74" s="107"/>
      <c r="Z74" s="104"/>
      <c r="AA74" s="107">
        <v>7533</v>
      </c>
    </row>
    <row r="75" spans="1:27" ht="15.75" thickBot="1" x14ac:dyDescent="0.3">
      <c r="A75" s="104"/>
      <c r="B75" s="104"/>
      <c r="C75" s="104" t="s">
        <v>237</v>
      </c>
      <c r="D75" s="104"/>
      <c r="E75" s="104"/>
      <c r="F75" s="104"/>
      <c r="G75" s="104"/>
      <c r="H75" s="104"/>
      <c r="I75" s="104"/>
      <c r="J75" s="104"/>
      <c r="K75" s="105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10">
        <f>ROUND(SUM(W65:W74),5)</f>
        <v>1136.5</v>
      </c>
      <c r="X75" s="104"/>
      <c r="Y75" s="110">
        <f>ROUND(SUM(Y65:Y74),5)</f>
        <v>747.5</v>
      </c>
      <c r="Z75" s="104"/>
      <c r="AA75" s="110">
        <f>AA74</f>
        <v>7533</v>
      </c>
    </row>
    <row r="76" spans="1:27" ht="15.75" thickBot="1" x14ac:dyDescent="0.3">
      <c r="A76" s="104"/>
      <c r="B76" s="104" t="s">
        <v>238</v>
      </c>
      <c r="C76" s="104"/>
      <c r="D76" s="104"/>
      <c r="E76" s="104"/>
      <c r="F76" s="104"/>
      <c r="G76" s="104"/>
      <c r="H76" s="104"/>
      <c r="I76" s="104"/>
      <c r="J76" s="104"/>
      <c r="K76" s="105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10">
        <f>ROUND(W64+W75,5)</f>
        <v>1136.5</v>
      </c>
      <c r="X76" s="104"/>
      <c r="Y76" s="110">
        <f>ROUND(Y64+Y75,5)</f>
        <v>747.5</v>
      </c>
      <c r="Z76" s="104"/>
      <c r="AA76" s="110">
        <f>ROUND(AA64+AA75,5)</f>
        <v>4174108.09</v>
      </c>
    </row>
    <row r="77" spans="1:27" s="113" customFormat="1" ht="12" thickBot="1" x14ac:dyDescent="0.25">
      <c r="A77" s="100" t="s">
        <v>239</v>
      </c>
      <c r="B77" s="100"/>
      <c r="C77" s="100"/>
      <c r="D77" s="100"/>
      <c r="E77" s="100"/>
      <c r="F77" s="100"/>
      <c r="G77" s="100"/>
      <c r="H77" s="100"/>
      <c r="I77" s="100"/>
      <c r="J77" s="100"/>
      <c r="K77" s="101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12">
        <f>ROUND(W51+W57+W76,5)</f>
        <v>2920.35</v>
      </c>
      <c r="X77" s="100"/>
      <c r="Y77" s="112">
        <f>ROUND(Y51+Y57+Y76,5)</f>
        <v>1894</v>
      </c>
      <c r="Z77" s="100"/>
      <c r="AA77" s="112">
        <f>ROUND(AA51+AA57+AA76,5)</f>
        <v>4199748.09</v>
      </c>
    </row>
    <row r="78" spans="1:27" ht="15.75" thickTop="1" x14ac:dyDescent="0.25">
      <c r="A78" s="100" t="s">
        <v>240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1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2"/>
      <c r="X78" s="100"/>
      <c r="Y78" s="102"/>
      <c r="Z78" s="100"/>
      <c r="AA78" s="102">
        <v>4198721.74</v>
      </c>
    </row>
    <row r="79" spans="1:27" x14ac:dyDescent="0.25">
      <c r="A79" s="100"/>
      <c r="B79" s="100" t="s">
        <v>241</v>
      </c>
      <c r="C79" s="100"/>
      <c r="D79" s="100"/>
      <c r="E79" s="100"/>
      <c r="F79" s="100"/>
      <c r="G79" s="100"/>
      <c r="H79" s="100"/>
      <c r="I79" s="100"/>
      <c r="J79" s="100"/>
      <c r="K79" s="101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2"/>
      <c r="X79" s="100"/>
      <c r="Y79" s="102"/>
      <c r="Z79" s="100"/>
      <c r="AA79" s="102">
        <v>0</v>
      </c>
    </row>
    <row r="80" spans="1:27" x14ac:dyDescent="0.25">
      <c r="A80" s="100"/>
      <c r="B80" s="100"/>
      <c r="C80" s="100" t="s">
        <v>242</v>
      </c>
      <c r="D80" s="100"/>
      <c r="E80" s="100"/>
      <c r="F80" s="100"/>
      <c r="G80" s="100"/>
      <c r="H80" s="100"/>
      <c r="I80" s="100"/>
      <c r="J80" s="100"/>
      <c r="K80" s="101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2"/>
      <c r="X80" s="100"/>
      <c r="Y80" s="102"/>
      <c r="Z80" s="100"/>
      <c r="AA80" s="102">
        <v>0</v>
      </c>
    </row>
    <row r="81" spans="1:27" x14ac:dyDescent="0.25">
      <c r="A81" s="100"/>
      <c r="B81" s="100"/>
      <c r="C81" s="100"/>
      <c r="D81" s="100" t="s">
        <v>243</v>
      </c>
      <c r="E81" s="100"/>
      <c r="F81" s="100"/>
      <c r="G81" s="100"/>
      <c r="H81" s="100"/>
      <c r="I81" s="100"/>
      <c r="J81" s="100"/>
      <c r="K81" s="101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2"/>
      <c r="X81" s="100"/>
      <c r="Y81" s="102"/>
      <c r="Z81" s="100"/>
      <c r="AA81" s="102">
        <v>0</v>
      </c>
    </row>
    <row r="82" spans="1:27" x14ac:dyDescent="0.25">
      <c r="A82" s="104"/>
      <c r="B82" s="104"/>
      <c r="C82" s="104"/>
      <c r="D82" s="104" t="s">
        <v>244</v>
      </c>
      <c r="E82" s="104"/>
      <c r="F82" s="104"/>
      <c r="G82" s="104"/>
      <c r="H82" s="104"/>
      <c r="I82" s="104"/>
      <c r="J82" s="104"/>
      <c r="K82" s="105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7"/>
      <c r="X82" s="104"/>
      <c r="Y82" s="107"/>
      <c r="Z82" s="104"/>
      <c r="AA82" s="107">
        <f>AA81</f>
        <v>0</v>
      </c>
    </row>
    <row r="83" spans="1:27" x14ac:dyDescent="0.25">
      <c r="A83" s="100"/>
      <c r="B83" s="100"/>
      <c r="C83" s="100"/>
      <c r="D83" s="100" t="s">
        <v>245</v>
      </c>
      <c r="E83" s="100"/>
      <c r="F83" s="100"/>
      <c r="G83" s="100"/>
      <c r="H83" s="100"/>
      <c r="I83" s="100"/>
      <c r="J83" s="100"/>
      <c r="K83" s="101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2"/>
      <c r="X83" s="100"/>
      <c r="Y83" s="102"/>
      <c r="Z83" s="100"/>
      <c r="AA83" s="102">
        <v>0</v>
      </c>
    </row>
    <row r="84" spans="1:27" x14ac:dyDescent="0.25">
      <c r="A84" s="104"/>
      <c r="B84" s="104"/>
      <c r="C84" s="104"/>
      <c r="D84" s="104" t="s">
        <v>246</v>
      </c>
      <c r="E84" s="104"/>
      <c r="F84" s="104"/>
      <c r="G84" s="104"/>
      <c r="H84" s="104"/>
      <c r="I84" s="104"/>
      <c r="J84" s="104"/>
      <c r="K84" s="105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7"/>
      <c r="X84" s="104"/>
      <c r="Y84" s="107"/>
      <c r="Z84" s="104"/>
      <c r="AA84" s="107">
        <f>AA83</f>
        <v>0</v>
      </c>
    </row>
    <row r="85" spans="1:27" x14ac:dyDescent="0.25">
      <c r="A85" s="100"/>
      <c r="B85" s="100"/>
      <c r="C85" s="100"/>
      <c r="D85" s="100" t="s">
        <v>247</v>
      </c>
      <c r="E85" s="100"/>
      <c r="F85" s="100"/>
      <c r="G85" s="100"/>
      <c r="H85" s="100"/>
      <c r="I85" s="100"/>
      <c r="J85" s="100"/>
      <c r="K85" s="101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2"/>
      <c r="X85" s="100"/>
      <c r="Y85" s="102"/>
      <c r="Z85" s="100"/>
      <c r="AA85" s="102">
        <v>0</v>
      </c>
    </row>
    <row r="86" spans="1:27" x14ac:dyDescent="0.25">
      <c r="A86" s="100"/>
      <c r="B86" s="100"/>
      <c r="C86" s="100"/>
      <c r="D86" s="100"/>
      <c r="E86" s="100" t="s">
        <v>248</v>
      </c>
      <c r="F86" s="100"/>
      <c r="G86" s="100"/>
      <c r="H86" s="100"/>
      <c r="I86" s="100"/>
      <c r="J86" s="100"/>
      <c r="K86" s="101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2"/>
      <c r="X86" s="100"/>
      <c r="Y86" s="102"/>
      <c r="Z86" s="100"/>
      <c r="AA86" s="102">
        <v>0</v>
      </c>
    </row>
    <row r="87" spans="1:27" x14ac:dyDescent="0.25">
      <c r="A87" s="100"/>
      <c r="B87" s="100"/>
      <c r="C87" s="100"/>
      <c r="D87" s="100"/>
      <c r="E87" s="100"/>
      <c r="F87" s="100" t="s">
        <v>184</v>
      </c>
      <c r="G87" s="100"/>
      <c r="H87" s="100"/>
      <c r="I87" s="100"/>
      <c r="J87" s="100"/>
      <c r="K87" s="101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2"/>
      <c r="X87" s="100"/>
      <c r="Y87" s="102"/>
      <c r="Z87" s="100"/>
      <c r="AA87" s="102">
        <v>0</v>
      </c>
    </row>
    <row r="88" spans="1:27" ht="15.75" thickBot="1" x14ac:dyDescent="0.3">
      <c r="A88" s="111"/>
      <c r="B88" s="111"/>
      <c r="C88" s="111"/>
      <c r="D88" s="111"/>
      <c r="E88" s="111"/>
      <c r="F88" s="111"/>
      <c r="G88" s="104"/>
      <c r="H88" s="104"/>
      <c r="I88" s="104" t="s">
        <v>176</v>
      </c>
      <c r="J88" s="104"/>
      <c r="K88" s="105">
        <v>45467</v>
      </c>
      <c r="L88" s="104"/>
      <c r="M88" s="104"/>
      <c r="N88" s="104"/>
      <c r="O88" s="104" t="s">
        <v>249</v>
      </c>
      <c r="P88" s="104"/>
      <c r="Q88" s="104" t="s">
        <v>250</v>
      </c>
      <c r="R88" s="104"/>
      <c r="S88" s="106"/>
      <c r="T88" s="104"/>
      <c r="U88" s="104" t="s">
        <v>171</v>
      </c>
      <c r="V88" s="104"/>
      <c r="W88" s="108"/>
      <c r="X88" s="104"/>
      <c r="Y88" s="108">
        <v>264.5</v>
      </c>
      <c r="Z88" s="104"/>
      <c r="AA88" s="108">
        <v>264.5</v>
      </c>
    </row>
    <row r="89" spans="1:27" x14ac:dyDescent="0.25">
      <c r="A89" s="104"/>
      <c r="B89" s="104"/>
      <c r="C89" s="104"/>
      <c r="D89" s="104"/>
      <c r="E89" s="104"/>
      <c r="F89" s="104" t="s">
        <v>251</v>
      </c>
      <c r="G89" s="104"/>
      <c r="H89" s="104"/>
      <c r="I89" s="104"/>
      <c r="J89" s="104"/>
      <c r="K89" s="105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7">
        <f>ROUND(SUM(W87:W88),5)</f>
        <v>0</v>
      </c>
      <c r="X89" s="104"/>
      <c r="Y89" s="107">
        <f>ROUND(SUM(Y87:Y88),5)</f>
        <v>264.5</v>
      </c>
      <c r="Z89" s="104"/>
      <c r="AA89" s="107">
        <f>AA88</f>
        <v>264.5</v>
      </c>
    </row>
    <row r="90" spans="1:27" x14ac:dyDescent="0.25">
      <c r="A90" s="100"/>
      <c r="B90" s="100"/>
      <c r="C90" s="100"/>
      <c r="D90" s="100"/>
      <c r="E90" s="100"/>
      <c r="F90" s="100" t="s">
        <v>189</v>
      </c>
      <c r="G90" s="100"/>
      <c r="H90" s="100"/>
      <c r="I90" s="100"/>
      <c r="J90" s="100"/>
      <c r="K90" s="101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2"/>
      <c r="X90" s="100"/>
      <c r="Y90" s="102"/>
      <c r="Z90" s="100"/>
      <c r="AA90" s="102">
        <v>0</v>
      </c>
    </row>
    <row r="91" spans="1:27" ht="15.75" thickBot="1" x14ac:dyDescent="0.3">
      <c r="A91" s="111"/>
      <c r="B91" s="111"/>
      <c r="C91" s="111"/>
      <c r="D91" s="111"/>
      <c r="E91" s="111"/>
      <c r="F91" s="111"/>
      <c r="G91" s="104"/>
      <c r="H91" s="104"/>
      <c r="I91" s="104" t="s">
        <v>187</v>
      </c>
      <c r="J91" s="104"/>
      <c r="K91" s="105">
        <v>45525</v>
      </c>
      <c r="L91" s="104"/>
      <c r="M91" s="104"/>
      <c r="N91" s="104"/>
      <c r="O91" s="104"/>
      <c r="P91" s="104"/>
      <c r="Q91" s="104" t="s">
        <v>188</v>
      </c>
      <c r="R91" s="104"/>
      <c r="S91" s="106"/>
      <c r="T91" s="104"/>
      <c r="U91" s="104" t="s">
        <v>171</v>
      </c>
      <c r="V91" s="104"/>
      <c r="W91" s="108">
        <v>10</v>
      </c>
      <c r="X91" s="104"/>
      <c r="Y91" s="108"/>
      <c r="Z91" s="104"/>
      <c r="AA91" s="108">
        <v>-10</v>
      </c>
    </row>
    <row r="92" spans="1:27" x14ac:dyDescent="0.25">
      <c r="A92" s="104"/>
      <c r="B92" s="104"/>
      <c r="C92" s="104"/>
      <c r="D92" s="104"/>
      <c r="E92" s="104"/>
      <c r="F92" s="104" t="s">
        <v>252</v>
      </c>
      <c r="G92" s="104"/>
      <c r="H92" s="104"/>
      <c r="I92" s="104"/>
      <c r="J92" s="104"/>
      <c r="K92" s="105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7">
        <f>ROUND(SUM(W90:W91),5)</f>
        <v>10</v>
      </c>
      <c r="X92" s="104"/>
      <c r="Y92" s="107">
        <f>ROUND(SUM(Y90:Y91),5)</f>
        <v>0</v>
      </c>
      <c r="Z92" s="104"/>
      <c r="AA92" s="107">
        <f>AA91</f>
        <v>-10</v>
      </c>
    </row>
    <row r="93" spans="1:27" x14ac:dyDescent="0.25">
      <c r="A93" s="100"/>
      <c r="B93" s="100"/>
      <c r="C93" s="100"/>
      <c r="D93" s="100"/>
      <c r="E93" s="100"/>
      <c r="F93" s="100" t="s">
        <v>253</v>
      </c>
      <c r="G93" s="100"/>
      <c r="H93" s="100"/>
      <c r="I93" s="100"/>
      <c r="J93" s="100"/>
      <c r="K93" s="101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2"/>
      <c r="X93" s="100"/>
      <c r="Y93" s="102"/>
      <c r="Z93" s="100"/>
      <c r="AA93" s="102">
        <v>0</v>
      </c>
    </row>
    <row r="94" spans="1:27" x14ac:dyDescent="0.25">
      <c r="A94" s="104"/>
      <c r="B94" s="104"/>
      <c r="C94" s="104"/>
      <c r="D94" s="104"/>
      <c r="E94" s="104"/>
      <c r="F94" s="104" t="s">
        <v>254</v>
      </c>
      <c r="G94" s="104"/>
      <c r="H94" s="104"/>
      <c r="I94" s="104"/>
      <c r="J94" s="104"/>
      <c r="K94" s="105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7"/>
      <c r="X94" s="104"/>
      <c r="Y94" s="107"/>
      <c r="Z94" s="104"/>
      <c r="AA94" s="107">
        <f>AA93</f>
        <v>0</v>
      </c>
    </row>
    <row r="95" spans="1:27" x14ac:dyDescent="0.25">
      <c r="A95" s="100"/>
      <c r="B95" s="100"/>
      <c r="C95" s="100"/>
      <c r="D95" s="100"/>
      <c r="E95" s="100"/>
      <c r="F95" s="100" t="s">
        <v>177</v>
      </c>
      <c r="G95" s="100"/>
      <c r="H95" s="100"/>
      <c r="I95" s="100"/>
      <c r="J95" s="100"/>
      <c r="K95" s="101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2"/>
      <c r="X95" s="100"/>
      <c r="Y95" s="102"/>
      <c r="Z95" s="100"/>
      <c r="AA95" s="102">
        <v>0</v>
      </c>
    </row>
    <row r="96" spans="1:27" x14ac:dyDescent="0.25">
      <c r="A96" s="104"/>
      <c r="B96" s="104"/>
      <c r="C96" s="104"/>
      <c r="D96" s="104"/>
      <c r="E96" s="104"/>
      <c r="F96" s="104"/>
      <c r="G96" s="104"/>
      <c r="H96" s="104"/>
      <c r="I96" s="104" t="s">
        <v>176</v>
      </c>
      <c r="J96" s="104"/>
      <c r="K96" s="105">
        <v>45296</v>
      </c>
      <c r="L96" s="104"/>
      <c r="M96" s="104"/>
      <c r="N96" s="104"/>
      <c r="O96" s="104" t="s">
        <v>249</v>
      </c>
      <c r="P96" s="104"/>
      <c r="Q96" s="104" t="s">
        <v>255</v>
      </c>
      <c r="R96" s="104"/>
      <c r="S96" s="106"/>
      <c r="T96" s="104"/>
      <c r="U96" s="104" t="s">
        <v>171</v>
      </c>
      <c r="V96" s="104"/>
      <c r="W96" s="107"/>
      <c r="X96" s="104"/>
      <c r="Y96" s="107">
        <v>120</v>
      </c>
      <c r="Z96" s="104"/>
      <c r="AA96" s="107">
        <v>120</v>
      </c>
    </row>
    <row r="97" spans="1:27" x14ac:dyDescent="0.25">
      <c r="A97" s="104"/>
      <c r="B97" s="104"/>
      <c r="C97" s="104"/>
      <c r="D97" s="104"/>
      <c r="E97" s="104"/>
      <c r="F97" s="104"/>
      <c r="G97" s="104"/>
      <c r="H97" s="104"/>
      <c r="I97" s="104" t="s">
        <v>176</v>
      </c>
      <c r="J97" s="104"/>
      <c r="K97" s="105">
        <v>45328</v>
      </c>
      <c r="L97" s="104"/>
      <c r="M97" s="104"/>
      <c r="N97" s="104"/>
      <c r="O97" s="104" t="s">
        <v>249</v>
      </c>
      <c r="P97" s="104"/>
      <c r="Q97" s="104" t="s">
        <v>256</v>
      </c>
      <c r="R97" s="104"/>
      <c r="S97" s="106"/>
      <c r="T97" s="104"/>
      <c r="U97" s="104" t="s">
        <v>171</v>
      </c>
      <c r="V97" s="104"/>
      <c r="W97" s="107"/>
      <c r="X97" s="104"/>
      <c r="Y97" s="107">
        <v>147.35</v>
      </c>
      <c r="Z97" s="104"/>
      <c r="AA97" s="107">
        <v>267.35000000000002</v>
      </c>
    </row>
    <row r="98" spans="1:27" x14ac:dyDescent="0.25">
      <c r="A98" s="104"/>
      <c r="B98" s="104"/>
      <c r="C98" s="104"/>
      <c r="D98" s="104"/>
      <c r="E98" s="104"/>
      <c r="F98" s="104"/>
      <c r="G98" s="104"/>
      <c r="H98" s="104"/>
      <c r="I98" s="104" t="s">
        <v>176</v>
      </c>
      <c r="J98" s="104"/>
      <c r="K98" s="105">
        <v>45357</v>
      </c>
      <c r="L98" s="104"/>
      <c r="M98" s="104"/>
      <c r="N98" s="104"/>
      <c r="O98" s="104" t="s">
        <v>249</v>
      </c>
      <c r="P98" s="104"/>
      <c r="Q98" s="104" t="s">
        <v>257</v>
      </c>
      <c r="R98" s="104"/>
      <c r="S98" s="106"/>
      <c r="T98" s="104"/>
      <c r="U98" s="104" t="s">
        <v>171</v>
      </c>
      <c r="V98" s="104"/>
      <c r="W98" s="107"/>
      <c r="X98" s="104"/>
      <c r="Y98" s="107">
        <v>200</v>
      </c>
      <c r="Z98" s="104"/>
      <c r="AA98" s="107">
        <v>467.35</v>
      </c>
    </row>
    <row r="99" spans="1:27" x14ac:dyDescent="0.25">
      <c r="A99" s="104"/>
      <c r="B99" s="104"/>
      <c r="C99" s="104"/>
      <c r="D99" s="104"/>
      <c r="E99" s="104"/>
      <c r="F99" s="104"/>
      <c r="G99" s="104"/>
      <c r="H99" s="104"/>
      <c r="I99" s="104" t="s">
        <v>176</v>
      </c>
      <c r="J99" s="104"/>
      <c r="K99" s="105">
        <v>45386</v>
      </c>
      <c r="L99" s="104"/>
      <c r="M99" s="104"/>
      <c r="N99" s="104"/>
      <c r="O99" s="104" t="s">
        <v>249</v>
      </c>
      <c r="P99" s="104"/>
      <c r="Q99" s="104" t="s">
        <v>258</v>
      </c>
      <c r="R99" s="104"/>
      <c r="S99" s="106"/>
      <c r="T99" s="104"/>
      <c r="U99" s="104" t="s">
        <v>171</v>
      </c>
      <c r="V99" s="104"/>
      <c r="W99" s="107"/>
      <c r="X99" s="104"/>
      <c r="Y99" s="107">
        <v>95</v>
      </c>
      <c r="Z99" s="104"/>
      <c r="AA99" s="107">
        <v>562.35</v>
      </c>
    </row>
    <row r="100" spans="1:27" x14ac:dyDescent="0.25">
      <c r="A100" s="104"/>
      <c r="B100" s="104"/>
      <c r="C100" s="104"/>
      <c r="D100" s="104"/>
      <c r="E100" s="104"/>
      <c r="F100" s="104"/>
      <c r="G100" s="104"/>
      <c r="H100" s="104"/>
      <c r="I100" s="104" t="s">
        <v>176</v>
      </c>
      <c r="J100" s="104"/>
      <c r="K100" s="105">
        <v>45425</v>
      </c>
      <c r="L100" s="104"/>
      <c r="M100" s="104"/>
      <c r="N100" s="104"/>
      <c r="O100" s="104" t="s">
        <v>249</v>
      </c>
      <c r="P100" s="104"/>
      <c r="Q100" s="104" t="s">
        <v>259</v>
      </c>
      <c r="R100" s="104"/>
      <c r="S100" s="106"/>
      <c r="T100" s="104"/>
      <c r="U100" s="104" t="s">
        <v>171</v>
      </c>
      <c r="V100" s="104"/>
      <c r="W100" s="107"/>
      <c r="X100" s="104"/>
      <c r="Y100" s="107">
        <v>112</v>
      </c>
      <c r="Z100" s="104"/>
      <c r="AA100" s="107">
        <v>674.35</v>
      </c>
    </row>
    <row r="101" spans="1:27" ht="15.75" thickBot="1" x14ac:dyDescent="0.3">
      <c r="A101" s="104"/>
      <c r="B101" s="104"/>
      <c r="C101" s="104"/>
      <c r="D101" s="104"/>
      <c r="E101" s="104"/>
      <c r="F101" s="104"/>
      <c r="G101" s="104"/>
      <c r="H101" s="104"/>
      <c r="I101" s="104" t="s">
        <v>176</v>
      </c>
      <c r="J101" s="104"/>
      <c r="K101" s="105">
        <v>45502</v>
      </c>
      <c r="L101" s="104"/>
      <c r="M101" s="104"/>
      <c r="N101" s="104"/>
      <c r="O101" s="104"/>
      <c r="P101" s="104"/>
      <c r="Q101" s="104" t="s">
        <v>260</v>
      </c>
      <c r="R101" s="104"/>
      <c r="S101" s="106"/>
      <c r="T101" s="104"/>
      <c r="U101" s="104" t="s">
        <v>171</v>
      </c>
      <c r="V101" s="104"/>
      <c r="W101" s="108"/>
      <c r="X101" s="104"/>
      <c r="Y101" s="108">
        <v>97.5</v>
      </c>
      <c r="Z101" s="104"/>
      <c r="AA101" s="108">
        <v>771.85</v>
      </c>
    </row>
    <row r="102" spans="1:27" x14ac:dyDescent="0.25">
      <c r="A102" s="104"/>
      <c r="B102" s="104"/>
      <c r="C102" s="104"/>
      <c r="D102" s="104"/>
      <c r="E102" s="104"/>
      <c r="F102" s="104" t="s">
        <v>198</v>
      </c>
      <c r="G102" s="104"/>
      <c r="H102" s="104"/>
      <c r="I102" s="104"/>
      <c r="J102" s="104"/>
      <c r="K102" s="105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7">
        <f>ROUND(SUM(W95:W101),5)</f>
        <v>0</v>
      </c>
      <c r="X102" s="104"/>
      <c r="Y102" s="107">
        <f>ROUND(SUM(Y95:Y101),5)</f>
        <v>771.85</v>
      </c>
      <c r="Z102" s="104"/>
      <c r="AA102" s="107">
        <f>AA101</f>
        <v>771.85</v>
      </c>
    </row>
    <row r="103" spans="1:27" x14ac:dyDescent="0.25">
      <c r="A103" s="100"/>
      <c r="B103" s="100"/>
      <c r="C103" s="100"/>
      <c r="D103" s="100"/>
      <c r="E103" s="100"/>
      <c r="F103" s="100" t="s">
        <v>79</v>
      </c>
      <c r="G103" s="100"/>
      <c r="H103" s="100"/>
      <c r="I103" s="100"/>
      <c r="J103" s="100"/>
      <c r="K103" s="101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2"/>
      <c r="X103" s="100"/>
      <c r="Y103" s="102"/>
      <c r="Z103" s="100"/>
      <c r="AA103" s="102">
        <v>0</v>
      </c>
    </row>
    <row r="104" spans="1:27" x14ac:dyDescent="0.25">
      <c r="A104" s="104"/>
      <c r="B104" s="104"/>
      <c r="C104" s="104"/>
      <c r="D104" s="104"/>
      <c r="E104" s="104"/>
      <c r="F104" s="104" t="s">
        <v>209</v>
      </c>
      <c r="G104" s="104"/>
      <c r="H104" s="104"/>
      <c r="I104" s="104"/>
      <c r="J104" s="104"/>
      <c r="K104" s="105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7"/>
      <c r="X104" s="104"/>
      <c r="Y104" s="107"/>
      <c r="Z104" s="104"/>
      <c r="AA104" s="107">
        <f>AA103</f>
        <v>0</v>
      </c>
    </row>
    <row r="105" spans="1:27" x14ac:dyDescent="0.25">
      <c r="A105" s="100"/>
      <c r="B105" s="100"/>
      <c r="C105" s="100"/>
      <c r="D105" s="100"/>
      <c r="E105" s="100"/>
      <c r="F105" s="100" t="s">
        <v>261</v>
      </c>
      <c r="G105" s="100"/>
      <c r="H105" s="100"/>
      <c r="I105" s="100"/>
      <c r="J105" s="100"/>
      <c r="K105" s="101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2"/>
      <c r="X105" s="100"/>
      <c r="Y105" s="102"/>
      <c r="Z105" s="100"/>
      <c r="AA105" s="102">
        <v>0</v>
      </c>
    </row>
    <row r="106" spans="1:27" ht="15.75" thickBot="1" x14ac:dyDescent="0.3">
      <c r="A106" s="104"/>
      <c r="B106" s="104"/>
      <c r="C106" s="104"/>
      <c r="D106" s="104"/>
      <c r="E106" s="104"/>
      <c r="F106" s="104" t="s">
        <v>262</v>
      </c>
      <c r="G106" s="104"/>
      <c r="H106" s="104"/>
      <c r="I106" s="104"/>
      <c r="J106" s="104"/>
      <c r="K106" s="105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8"/>
      <c r="X106" s="104"/>
      <c r="Y106" s="108"/>
      <c r="Z106" s="104"/>
      <c r="AA106" s="108">
        <f>AA105</f>
        <v>0</v>
      </c>
    </row>
    <row r="107" spans="1:27" x14ac:dyDescent="0.25">
      <c r="A107" s="104"/>
      <c r="B107" s="104"/>
      <c r="C107" s="104"/>
      <c r="D107" s="104"/>
      <c r="E107" s="104" t="s">
        <v>263</v>
      </c>
      <c r="F107" s="104"/>
      <c r="G107" s="104"/>
      <c r="H107" s="104"/>
      <c r="I107" s="104"/>
      <c r="J107" s="104"/>
      <c r="K107" s="105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7">
        <f>ROUND(W89+W92+W94+W102+W104+W106,5)</f>
        <v>10</v>
      </c>
      <c r="X107" s="104"/>
      <c r="Y107" s="107">
        <f>ROUND(Y89+Y92+Y94+Y102+Y104+Y106,5)</f>
        <v>1036.3499999999999</v>
      </c>
      <c r="Z107" s="104"/>
      <c r="AA107" s="107">
        <f>ROUND(AA89+AA92+AA94+AA102+AA104+AA106,5)</f>
        <v>1026.3499999999999</v>
      </c>
    </row>
    <row r="108" spans="1:27" x14ac:dyDescent="0.25">
      <c r="A108" s="100"/>
      <c r="B108" s="100"/>
      <c r="C108" s="100"/>
      <c r="D108" s="100"/>
      <c r="E108" s="100" t="s">
        <v>264</v>
      </c>
      <c r="F108" s="100"/>
      <c r="G108" s="100"/>
      <c r="H108" s="100"/>
      <c r="I108" s="100"/>
      <c r="J108" s="100"/>
      <c r="K108" s="101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2"/>
      <c r="X108" s="100"/>
      <c r="Y108" s="102"/>
      <c r="Z108" s="100"/>
      <c r="AA108" s="102">
        <v>0</v>
      </c>
    </row>
    <row r="109" spans="1:27" x14ac:dyDescent="0.25">
      <c r="A109" s="100"/>
      <c r="B109" s="100"/>
      <c r="C109" s="100"/>
      <c r="D109" s="100"/>
      <c r="E109" s="100"/>
      <c r="F109" s="100" t="s">
        <v>265</v>
      </c>
      <c r="G109" s="100"/>
      <c r="H109" s="100"/>
      <c r="I109" s="100"/>
      <c r="J109" s="100"/>
      <c r="K109" s="101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2"/>
      <c r="X109" s="100"/>
      <c r="Y109" s="102"/>
      <c r="Z109" s="100"/>
      <c r="AA109" s="102">
        <v>0</v>
      </c>
    </row>
    <row r="110" spans="1:27" x14ac:dyDescent="0.25">
      <c r="A110" s="104"/>
      <c r="B110" s="104"/>
      <c r="C110" s="104"/>
      <c r="D110" s="104"/>
      <c r="E110" s="104"/>
      <c r="F110" s="104" t="s">
        <v>266</v>
      </c>
      <c r="G110" s="104"/>
      <c r="H110" s="104"/>
      <c r="I110" s="104"/>
      <c r="J110" s="104"/>
      <c r="K110" s="105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7"/>
      <c r="X110" s="104"/>
      <c r="Y110" s="107"/>
      <c r="Z110" s="104"/>
      <c r="AA110" s="107">
        <f>AA109</f>
        <v>0</v>
      </c>
    </row>
    <row r="111" spans="1:27" x14ac:dyDescent="0.25">
      <c r="A111" s="100"/>
      <c r="B111" s="100"/>
      <c r="C111" s="100"/>
      <c r="D111" s="100"/>
      <c r="E111" s="100"/>
      <c r="F111" s="100" t="s">
        <v>267</v>
      </c>
      <c r="G111" s="100"/>
      <c r="H111" s="100"/>
      <c r="I111" s="100"/>
      <c r="J111" s="100"/>
      <c r="K111" s="101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2"/>
      <c r="X111" s="100"/>
      <c r="Y111" s="102"/>
      <c r="Z111" s="100"/>
      <c r="AA111" s="102">
        <v>0</v>
      </c>
    </row>
    <row r="112" spans="1:27" ht="15.75" thickBot="1" x14ac:dyDescent="0.3">
      <c r="A112" s="104"/>
      <c r="B112" s="104"/>
      <c r="C112" s="104"/>
      <c r="D112" s="104"/>
      <c r="E112" s="104"/>
      <c r="F112" s="104" t="s">
        <v>268</v>
      </c>
      <c r="G112" s="104"/>
      <c r="H112" s="104"/>
      <c r="I112" s="104"/>
      <c r="J112" s="104"/>
      <c r="K112" s="105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8"/>
      <c r="X112" s="104"/>
      <c r="Y112" s="108"/>
      <c r="Z112" s="104"/>
      <c r="AA112" s="108">
        <f>AA111</f>
        <v>0</v>
      </c>
    </row>
    <row r="113" spans="1:27" x14ac:dyDescent="0.25">
      <c r="A113" s="104"/>
      <c r="B113" s="104"/>
      <c r="C113" s="104"/>
      <c r="D113" s="104"/>
      <c r="E113" s="104" t="s">
        <v>269</v>
      </c>
      <c r="F113" s="104"/>
      <c r="G113" s="104"/>
      <c r="H113" s="104"/>
      <c r="I113" s="104"/>
      <c r="J113" s="104"/>
      <c r="K113" s="105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7"/>
      <c r="X113" s="104"/>
      <c r="Y113" s="107"/>
      <c r="Z113" s="104"/>
      <c r="AA113" s="107">
        <f>ROUND(AA110+AA112,5)</f>
        <v>0</v>
      </c>
    </row>
    <row r="114" spans="1:27" x14ac:dyDescent="0.25">
      <c r="A114" s="100"/>
      <c r="B114" s="100"/>
      <c r="C114" s="100"/>
      <c r="D114" s="100"/>
      <c r="E114" s="100" t="s">
        <v>270</v>
      </c>
      <c r="F114" s="100"/>
      <c r="G114" s="100"/>
      <c r="H114" s="100"/>
      <c r="I114" s="100"/>
      <c r="J114" s="100"/>
      <c r="K114" s="101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2"/>
      <c r="X114" s="100"/>
      <c r="Y114" s="102"/>
      <c r="Z114" s="100"/>
      <c r="AA114" s="102">
        <v>0</v>
      </c>
    </row>
    <row r="115" spans="1:27" ht="15.75" thickBot="1" x14ac:dyDescent="0.3">
      <c r="A115" s="104"/>
      <c r="B115" s="104"/>
      <c r="C115" s="104"/>
      <c r="D115" s="104"/>
      <c r="E115" s="104" t="s">
        <v>271</v>
      </c>
      <c r="F115" s="104"/>
      <c r="G115" s="104"/>
      <c r="H115" s="104"/>
      <c r="I115" s="104"/>
      <c r="J115" s="104"/>
      <c r="K115" s="105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7"/>
      <c r="X115" s="104"/>
      <c r="Y115" s="107"/>
      <c r="Z115" s="104"/>
      <c r="AA115" s="107">
        <f>AA114</f>
        <v>0</v>
      </c>
    </row>
    <row r="116" spans="1:27" ht="15.75" thickBot="1" x14ac:dyDescent="0.3">
      <c r="A116" s="104"/>
      <c r="B116" s="104"/>
      <c r="C116" s="104"/>
      <c r="D116" s="104" t="s">
        <v>272</v>
      </c>
      <c r="E116" s="104"/>
      <c r="F116" s="104"/>
      <c r="G116" s="104"/>
      <c r="H116" s="104"/>
      <c r="I116" s="104"/>
      <c r="J116" s="104"/>
      <c r="K116" s="105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9">
        <f>ROUND(W107+W113+W115,5)</f>
        <v>10</v>
      </c>
      <c r="X116" s="104"/>
      <c r="Y116" s="109">
        <f>ROUND(Y107+Y113+Y115,5)</f>
        <v>1036.3499999999999</v>
      </c>
      <c r="Z116" s="104"/>
      <c r="AA116" s="109">
        <f>ROUND(AA107+AA113+AA115,5)</f>
        <v>1026.3499999999999</v>
      </c>
    </row>
    <row r="117" spans="1:27" x14ac:dyDescent="0.25">
      <c r="A117" s="104"/>
      <c r="B117" s="104"/>
      <c r="C117" s="104" t="s">
        <v>273</v>
      </c>
      <c r="D117" s="104"/>
      <c r="E117" s="104"/>
      <c r="F117" s="104"/>
      <c r="G117" s="104"/>
      <c r="H117" s="104"/>
      <c r="I117" s="104"/>
      <c r="J117" s="104"/>
      <c r="K117" s="105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7">
        <f>ROUND(W82+W84+W116,5)</f>
        <v>10</v>
      </c>
      <c r="X117" s="104"/>
      <c r="Y117" s="107">
        <f>ROUND(Y82+Y84+Y116,5)</f>
        <v>1036.3499999999999</v>
      </c>
      <c r="Z117" s="104"/>
      <c r="AA117" s="107">
        <f>ROUND(AA82+AA84+AA116,5)</f>
        <v>1026.3499999999999</v>
      </c>
    </row>
    <row r="118" spans="1:27" x14ac:dyDescent="0.25">
      <c r="A118" s="100"/>
      <c r="B118" s="100"/>
      <c r="C118" s="100" t="s">
        <v>274</v>
      </c>
      <c r="D118" s="100"/>
      <c r="E118" s="100"/>
      <c r="F118" s="100"/>
      <c r="G118" s="100"/>
      <c r="H118" s="100"/>
      <c r="I118" s="100"/>
      <c r="J118" s="100"/>
      <c r="K118" s="101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2"/>
      <c r="X118" s="100"/>
      <c r="Y118" s="102"/>
      <c r="Z118" s="100"/>
      <c r="AA118" s="102">
        <v>0</v>
      </c>
    </row>
    <row r="119" spans="1:27" ht="15.75" thickBot="1" x14ac:dyDescent="0.3">
      <c r="A119" s="104"/>
      <c r="B119" s="104"/>
      <c r="C119" s="104" t="s">
        <v>275</v>
      </c>
      <c r="D119" s="104"/>
      <c r="E119" s="104"/>
      <c r="F119" s="104"/>
      <c r="G119" s="104"/>
      <c r="H119" s="104"/>
      <c r="I119" s="104"/>
      <c r="J119" s="104"/>
      <c r="K119" s="105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8"/>
      <c r="X119" s="104"/>
      <c r="Y119" s="108"/>
      <c r="Z119" s="104"/>
      <c r="AA119" s="108">
        <f>AA118</f>
        <v>0</v>
      </c>
    </row>
    <row r="120" spans="1:27" x14ac:dyDescent="0.25">
      <c r="A120" s="104"/>
      <c r="B120" s="104" t="s">
        <v>276</v>
      </c>
      <c r="C120" s="104"/>
      <c r="D120" s="104"/>
      <c r="E120" s="104"/>
      <c r="F120" s="104"/>
      <c r="G120" s="104"/>
      <c r="H120" s="104"/>
      <c r="I120" s="104"/>
      <c r="J120" s="104"/>
      <c r="K120" s="105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7">
        <f>ROUND(W117+W119,5)</f>
        <v>10</v>
      </c>
      <c r="X120" s="104"/>
      <c r="Y120" s="107">
        <f>ROUND(Y117+Y119,5)</f>
        <v>1036.3499999999999</v>
      </c>
      <c r="Z120" s="104"/>
      <c r="AA120" s="107">
        <f>ROUND(AA117+AA119,5)</f>
        <v>1026.3499999999999</v>
      </c>
    </row>
    <row r="121" spans="1:27" x14ac:dyDescent="0.25">
      <c r="A121" s="100"/>
      <c r="B121" s="100" t="s">
        <v>277</v>
      </c>
      <c r="C121" s="100"/>
      <c r="D121" s="100"/>
      <c r="E121" s="100"/>
      <c r="F121" s="100"/>
      <c r="G121" s="100"/>
      <c r="H121" s="100"/>
      <c r="I121" s="100"/>
      <c r="J121" s="100"/>
      <c r="K121" s="101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2"/>
      <c r="X121" s="100"/>
      <c r="Y121" s="102"/>
      <c r="Z121" s="100"/>
      <c r="AA121" s="102">
        <v>4198721.74</v>
      </c>
    </row>
    <row r="122" spans="1:27" x14ac:dyDescent="0.25">
      <c r="A122" s="100"/>
      <c r="B122" s="100"/>
      <c r="C122" s="100" t="s">
        <v>278</v>
      </c>
      <c r="D122" s="100"/>
      <c r="E122" s="100"/>
      <c r="F122" s="100"/>
      <c r="G122" s="100"/>
      <c r="H122" s="100"/>
      <c r="I122" s="100"/>
      <c r="J122" s="100"/>
      <c r="K122" s="101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2"/>
      <c r="X122" s="100"/>
      <c r="Y122" s="102"/>
      <c r="Z122" s="100"/>
      <c r="AA122" s="102">
        <v>4198721.74</v>
      </c>
    </row>
    <row r="123" spans="1:27" x14ac:dyDescent="0.25">
      <c r="A123" s="100"/>
      <c r="B123" s="100"/>
      <c r="C123" s="100"/>
      <c r="D123" s="100" t="s">
        <v>279</v>
      </c>
      <c r="E123" s="100"/>
      <c r="F123" s="100"/>
      <c r="G123" s="100"/>
      <c r="H123" s="100"/>
      <c r="I123" s="100"/>
      <c r="J123" s="100"/>
      <c r="K123" s="101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2"/>
      <c r="X123" s="100"/>
      <c r="Y123" s="102"/>
      <c r="Z123" s="100"/>
      <c r="AA123" s="102">
        <v>50000</v>
      </c>
    </row>
    <row r="124" spans="1:27" x14ac:dyDescent="0.25">
      <c r="A124" s="104"/>
      <c r="B124" s="104"/>
      <c r="C124" s="104"/>
      <c r="D124" s="104" t="s">
        <v>280</v>
      </c>
      <c r="E124" s="104"/>
      <c r="F124" s="104"/>
      <c r="G124" s="104"/>
      <c r="H124" s="104"/>
      <c r="I124" s="104"/>
      <c r="J124" s="104"/>
      <c r="K124" s="105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7"/>
      <c r="X124" s="104"/>
      <c r="Y124" s="107"/>
      <c r="Z124" s="104"/>
      <c r="AA124" s="107">
        <f>AA123</f>
        <v>50000</v>
      </c>
    </row>
    <row r="125" spans="1:27" x14ac:dyDescent="0.25">
      <c r="A125" s="100"/>
      <c r="B125" s="100"/>
      <c r="C125" s="100"/>
      <c r="D125" s="100" t="s">
        <v>281</v>
      </c>
      <c r="E125" s="100"/>
      <c r="F125" s="100"/>
      <c r="G125" s="100"/>
      <c r="H125" s="100"/>
      <c r="I125" s="100"/>
      <c r="J125" s="100"/>
      <c r="K125" s="101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2"/>
      <c r="X125" s="100"/>
      <c r="Y125" s="102"/>
      <c r="Z125" s="100"/>
      <c r="AA125" s="102">
        <v>500000</v>
      </c>
    </row>
    <row r="126" spans="1:27" x14ac:dyDescent="0.25">
      <c r="A126" s="104"/>
      <c r="B126" s="104"/>
      <c r="C126" s="104"/>
      <c r="D126" s="104" t="s">
        <v>282</v>
      </c>
      <c r="E126" s="104"/>
      <c r="F126" s="104"/>
      <c r="G126" s="104"/>
      <c r="H126" s="104"/>
      <c r="I126" s="104"/>
      <c r="J126" s="104"/>
      <c r="K126" s="105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7"/>
      <c r="X126" s="104"/>
      <c r="Y126" s="107"/>
      <c r="Z126" s="104"/>
      <c r="AA126" s="107">
        <f>AA125</f>
        <v>500000</v>
      </c>
    </row>
    <row r="127" spans="1:27" x14ac:dyDescent="0.25">
      <c r="A127" s="100"/>
      <c r="B127" s="100"/>
      <c r="C127" s="100"/>
      <c r="D127" s="100" t="s">
        <v>283</v>
      </c>
      <c r="E127" s="100"/>
      <c r="F127" s="100"/>
      <c r="G127" s="100"/>
      <c r="H127" s="100"/>
      <c r="I127" s="100"/>
      <c r="J127" s="100"/>
      <c r="K127" s="101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2"/>
      <c r="X127" s="100"/>
      <c r="Y127" s="102"/>
      <c r="Z127" s="100"/>
      <c r="AA127" s="102">
        <v>100000</v>
      </c>
    </row>
    <row r="128" spans="1:27" x14ac:dyDescent="0.25">
      <c r="A128" s="100"/>
      <c r="B128" s="100"/>
      <c r="C128" s="100"/>
      <c r="D128" s="100"/>
      <c r="E128" s="100" t="s">
        <v>284</v>
      </c>
      <c r="F128" s="100"/>
      <c r="G128" s="100"/>
      <c r="H128" s="100"/>
      <c r="I128" s="100"/>
      <c r="J128" s="100"/>
      <c r="K128" s="101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2"/>
      <c r="X128" s="100"/>
      <c r="Y128" s="102"/>
      <c r="Z128" s="100"/>
      <c r="AA128" s="102">
        <v>100000</v>
      </c>
    </row>
    <row r="129" spans="1:27" x14ac:dyDescent="0.25">
      <c r="A129" s="104"/>
      <c r="B129" s="104"/>
      <c r="C129" s="104"/>
      <c r="D129" s="104"/>
      <c r="E129" s="104" t="s">
        <v>285</v>
      </c>
      <c r="F129" s="104"/>
      <c r="G129" s="104"/>
      <c r="H129" s="104"/>
      <c r="I129" s="104"/>
      <c r="J129" s="104"/>
      <c r="K129" s="105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7"/>
      <c r="X129" s="104"/>
      <c r="Y129" s="107"/>
      <c r="Z129" s="104"/>
      <c r="AA129" s="107">
        <f>AA128</f>
        <v>100000</v>
      </c>
    </row>
    <row r="130" spans="1:27" x14ac:dyDescent="0.25">
      <c r="A130" s="100"/>
      <c r="B130" s="100"/>
      <c r="C130" s="100"/>
      <c r="D130" s="100"/>
      <c r="E130" s="100" t="s">
        <v>286</v>
      </c>
      <c r="F130" s="100"/>
      <c r="G130" s="100"/>
      <c r="H130" s="100"/>
      <c r="I130" s="100"/>
      <c r="J130" s="100"/>
      <c r="K130" s="101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2"/>
      <c r="X130" s="100"/>
      <c r="Y130" s="102"/>
      <c r="Z130" s="100"/>
      <c r="AA130" s="102">
        <v>0</v>
      </c>
    </row>
    <row r="131" spans="1:27" ht="15.75" thickBot="1" x14ac:dyDescent="0.3">
      <c r="A131" s="104"/>
      <c r="B131" s="104"/>
      <c r="C131" s="104"/>
      <c r="D131" s="104"/>
      <c r="E131" s="104" t="s">
        <v>287</v>
      </c>
      <c r="F131" s="104"/>
      <c r="G131" s="104"/>
      <c r="H131" s="104"/>
      <c r="I131" s="104"/>
      <c r="J131" s="104"/>
      <c r="K131" s="105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8"/>
      <c r="X131" s="104"/>
      <c r="Y131" s="108"/>
      <c r="Z131" s="104"/>
      <c r="AA131" s="108">
        <f>AA130</f>
        <v>0</v>
      </c>
    </row>
    <row r="132" spans="1:27" x14ac:dyDescent="0.25">
      <c r="A132" s="104"/>
      <c r="B132" s="104"/>
      <c r="C132" s="104"/>
      <c r="D132" s="104" t="s">
        <v>288</v>
      </c>
      <c r="E132" s="104"/>
      <c r="F132" s="104"/>
      <c r="G132" s="104"/>
      <c r="H132" s="104"/>
      <c r="I132" s="104"/>
      <c r="J132" s="104"/>
      <c r="K132" s="105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7"/>
      <c r="X132" s="104"/>
      <c r="Y132" s="107"/>
      <c r="Z132" s="104"/>
      <c r="AA132" s="107">
        <f>ROUND(AA129+AA131,5)</f>
        <v>100000</v>
      </c>
    </row>
    <row r="133" spans="1:27" x14ac:dyDescent="0.25">
      <c r="A133" s="100"/>
      <c r="B133" s="100"/>
      <c r="C133" s="100"/>
      <c r="D133" s="100" t="s">
        <v>289</v>
      </c>
      <c r="E133" s="100"/>
      <c r="F133" s="100"/>
      <c r="G133" s="100"/>
      <c r="H133" s="100"/>
      <c r="I133" s="100"/>
      <c r="J133" s="100"/>
      <c r="K133" s="101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2"/>
      <c r="X133" s="100"/>
      <c r="Y133" s="102"/>
      <c r="Z133" s="100"/>
      <c r="AA133" s="102">
        <v>50000</v>
      </c>
    </row>
    <row r="134" spans="1:27" x14ac:dyDescent="0.25">
      <c r="A134" s="104"/>
      <c r="B134" s="104"/>
      <c r="C134" s="104"/>
      <c r="D134" s="104" t="s">
        <v>290</v>
      </c>
      <c r="E134" s="104"/>
      <c r="F134" s="104"/>
      <c r="G134" s="104"/>
      <c r="H134" s="104"/>
      <c r="I134" s="104"/>
      <c r="J134" s="104"/>
      <c r="K134" s="105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7"/>
      <c r="X134" s="104"/>
      <c r="Y134" s="107"/>
      <c r="Z134" s="104"/>
      <c r="AA134" s="107">
        <f>AA133</f>
        <v>50000</v>
      </c>
    </row>
    <row r="135" spans="1:27" x14ac:dyDescent="0.25">
      <c r="A135" s="100"/>
      <c r="B135" s="100"/>
      <c r="C135" s="100"/>
      <c r="D135" s="100" t="s">
        <v>291</v>
      </c>
      <c r="E135" s="100"/>
      <c r="F135" s="100"/>
      <c r="G135" s="100"/>
      <c r="H135" s="100"/>
      <c r="I135" s="100"/>
      <c r="J135" s="100"/>
      <c r="K135" s="101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2"/>
      <c r="X135" s="100"/>
      <c r="Y135" s="102"/>
      <c r="Z135" s="100"/>
      <c r="AA135" s="102">
        <v>50000</v>
      </c>
    </row>
    <row r="136" spans="1:27" x14ac:dyDescent="0.25">
      <c r="A136" s="100"/>
      <c r="B136" s="100"/>
      <c r="C136" s="100"/>
      <c r="D136" s="100"/>
      <c r="E136" s="100" t="s">
        <v>284</v>
      </c>
      <c r="F136" s="100"/>
      <c r="G136" s="100"/>
      <c r="H136" s="100"/>
      <c r="I136" s="100"/>
      <c r="J136" s="100"/>
      <c r="K136" s="101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2"/>
      <c r="X136" s="100"/>
      <c r="Y136" s="102"/>
      <c r="Z136" s="100"/>
      <c r="AA136" s="102">
        <v>50000</v>
      </c>
    </row>
    <row r="137" spans="1:27" x14ac:dyDescent="0.25">
      <c r="A137" s="104"/>
      <c r="B137" s="104"/>
      <c r="C137" s="104"/>
      <c r="D137" s="104"/>
      <c r="E137" s="104" t="s">
        <v>285</v>
      </c>
      <c r="F137" s="104"/>
      <c r="G137" s="104"/>
      <c r="H137" s="104"/>
      <c r="I137" s="104"/>
      <c r="J137" s="104"/>
      <c r="K137" s="105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7"/>
      <c r="X137" s="104"/>
      <c r="Y137" s="107"/>
      <c r="Z137" s="104"/>
      <c r="AA137" s="107">
        <f>AA136</f>
        <v>50000</v>
      </c>
    </row>
    <row r="138" spans="1:27" x14ac:dyDescent="0.25">
      <c r="A138" s="100"/>
      <c r="B138" s="100"/>
      <c r="C138" s="100"/>
      <c r="D138" s="100"/>
      <c r="E138" s="100" t="s">
        <v>292</v>
      </c>
      <c r="F138" s="100"/>
      <c r="G138" s="100"/>
      <c r="H138" s="100"/>
      <c r="I138" s="100"/>
      <c r="J138" s="100"/>
      <c r="K138" s="101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2"/>
      <c r="X138" s="100"/>
      <c r="Y138" s="102"/>
      <c r="Z138" s="100"/>
      <c r="AA138" s="102">
        <v>0</v>
      </c>
    </row>
    <row r="139" spans="1:27" ht="15.75" thickBot="1" x14ac:dyDescent="0.3">
      <c r="A139" s="104"/>
      <c r="B139" s="104"/>
      <c r="C139" s="104"/>
      <c r="D139" s="104"/>
      <c r="E139" s="104" t="s">
        <v>293</v>
      </c>
      <c r="F139" s="104"/>
      <c r="G139" s="104"/>
      <c r="H139" s="104"/>
      <c r="I139" s="104"/>
      <c r="J139" s="104"/>
      <c r="K139" s="105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8"/>
      <c r="X139" s="104"/>
      <c r="Y139" s="108"/>
      <c r="Z139" s="104"/>
      <c r="AA139" s="108">
        <f>AA138</f>
        <v>0</v>
      </c>
    </row>
    <row r="140" spans="1:27" x14ac:dyDescent="0.25">
      <c r="A140" s="104"/>
      <c r="B140" s="104"/>
      <c r="C140" s="104"/>
      <c r="D140" s="104" t="s">
        <v>294</v>
      </c>
      <c r="E140" s="104"/>
      <c r="F140" s="104"/>
      <c r="G140" s="104"/>
      <c r="H140" s="104"/>
      <c r="I140" s="104"/>
      <c r="J140" s="104"/>
      <c r="K140" s="105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7"/>
      <c r="X140" s="104"/>
      <c r="Y140" s="107"/>
      <c r="Z140" s="104"/>
      <c r="AA140" s="107">
        <f>ROUND(AA137+AA139,5)</f>
        <v>50000</v>
      </c>
    </row>
    <row r="141" spans="1:27" x14ac:dyDescent="0.25">
      <c r="A141" s="100"/>
      <c r="B141" s="100"/>
      <c r="C141" s="100"/>
      <c r="D141" s="100" t="s">
        <v>295</v>
      </c>
      <c r="E141" s="100"/>
      <c r="F141" s="100"/>
      <c r="G141" s="100"/>
      <c r="H141" s="100"/>
      <c r="I141" s="100"/>
      <c r="J141" s="100"/>
      <c r="K141" s="101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2"/>
      <c r="X141" s="100"/>
      <c r="Y141" s="102"/>
      <c r="Z141" s="100"/>
      <c r="AA141" s="102">
        <v>500000</v>
      </c>
    </row>
    <row r="142" spans="1:27" x14ac:dyDescent="0.25">
      <c r="A142" s="104"/>
      <c r="B142" s="104"/>
      <c r="C142" s="104"/>
      <c r="D142" s="104" t="s">
        <v>296</v>
      </c>
      <c r="E142" s="104"/>
      <c r="F142" s="104"/>
      <c r="G142" s="104"/>
      <c r="H142" s="104"/>
      <c r="I142" s="104"/>
      <c r="J142" s="104"/>
      <c r="K142" s="105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7"/>
      <c r="X142" s="104"/>
      <c r="Y142" s="107"/>
      <c r="Z142" s="104"/>
      <c r="AA142" s="107">
        <f>AA141</f>
        <v>500000</v>
      </c>
    </row>
    <row r="143" spans="1:27" x14ac:dyDescent="0.25">
      <c r="A143" s="100"/>
      <c r="B143" s="100"/>
      <c r="C143" s="100"/>
      <c r="D143" s="100" t="s">
        <v>297</v>
      </c>
      <c r="E143" s="100"/>
      <c r="F143" s="100"/>
      <c r="G143" s="100"/>
      <c r="H143" s="100"/>
      <c r="I143" s="100"/>
      <c r="J143" s="100"/>
      <c r="K143" s="101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2"/>
      <c r="X143" s="100"/>
      <c r="Y143" s="102"/>
      <c r="Z143" s="100"/>
      <c r="AA143" s="102">
        <v>1000000</v>
      </c>
    </row>
    <row r="144" spans="1:27" x14ac:dyDescent="0.25">
      <c r="A144" s="100"/>
      <c r="B144" s="100"/>
      <c r="C144" s="100"/>
      <c r="D144" s="100"/>
      <c r="E144" s="100" t="s">
        <v>284</v>
      </c>
      <c r="F144" s="100"/>
      <c r="G144" s="100"/>
      <c r="H144" s="100"/>
      <c r="I144" s="100"/>
      <c r="J144" s="100"/>
      <c r="K144" s="101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2"/>
      <c r="X144" s="100"/>
      <c r="Y144" s="102"/>
      <c r="Z144" s="100"/>
      <c r="AA144" s="102">
        <v>1000000</v>
      </c>
    </row>
    <row r="145" spans="1:27" x14ac:dyDescent="0.25">
      <c r="A145" s="104"/>
      <c r="B145" s="104"/>
      <c r="C145" s="104"/>
      <c r="D145" s="104"/>
      <c r="E145" s="104" t="s">
        <v>285</v>
      </c>
      <c r="F145" s="104"/>
      <c r="G145" s="104"/>
      <c r="H145" s="104"/>
      <c r="I145" s="104"/>
      <c r="J145" s="104"/>
      <c r="K145" s="105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7"/>
      <c r="X145" s="104"/>
      <c r="Y145" s="107"/>
      <c r="Z145" s="104"/>
      <c r="AA145" s="107">
        <f>AA144</f>
        <v>1000000</v>
      </c>
    </row>
    <row r="146" spans="1:27" x14ac:dyDescent="0.25">
      <c r="A146" s="100"/>
      <c r="B146" s="100"/>
      <c r="C146" s="100"/>
      <c r="D146" s="100"/>
      <c r="E146" s="100" t="s">
        <v>298</v>
      </c>
      <c r="F146" s="100"/>
      <c r="G146" s="100"/>
      <c r="H146" s="100"/>
      <c r="I146" s="100"/>
      <c r="J146" s="100"/>
      <c r="K146" s="101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2"/>
      <c r="X146" s="100"/>
      <c r="Y146" s="102"/>
      <c r="Z146" s="100"/>
      <c r="AA146" s="102">
        <v>0</v>
      </c>
    </row>
    <row r="147" spans="1:27" ht="15.75" thickBot="1" x14ac:dyDescent="0.3">
      <c r="A147" s="104"/>
      <c r="B147" s="104"/>
      <c r="C147" s="104"/>
      <c r="D147" s="104"/>
      <c r="E147" s="104" t="s">
        <v>299</v>
      </c>
      <c r="F147" s="104"/>
      <c r="G147" s="104"/>
      <c r="H147" s="104"/>
      <c r="I147" s="104"/>
      <c r="J147" s="104"/>
      <c r="K147" s="105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8"/>
      <c r="X147" s="104"/>
      <c r="Y147" s="108"/>
      <c r="Z147" s="104"/>
      <c r="AA147" s="108">
        <f>AA146</f>
        <v>0</v>
      </c>
    </row>
    <row r="148" spans="1:27" x14ac:dyDescent="0.25">
      <c r="A148" s="104"/>
      <c r="B148" s="104"/>
      <c r="C148" s="104"/>
      <c r="D148" s="104" t="s">
        <v>300</v>
      </c>
      <c r="E148" s="104"/>
      <c r="F148" s="104"/>
      <c r="G148" s="104"/>
      <c r="H148" s="104"/>
      <c r="I148" s="104"/>
      <c r="J148" s="104"/>
      <c r="K148" s="105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7"/>
      <c r="X148" s="104"/>
      <c r="Y148" s="107"/>
      <c r="Z148" s="104"/>
      <c r="AA148" s="107">
        <f>ROUND(AA145+AA147,5)</f>
        <v>1000000</v>
      </c>
    </row>
    <row r="149" spans="1:27" x14ac:dyDescent="0.25">
      <c r="A149" s="100"/>
      <c r="B149" s="100"/>
      <c r="C149" s="100"/>
      <c r="D149" s="100" t="s">
        <v>199</v>
      </c>
      <c r="E149" s="100"/>
      <c r="F149" s="100"/>
      <c r="G149" s="100"/>
      <c r="H149" s="100"/>
      <c r="I149" s="100"/>
      <c r="J149" s="100"/>
      <c r="K149" s="101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2"/>
      <c r="X149" s="100"/>
      <c r="Y149" s="102"/>
      <c r="Z149" s="100"/>
      <c r="AA149" s="102">
        <v>1518721.74</v>
      </c>
    </row>
    <row r="150" spans="1:27" x14ac:dyDescent="0.25">
      <c r="A150" s="100"/>
      <c r="B150" s="100"/>
      <c r="C150" s="100"/>
      <c r="D150" s="100"/>
      <c r="E150" s="100" t="s">
        <v>301</v>
      </c>
      <c r="F150" s="100"/>
      <c r="G150" s="100"/>
      <c r="H150" s="100"/>
      <c r="I150" s="100"/>
      <c r="J150" s="100"/>
      <c r="K150" s="101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2"/>
      <c r="X150" s="100"/>
      <c r="Y150" s="102"/>
      <c r="Z150" s="100"/>
      <c r="AA150" s="102">
        <v>0</v>
      </c>
    </row>
    <row r="151" spans="1:27" x14ac:dyDescent="0.25">
      <c r="A151" s="104"/>
      <c r="B151" s="104"/>
      <c r="C151" s="104"/>
      <c r="D151" s="104"/>
      <c r="E151" s="104" t="s">
        <v>302</v>
      </c>
      <c r="F151" s="104"/>
      <c r="G151" s="104"/>
      <c r="H151" s="104"/>
      <c r="I151" s="104"/>
      <c r="J151" s="104"/>
      <c r="K151" s="105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7"/>
      <c r="X151" s="104"/>
      <c r="Y151" s="107"/>
      <c r="Z151" s="104"/>
      <c r="AA151" s="107">
        <f>AA150</f>
        <v>0</v>
      </c>
    </row>
    <row r="152" spans="1:27" x14ac:dyDescent="0.25">
      <c r="A152" s="100"/>
      <c r="B152" s="100"/>
      <c r="C152" s="100"/>
      <c r="D152" s="100"/>
      <c r="E152" s="100" t="s">
        <v>284</v>
      </c>
      <c r="F152" s="100"/>
      <c r="G152" s="100"/>
      <c r="H152" s="100"/>
      <c r="I152" s="100"/>
      <c r="J152" s="100"/>
      <c r="K152" s="101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2"/>
      <c r="X152" s="100"/>
      <c r="Y152" s="102"/>
      <c r="Z152" s="100"/>
      <c r="AA152" s="102">
        <v>1518721.74</v>
      </c>
    </row>
    <row r="153" spans="1:27" x14ac:dyDescent="0.25">
      <c r="A153" s="104"/>
      <c r="B153" s="104"/>
      <c r="C153" s="104"/>
      <c r="D153" s="104"/>
      <c r="E153" s="104" t="s">
        <v>285</v>
      </c>
      <c r="F153" s="104"/>
      <c r="G153" s="104"/>
      <c r="H153" s="104"/>
      <c r="I153" s="104"/>
      <c r="J153" s="104"/>
      <c r="K153" s="105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7"/>
      <c r="X153" s="104"/>
      <c r="Y153" s="107"/>
      <c r="Z153" s="104"/>
      <c r="AA153" s="107">
        <f>AA152</f>
        <v>1518721.74</v>
      </c>
    </row>
    <row r="154" spans="1:27" x14ac:dyDescent="0.25">
      <c r="A154" s="100"/>
      <c r="B154" s="100"/>
      <c r="C154" s="100"/>
      <c r="D154" s="100"/>
      <c r="E154" s="100" t="s">
        <v>303</v>
      </c>
      <c r="F154" s="100"/>
      <c r="G154" s="100"/>
      <c r="H154" s="100"/>
      <c r="I154" s="100"/>
      <c r="J154" s="100"/>
      <c r="K154" s="101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2"/>
      <c r="X154" s="100"/>
      <c r="Y154" s="102"/>
      <c r="Z154" s="100"/>
      <c r="AA154" s="102">
        <v>0</v>
      </c>
    </row>
    <row r="155" spans="1:27" x14ac:dyDescent="0.25">
      <c r="A155" s="104"/>
      <c r="B155" s="104"/>
      <c r="C155" s="104"/>
      <c r="D155" s="104"/>
      <c r="E155" s="104" t="s">
        <v>304</v>
      </c>
      <c r="F155" s="104"/>
      <c r="G155" s="104"/>
      <c r="H155" s="104"/>
      <c r="I155" s="104"/>
      <c r="J155" s="104"/>
      <c r="K155" s="105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7"/>
      <c r="X155" s="104"/>
      <c r="Y155" s="107"/>
      <c r="Z155" s="104"/>
      <c r="AA155" s="107">
        <f>AA154</f>
        <v>0</v>
      </c>
    </row>
    <row r="156" spans="1:27" x14ac:dyDescent="0.25">
      <c r="A156" s="100"/>
      <c r="B156" s="100"/>
      <c r="C156" s="100"/>
      <c r="D156" s="100"/>
      <c r="E156" s="100" t="s">
        <v>305</v>
      </c>
      <c r="F156" s="100"/>
      <c r="G156" s="100"/>
      <c r="H156" s="100"/>
      <c r="I156" s="100"/>
      <c r="J156" s="100"/>
      <c r="K156" s="101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2"/>
      <c r="X156" s="100"/>
      <c r="Y156" s="102"/>
      <c r="Z156" s="100"/>
      <c r="AA156" s="102">
        <v>0</v>
      </c>
    </row>
    <row r="157" spans="1:27" x14ac:dyDescent="0.25">
      <c r="A157" s="104"/>
      <c r="B157" s="104"/>
      <c r="C157" s="104"/>
      <c r="D157" s="104"/>
      <c r="E157" s="104" t="s">
        <v>306</v>
      </c>
      <c r="F157" s="104"/>
      <c r="G157" s="104"/>
      <c r="H157" s="104"/>
      <c r="I157" s="104"/>
      <c r="J157" s="104"/>
      <c r="K157" s="105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7"/>
      <c r="X157" s="104"/>
      <c r="Y157" s="107"/>
      <c r="Z157" s="104"/>
      <c r="AA157" s="107">
        <f>AA156</f>
        <v>0</v>
      </c>
    </row>
    <row r="158" spans="1:27" x14ac:dyDescent="0.25">
      <c r="A158" s="100"/>
      <c r="B158" s="100"/>
      <c r="C158" s="100"/>
      <c r="D158" s="100"/>
      <c r="E158" s="100" t="s">
        <v>307</v>
      </c>
      <c r="F158" s="100"/>
      <c r="G158" s="100"/>
      <c r="H158" s="100"/>
      <c r="I158" s="100"/>
      <c r="J158" s="100"/>
      <c r="K158" s="101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2"/>
      <c r="X158" s="100"/>
      <c r="Y158" s="102"/>
      <c r="Z158" s="100"/>
      <c r="AA158" s="102">
        <v>0</v>
      </c>
    </row>
    <row r="159" spans="1:27" ht="15.75" thickBot="1" x14ac:dyDescent="0.3">
      <c r="A159" s="104"/>
      <c r="B159" s="104"/>
      <c r="C159" s="104"/>
      <c r="D159" s="104"/>
      <c r="E159" s="104" t="s">
        <v>308</v>
      </c>
      <c r="F159" s="104"/>
      <c r="G159" s="104"/>
      <c r="H159" s="104"/>
      <c r="I159" s="104"/>
      <c r="J159" s="104"/>
      <c r="K159" s="105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8"/>
      <c r="X159" s="104"/>
      <c r="Y159" s="108"/>
      <c r="Z159" s="104"/>
      <c r="AA159" s="108">
        <f>AA158</f>
        <v>0</v>
      </c>
    </row>
    <row r="160" spans="1:27" x14ac:dyDescent="0.25">
      <c r="A160" s="104"/>
      <c r="B160" s="104"/>
      <c r="C160" s="104"/>
      <c r="D160" s="104" t="s">
        <v>200</v>
      </c>
      <c r="E160" s="104"/>
      <c r="F160" s="104"/>
      <c r="G160" s="104"/>
      <c r="H160" s="104"/>
      <c r="I160" s="104"/>
      <c r="J160" s="104"/>
      <c r="K160" s="105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7"/>
      <c r="X160" s="104"/>
      <c r="Y160" s="107"/>
      <c r="Z160" s="104"/>
      <c r="AA160" s="107">
        <f>ROUND(AA151+AA153+AA155+AA157+AA159,5)</f>
        <v>1518721.74</v>
      </c>
    </row>
    <row r="161" spans="1:27" x14ac:dyDescent="0.25">
      <c r="A161" s="100"/>
      <c r="B161" s="100"/>
      <c r="C161" s="100"/>
      <c r="D161" s="100" t="s">
        <v>309</v>
      </c>
      <c r="E161" s="100"/>
      <c r="F161" s="100"/>
      <c r="G161" s="100"/>
      <c r="H161" s="100"/>
      <c r="I161" s="100"/>
      <c r="J161" s="100"/>
      <c r="K161" s="101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2"/>
      <c r="X161" s="100"/>
      <c r="Y161" s="102"/>
      <c r="Z161" s="100"/>
      <c r="AA161" s="102">
        <v>50000</v>
      </c>
    </row>
    <row r="162" spans="1:27" x14ac:dyDescent="0.25">
      <c r="A162" s="100"/>
      <c r="B162" s="100"/>
      <c r="C162" s="100"/>
      <c r="D162" s="100"/>
      <c r="E162" s="100" t="s">
        <v>284</v>
      </c>
      <c r="F162" s="100"/>
      <c r="G162" s="100"/>
      <c r="H162" s="100"/>
      <c r="I162" s="100"/>
      <c r="J162" s="100"/>
      <c r="K162" s="101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2"/>
      <c r="X162" s="100"/>
      <c r="Y162" s="102"/>
      <c r="Z162" s="100"/>
      <c r="AA162" s="102">
        <v>50000</v>
      </c>
    </row>
    <row r="163" spans="1:27" x14ac:dyDescent="0.25">
      <c r="A163" s="104"/>
      <c r="B163" s="104"/>
      <c r="C163" s="104"/>
      <c r="D163" s="104"/>
      <c r="E163" s="104" t="s">
        <v>285</v>
      </c>
      <c r="F163" s="104"/>
      <c r="G163" s="104"/>
      <c r="H163" s="104"/>
      <c r="I163" s="104"/>
      <c r="J163" s="104"/>
      <c r="K163" s="105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7"/>
      <c r="X163" s="104"/>
      <c r="Y163" s="107"/>
      <c r="Z163" s="104"/>
      <c r="AA163" s="107">
        <f>AA162</f>
        <v>50000</v>
      </c>
    </row>
    <row r="164" spans="1:27" x14ac:dyDescent="0.25">
      <c r="A164" s="100"/>
      <c r="B164" s="100"/>
      <c r="C164" s="100"/>
      <c r="D164" s="100"/>
      <c r="E164" s="100" t="s">
        <v>310</v>
      </c>
      <c r="F164" s="100"/>
      <c r="G164" s="100"/>
      <c r="H164" s="100"/>
      <c r="I164" s="100"/>
      <c r="J164" s="100"/>
      <c r="K164" s="101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2"/>
      <c r="X164" s="100"/>
      <c r="Y164" s="102"/>
      <c r="Z164" s="100"/>
      <c r="AA164" s="102">
        <v>0</v>
      </c>
    </row>
    <row r="165" spans="1:27" ht="15.75" thickBot="1" x14ac:dyDescent="0.3">
      <c r="A165" s="104"/>
      <c r="B165" s="104"/>
      <c r="C165" s="104"/>
      <c r="D165" s="104"/>
      <c r="E165" s="104" t="s">
        <v>311</v>
      </c>
      <c r="F165" s="104"/>
      <c r="G165" s="104"/>
      <c r="H165" s="104"/>
      <c r="I165" s="104"/>
      <c r="J165" s="104"/>
      <c r="K165" s="105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8"/>
      <c r="X165" s="104"/>
      <c r="Y165" s="108"/>
      <c r="Z165" s="104"/>
      <c r="AA165" s="108">
        <f>AA164</f>
        <v>0</v>
      </c>
    </row>
    <row r="166" spans="1:27" x14ac:dyDescent="0.25">
      <c r="A166" s="104"/>
      <c r="B166" s="104"/>
      <c r="C166" s="104"/>
      <c r="D166" s="104" t="s">
        <v>312</v>
      </c>
      <c r="E166" s="104"/>
      <c r="F166" s="104"/>
      <c r="G166" s="104"/>
      <c r="H166" s="104"/>
      <c r="I166" s="104"/>
      <c r="J166" s="104"/>
      <c r="K166" s="105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7"/>
      <c r="X166" s="104"/>
      <c r="Y166" s="107"/>
      <c r="Z166" s="104"/>
      <c r="AA166" s="107">
        <f>ROUND(AA163+AA165,5)</f>
        <v>50000</v>
      </c>
    </row>
    <row r="167" spans="1:27" x14ac:dyDescent="0.25">
      <c r="A167" s="100"/>
      <c r="B167" s="100"/>
      <c r="C167" s="100"/>
      <c r="D167" s="100" t="s">
        <v>313</v>
      </c>
      <c r="E167" s="100"/>
      <c r="F167" s="100"/>
      <c r="G167" s="100"/>
      <c r="H167" s="100"/>
      <c r="I167" s="100"/>
      <c r="J167" s="100"/>
      <c r="K167" s="101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2"/>
      <c r="X167" s="100"/>
      <c r="Y167" s="102"/>
      <c r="Z167" s="100"/>
      <c r="AA167" s="102">
        <v>50000</v>
      </c>
    </row>
    <row r="168" spans="1:27" x14ac:dyDescent="0.25">
      <c r="A168" s="104"/>
      <c r="B168" s="104"/>
      <c r="C168" s="104"/>
      <c r="D168" s="104" t="s">
        <v>314</v>
      </c>
      <c r="E168" s="104"/>
      <c r="F168" s="104"/>
      <c r="G168" s="104"/>
      <c r="H168" s="104"/>
      <c r="I168" s="104"/>
      <c r="J168" s="104"/>
      <c r="K168" s="105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7"/>
      <c r="X168" s="104"/>
      <c r="Y168" s="107"/>
      <c r="Z168" s="104"/>
      <c r="AA168" s="107">
        <f>AA167</f>
        <v>50000</v>
      </c>
    </row>
    <row r="169" spans="1:27" x14ac:dyDescent="0.25">
      <c r="A169" s="100"/>
      <c r="B169" s="100"/>
      <c r="C169" s="100"/>
      <c r="D169" s="100" t="s">
        <v>315</v>
      </c>
      <c r="E169" s="100"/>
      <c r="F169" s="100"/>
      <c r="G169" s="100"/>
      <c r="H169" s="100"/>
      <c r="I169" s="100"/>
      <c r="J169" s="100"/>
      <c r="K169" s="101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2"/>
      <c r="X169" s="100"/>
      <c r="Y169" s="102"/>
      <c r="Z169" s="100"/>
      <c r="AA169" s="102">
        <v>0</v>
      </c>
    </row>
    <row r="170" spans="1:27" x14ac:dyDescent="0.25">
      <c r="A170" s="100"/>
      <c r="B170" s="100"/>
      <c r="C170" s="100"/>
      <c r="D170" s="100"/>
      <c r="E170" s="100" t="s">
        <v>284</v>
      </c>
      <c r="F170" s="100"/>
      <c r="G170" s="100"/>
      <c r="H170" s="100"/>
      <c r="I170" s="100"/>
      <c r="J170" s="100"/>
      <c r="K170" s="101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2"/>
      <c r="X170" s="100"/>
      <c r="Y170" s="102"/>
      <c r="Z170" s="100"/>
      <c r="AA170" s="102">
        <v>1910000</v>
      </c>
    </row>
    <row r="171" spans="1:27" x14ac:dyDescent="0.25">
      <c r="A171" s="104"/>
      <c r="B171" s="104"/>
      <c r="C171" s="104"/>
      <c r="D171" s="104"/>
      <c r="E171" s="104" t="s">
        <v>285</v>
      </c>
      <c r="F171" s="104"/>
      <c r="G171" s="104"/>
      <c r="H171" s="104"/>
      <c r="I171" s="104"/>
      <c r="J171" s="104"/>
      <c r="K171" s="105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7"/>
      <c r="X171" s="104"/>
      <c r="Y171" s="107"/>
      <c r="Z171" s="104"/>
      <c r="AA171" s="107">
        <f>AA170</f>
        <v>1910000</v>
      </c>
    </row>
    <row r="172" spans="1:27" x14ac:dyDescent="0.25">
      <c r="A172" s="100"/>
      <c r="B172" s="100"/>
      <c r="C172" s="100"/>
      <c r="D172" s="100"/>
      <c r="E172" s="100" t="s">
        <v>303</v>
      </c>
      <c r="F172" s="100"/>
      <c r="G172" s="100"/>
      <c r="H172" s="100"/>
      <c r="I172" s="100"/>
      <c r="J172" s="100"/>
      <c r="K172" s="101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2"/>
      <c r="X172" s="100"/>
      <c r="Y172" s="102"/>
      <c r="Z172" s="100"/>
      <c r="AA172" s="102">
        <v>-1910000</v>
      </c>
    </row>
    <row r="173" spans="1:27" x14ac:dyDescent="0.25">
      <c r="A173" s="104"/>
      <c r="B173" s="104"/>
      <c r="C173" s="104"/>
      <c r="D173" s="104"/>
      <c r="E173" s="104" t="s">
        <v>304</v>
      </c>
      <c r="F173" s="104"/>
      <c r="G173" s="104"/>
      <c r="H173" s="104"/>
      <c r="I173" s="104"/>
      <c r="J173" s="104"/>
      <c r="K173" s="105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7"/>
      <c r="X173" s="104"/>
      <c r="Y173" s="107"/>
      <c r="Z173" s="104"/>
      <c r="AA173" s="107">
        <f>AA172</f>
        <v>-1910000</v>
      </c>
    </row>
    <row r="174" spans="1:27" x14ac:dyDescent="0.25">
      <c r="A174" s="100"/>
      <c r="B174" s="100"/>
      <c r="C174" s="100"/>
      <c r="D174" s="100"/>
      <c r="E174" s="100" t="s">
        <v>316</v>
      </c>
      <c r="F174" s="100"/>
      <c r="G174" s="100"/>
      <c r="H174" s="100"/>
      <c r="I174" s="100"/>
      <c r="J174" s="100"/>
      <c r="K174" s="101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2"/>
      <c r="X174" s="100"/>
      <c r="Y174" s="102"/>
      <c r="Z174" s="100"/>
      <c r="AA174" s="102">
        <v>0</v>
      </c>
    </row>
    <row r="175" spans="1:27" ht="15.75" thickBot="1" x14ac:dyDescent="0.3">
      <c r="A175" s="104"/>
      <c r="B175" s="104"/>
      <c r="C175" s="104"/>
      <c r="D175" s="104"/>
      <c r="E175" s="104" t="s">
        <v>317</v>
      </c>
      <c r="F175" s="104"/>
      <c r="G175" s="104"/>
      <c r="H175" s="104"/>
      <c r="I175" s="104"/>
      <c r="J175" s="104"/>
      <c r="K175" s="105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8"/>
      <c r="X175" s="104"/>
      <c r="Y175" s="108"/>
      <c r="Z175" s="104"/>
      <c r="AA175" s="108">
        <f>AA174</f>
        <v>0</v>
      </c>
    </row>
    <row r="176" spans="1:27" x14ac:dyDescent="0.25">
      <c r="A176" s="104"/>
      <c r="B176" s="104"/>
      <c r="C176" s="104"/>
      <c r="D176" s="104" t="s">
        <v>318</v>
      </c>
      <c r="E176" s="104"/>
      <c r="F176" s="104"/>
      <c r="G176" s="104"/>
      <c r="H176" s="104"/>
      <c r="I176" s="104"/>
      <c r="J176" s="104"/>
      <c r="K176" s="105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7"/>
      <c r="X176" s="104"/>
      <c r="Y176" s="107"/>
      <c r="Z176" s="104"/>
      <c r="AA176" s="107">
        <f>ROUND(AA171+AA173+AA175,5)</f>
        <v>0</v>
      </c>
    </row>
    <row r="177" spans="1:27" x14ac:dyDescent="0.25">
      <c r="A177" s="100"/>
      <c r="B177" s="100"/>
      <c r="C177" s="100"/>
      <c r="D177" s="100" t="s">
        <v>319</v>
      </c>
      <c r="E177" s="100"/>
      <c r="F177" s="100"/>
      <c r="G177" s="100"/>
      <c r="H177" s="100"/>
      <c r="I177" s="100"/>
      <c r="J177" s="100"/>
      <c r="K177" s="101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2"/>
      <c r="X177" s="100"/>
      <c r="Y177" s="102"/>
      <c r="Z177" s="100"/>
      <c r="AA177" s="102">
        <v>100000</v>
      </c>
    </row>
    <row r="178" spans="1:27" x14ac:dyDescent="0.25">
      <c r="A178" s="100"/>
      <c r="B178" s="100"/>
      <c r="C178" s="100"/>
      <c r="D178" s="100"/>
      <c r="E178" s="100" t="s">
        <v>284</v>
      </c>
      <c r="F178" s="100"/>
      <c r="G178" s="100"/>
      <c r="H178" s="100"/>
      <c r="I178" s="100"/>
      <c r="J178" s="100"/>
      <c r="K178" s="101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2"/>
      <c r="X178" s="100"/>
      <c r="Y178" s="102"/>
      <c r="Z178" s="100"/>
      <c r="AA178" s="102">
        <v>100000</v>
      </c>
    </row>
    <row r="179" spans="1:27" x14ac:dyDescent="0.25">
      <c r="A179" s="104"/>
      <c r="B179" s="104"/>
      <c r="C179" s="104"/>
      <c r="D179" s="104"/>
      <c r="E179" s="104" t="s">
        <v>285</v>
      </c>
      <c r="F179" s="104"/>
      <c r="G179" s="104"/>
      <c r="H179" s="104"/>
      <c r="I179" s="104"/>
      <c r="J179" s="104"/>
      <c r="K179" s="105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7"/>
      <c r="X179" s="104"/>
      <c r="Y179" s="107"/>
      <c r="Z179" s="104"/>
      <c r="AA179" s="107">
        <f>AA178</f>
        <v>100000</v>
      </c>
    </row>
    <row r="180" spans="1:27" x14ac:dyDescent="0.25">
      <c r="A180" s="100"/>
      <c r="B180" s="100"/>
      <c r="C180" s="100"/>
      <c r="D180" s="100"/>
      <c r="E180" s="100" t="s">
        <v>320</v>
      </c>
      <c r="F180" s="100"/>
      <c r="G180" s="100"/>
      <c r="H180" s="100"/>
      <c r="I180" s="100"/>
      <c r="J180" s="100"/>
      <c r="K180" s="101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2"/>
      <c r="X180" s="100"/>
      <c r="Y180" s="102"/>
      <c r="Z180" s="100"/>
      <c r="AA180" s="102">
        <v>0</v>
      </c>
    </row>
    <row r="181" spans="1:27" ht="15.75" thickBot="1" x14ac:dyDescent="0.3">
      <c r="A181" s="104"/>
      <c r="B181" s="104"/>
      <c r="C181" s="104"/>
      <c r="D181" s="104"/>
      <c r="E181" s="104" t="s">
        <v>321</v>
      </c>
      <c r="F181" s="104"/>
      <c r="G181" s="104"/>
      <c r="H181" s="104"/>
      <c r="I181" s="104"/>
      <c r="J181" s="104"/>
      <c r="K181" s="105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8"/>
      <c r="X181" s="104"/>
      <c r="Y181" s="108"/>
      <c r="Z181" s="104"/>
      <c r="AA181" s="108">
        <f>AA180</f>
        <v>0</v>
      </c>
    </row>
    <row r="182" spans="1:27" x14ac:dyDescent="0.25">
      <c r="A182" s="104"/>
      <c r="B182" s="104"/>
      <c r="C182" s="104"/>
      <c r="D182" s="104" t="s">
        <v>322</v>
      </c>
      <c r="E182" s="104"/>
      <c r="F182" s="104"/>
      <c r="G182" s="104"/>
      <c r="H182" s="104"/>
      <c r="I182" s="104"/>
      <c r="J182" s="104"/>
      <c r="K182" s="105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7"/>
      <c r="X182" s="104"/>
      <c r="Y182" s="107"/>
      <c r="Z182" s="104"/>
      <c r="AA182" s="107">
        <f>ROUND(AA179+AA181,5)</f>
        <v>100000</v>
      </c>
    </row>
    <row r="183" spans="1:27" x14ac:dyDescent="0.25">
      <c r="A183" s="100"/>
      <c r="B183" s="100"/>
      <c r="C183" s="100"/>
      <c r="D183" s="100" t="s">
        <v>323</v>
      </c>
      <c r="E183" s="100"/>
      <c r="F183" s="100"/>
      <c r="G183" s="100"/>
      <c r="H183" s="100"/>
      <c r="I183" s="100"/>
      <c r="J183" s="100"/>
      <c r="K183" s="101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2"/>
      <c r="X183" s="100"/>
      <c r="Y183" s="102"/>
      <c r="Z183" s="100"/>
      <c r="AA183" s="102">
        <v>50000</v>
      </c>
    </row>
    <row r="184" spans="1:27" x14ac:dyDescent="0.25">
      <c r="A184" s="104"/>
      <c r="B184" s="104"/>
      <c r="C184" s="104"/>
      <c r="D184" s="104" t="s">
        <v>324</v>
      </c>
      <c r="E184" s="104"/>
      <c r="F184" s="104"/>
      <c r="G184" s="104"/>
      <c r="H184" s="104"/>
      <c r="I184" s="104"/>
      <c r="J184" s="104"/>
      <c r="K184" s="105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7"/>
      <c r="X184" s="104"/>
      <c r="Y184" s="107"/>
      <c r="Z184" s="104"/>
      <c r="AA184" s="107">
        <f>AA183</f>
        <v>50000</v>
      </c>
    </row>
    <row r="185" spans="1:27" x14ac:dyDescent="0.25">
      <c r="A185" s="100"/>
      <c r="B185" s="100"/>
      <c r="C185" s="100"/>
      <c r="D185" s="100" t="s">
        <v>325</v>
      </c>
      <c r="E185" s="100"/>
      <c r="F185" s="100"/>
      <c r="G185" s="100"/>
      <c r="H185" s="100"/>
      <c r="I185" s="100"/>
      <c r="J185" s="100"/>
      <c r="K185" s="101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2"/>
      <c r="X185" s="100"/>
      <c r="Y185" s="102"/>
      <c r="Z185" s="100"/>
      <c r="AA185" s="102">
        <v>50000</v>
      </c>
    </row>
    <row r="186" spans="1:27" x14ac:dyDescent="0.25">
      <c r="A186" s="104"/>
      <c r="B186" s="104"/>
      <c r="C186" s="104"/>
      <c r="D186" s="104" t="s">
        <v>326</v>
      </c>
      <c r="E186" s="104"/>
      <c r="F186" s="104"/>
      <c r="G186" s="104"/>
      <c r="H186" s="104"/>
      <c r="I186" s="104"/>
      <c r="J186" s="104"/>
      <c r="K186" s="105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7"/>
      <c r="X186" s="104"/>
      <c r="Y186" s="107"/>
      <c r="Z186" s="104"/>
      <c r="AA186" s="107">
        <f>AA185</f>
        <v>50000</v>
      </c>
    </row>
    <row r="187" spans="1:27" x14ac:dyDescent="0.25">
      <c r="A187" s="100"/>
      <c r="B187" s="100"/>
      <c r="C187" s="100"/>
      <c r="D187" s="100" t="s">
        <v>327</v>
      </c>
      <c r="E187" s="100"/>
      <c r="F187" s="100"/>
      <c r="G187" s="100"/>
      <c r="H187" s="100"/>
      <c r="I187" s="100"/>
      <c r="J187" s="100"/>
      <c r="K187" s="101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2"/>
      <c r="X187" s="100"/>
      <c r="Y187" s="102"/>
      <c r="Z187" s="100"/>
      <c r="AA187" s="102">
        <v>80000</v>
      </c>
    </row>
    <row r="188" spans="1:27" x14ac:dyDescent="0.25">
      <c r="A188" s="104"/>
      <c r="B188" s="104"/>
      <c r="C188" s="104"/>
      <c r="D188" s="104" t="s">
        <v>328</v>
      </c>
      <c r="E188" s="104"/>
      <c r="F188" s="104"/>
      <c r="G188" s="104"/>
      <c r="H188" s="104"/>
      <c r="I188" s="104"/>
      <c r="J188" s="104"/>
      <c r="K188" s="105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7"/>
      <c r="X188" s="104"/>
      <c r="Y188" s="107"/>
      <c r="Z188" s="104"/>
      <c r="AA188" s="107">
        <f>AA187</f>
        <v>80000</v>
      </c>
    </row>
    <row r="189" spans="1:27" x14ac:dyDescent="0.25">
      <c r="A189" s="100"/>
      <c r="B189" s="100"/>
      <c r="C189" s="100"/>
      <c r="D189" s="100" t="s">
        <v>329</v>
      </c>
      <c r="E189" s="100"/>
      <c r="F189" s="100"/>
      <c r="G189" s="100"/>
      <c r="H189" s="100"/>
      <c r="I189" s="100"/>
      <c r="J189" s="100"/>
      <c r="K189" s="101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2"/>
      <c r="X189" s="100"/>
      <c r="Y189" s="102"/>
      <c r="Z189" s="100"/>
      <c r="AA189" s="102">
        <v>50000</v>
      </c>
    </row>
    <row r="190" spans="1:27" x14ac:dyDescent="0.25">
      <c r="A190" s="104"/>
      <c r="B190" s="104"/>
      <c r="C190" s="104"/>
      <c r="D190" s="104" t="s">
        <v>330</v>
      </c>
      <c r="E190" s="104"/>
      <c r="F190" s="104"/>
      <c r="G190" s="104"/>
      <c r="H190" s="104"/>
      <c r="I190" s="104"/>
      <c r="J190" s="104"/>
      <c r="K190" s="105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7"/>
      <c r="X190" s="104"/>
      <c r="Y190" s="107"/>
      <c r="Z190" s="104"/>
      <c r="AA190" s="107">
        <f>AA189</f>
        <v>50000</v>
      </c>
    </row>
    <row r="191" spans="1:27" x14ac:dyDescent="0.25">
      <c r="A191" s="100"/>
      <c r="B191" s="100"/>
      <c r="C191" s="100"/>
      <c r="D191" s="100" t="s">
        <v>331</v>
      </c>
      <c r="E191" s="100"/>
      <c r="F191" s="100"/>
      <c r="G191" s="100"/>
      <c r="H191" s="100"/>
      <c r="I191" s="100"/>
      <c r="J191" s="100"/>
      <c r="K191" s="101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2"/>
      <c r="X191" s="100"/>
      <c r="Y191" s="102"/>
      <c r="Z191" s="100"/>
      <c r="AA191" s="102">
        <v>0</v>
      </c>
    </row>
    <row r="192" spans="1:27" ht="15.75" thickBot="1" x14ac:dyDescent="0.3">
      <c r="A192" s="104"/>
      <c r="B192" s="104"/>
      <c r="C192" s="104"/>
      <c r="D192" s="104" t="s">
        <v>332</v>
      </c>
      <c r="E192" s="104"/>
      <c r="F192" s="104"/>
      <c r="G192" s="104"/>
      <c r="H192" s="104"/>
      <c r="I192" s="104"/>
      <c r="J192" s="104"/>
      <c r="K192" s="105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8"/>
      <c r="X192" s="104"/>
      <c r="Y192" s="108"/>
      <c r="Z192" s="104"/>
      <c r="AA192" s="108">
        <f>AA191</f>
        <v>0</v>
      </c>
    </row>
    <row r="193" spans="1:27" x14ac:dyDescent="0.25">
      <c r="A193" s="104"/>
      <c r="B193" s="104"/>
      <c r="C193" s="104" t="s">
        <v>333</v>
      </c>
      <c r="D193" s="104"/>
      <c r="E193" s="104"/>
      <c r="F193" s="104"/>
      <c r="G193" s="104"/>
      <c r="H193" s="104"/>
      <c r="I193" s="104"/>
      <c r="J193" s="104"/>
      <c r="K193" s="105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7"/>
      <c r="X193" s="104"/>
      <c r="Y193" s="107"/>
      <c r="Z193" s="104"/>
      <c r="AA193" s="107">
        <f>ROUND(AA124+AA126+AA132+AA134+AA140+AA142+AA148+AA160+AA166+AA168+AA176+AA182+AA184+AA186+AA188+AA190+AA192,5)</f>
        <v>4198721.74</v>
      </c>
    </row>
    <row r="194" spans="1:27" x14ac:dyDescent="0.25">
      <c r="A194" s="100"/>
      <c r="B194" s="100"/>
      <c r="C194" s="100" t="s">
        <v>334</v>
      </c>
      <c r="D194" s="100"/>
      <c r="E194" s="100"/>
      <c r="F194" s="100"/>
      <c r="G194" s="100"/>
      <c r="H194" s="100"/>
      <c r="I194" s="100"/>
      <c r="J194" s="100"/>
      <c r="K194" s="101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2"/>
      <c r="X194" s="100"/>
      <c r="Y194" s="102"/>
      <c r="Z194" s="100"/>
      <c r="AA194" s="102">
        <v>0</v>
      </c>
    </row>
    <row r="195" spans="1:27" x14ac:dyDescent="0.25">
      <c r="A195" s="104"/>
      <c r="B195" s="104"/>
      <c r="C195" s="104" t="s">
        <v>335</v>
      </c>
      <c r="D195" s="104"/>
      <c r="E195" s="104"/>
      <c r="F195" s="104"/>
      <c r="G195" s="104"/>
      <c r="H195" s="104"/>
      <c r="I195" s="104"/>
      <c r="J195" s="104"/>
      <c r="K195" s="105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7"/>
      <c r="X195" s="104"/>
      <c r="Y195" s="107"/>
      <c r="Z195" s="104"/>
      <c r="AA195" s="107">
        <f>AA194</f>
        <v>0</v>
      </c>
    </row>
    <row r="196" spans="1:27" x14ac:dyDescent="0.25">
      <c r="A196" s="100"/>
      <c r="B196" s="100"/>
      <c r="C196" s="100" t="s">
        <v>336</v>
      </c>
      <c r="D196" s="100"/>
      <c r="E196" s="100"/>
      <c r="F196" s="100"/>
      <c r="G196" s="100"/>
      <c r="H196" s="100"/>
      <c r="I196" s="100"/>
      <c r="J196" s="100"/>
      <c r="K196" s="101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2"/>
      <c r="X196" s="100"/>
      <c r="Y196" s="102"/>
      <c r="Z196" s="100"/>
      <c r="AA196" s="102">
        <v>0</v>
      </c>
    </row>
    <row r="197" spans="1:27" x14ac:dyDescent="0.25">
      <c r="A197" s="104"/>
      <c r="B197" s="104"/>
      <c r="C197" s="104" t="s">
        <v>337</v>
      </c>
      <c r="D197" s="104"/>
      <c r="E197" s="104"/>
      <c r="F197" s="104"/>
      <c r="G197" s="104"/>
      <c r="H197" s="104"/>
      <c r="I197" s="104"/>
      <c r="J197" s="104"/>
      <c r="K197" s="105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7"/>
      <c r="X197" s="104"/>
      <c r="Y197" s="107"/>
      <c r="Z197" s="104"/>
      <c r="AA197" s="107">
        <f>AA196</f>
        <v>0</v>
      </c>
    </row>
    <row r="198" spans="1:27" x14ac:dyDescent="0.25">
      <c r="A198" s="100"/>
      <c r="B198" s="100"/>
      <c r="C198" s="100" t="s">
        <v>338</v>
      </c>
      <c r="D198" s="100"/>
      <c r="E198" s="100"/>
      <c r="F198" s="100"/>
      <c r="G198" s="100"/>
      <c r="H198" s="100"/>
      <c r="I198" s="100"/>
      <c r="J198" s="100"/>
      <c r="K198" s="101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2"/>
      <c r="X198" s="100"/>
      <c r="Y198" s="102"/>
      <c r="Z198" s="100"/>
      <c r="AA198" s="102">
        <v>0</v>
      </c>
    </row>
    <row r="199" spans="1:27" x14ac:dyDescent="0.25">
      <c r="A199" s="104"/>
      <c r="B199" s="104"/>
      <c r="C199" s="104" t="s">
        <v>339</v>
      </c>
      <c r="D199" s="104"/>
      <c r="E199" s="104"/>
      <c r="F199" s="104"/>
      <c r="G199" s="104"/>
      <c r="H199" s="104"/>
      <c r="I199" s="104"/>
      <c r="J199" s="104"/>
      <c r="K199" s="105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7"/>
      <c r="X199" s="104"/>
      <c r="Y199" s="107"/>
      <c r="Z199" s="104"/>
      <c r="AA199" s="107">
        <f>AA198</f>
        <v>0</v>
      </c>
    </row>
    <row r="200" spans="1:27" x14ac:dyDescent="0.25">
      <c r="A200" s="100"/>
      <c r="B200" s="100"/>
      <c r="C200" s="100" t="s">
        <v>340</v>
      </c>
      <c r="D200" s="100"/>
      <c r="E200" s="100"/>
      <c r="F200" s="100"/>
      <c r="G200" s="100"/>
      <c r="H200" s="100"/>
      <c r="I200" s="100"/>
      <c r="J200" s="100"/>
      <c r="K200" s="101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2"/>
      <c r="X200" s="100"/>
      <c r="Y200" s="102"/>
      <c r="Z200" s="100"/>
      <c r="AA200" s="102">
        <v>0</v>
      </c>
    </row>
    <row r="201" spans="1:27" x14ac:dyDescent="0.25">
      <c r="A201" s="104"/>
      <c r="B201" s="104"/>
      <c r="C201" s="104" t="s">
        <v>341</v>
      </c>
      <c r="D201" s="104"/>
      <c r="E201" s="104"/>
      <c r="F201" s="104"/>
      <c r="G201" s="104"/>
      <c r="H201" s="104"/>
      <c r="I201" s="104"/>
      <c r="J201" s="104"/>
      <c r="K201" s="105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7"/>
      <c r="X201" s="104"/>
      <c r="Y201" s="107"/>
      <c r="Z201" s="104"/>
      <c r="AA201" s="107">
        <f>AA200</f>
        <v>0</v>
      </c>
    </row>
    <row r="202" spans="1:27" x14ac:dyDescent="0.25">
      <c r="A202" s="100"/>
      <c r="B202" s="100"/>
      <c r="C202" s="100" t="s">
        <v>342</v>
      </c>
      <c r="D202" s="100"/>
      <c r="E202" s="100"/>
      <c r="F202" s="100"/>
      <c r="G202" s="100"/>
      <c r="H202" s="100"/>
      <c r="I202" s="100"/>
      <c r="J202" s="100"/>
      <c r="K202" s="101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2"/>
      <c r="X202" s="100"/>
      <c r="Y202" s="102"/>
      <c r="Z202" s="100"/>
      <c r="AA202" s="102">
        <v>0</v>
      </c>
    </row>
    <row r="203" spans="1:27" x14ac:dyDescent="0.25">
      <c r="A203" s="104"/>
      <c r="B203" s="104"/>
      <c r="C203" s="104" t="s">
        <v>343</v>
      </c>
      <c r="D203" s="104"/>
      <c r="E203" s="104"/>
      <c r="F203" s="104"/>
      <c r="G203" s="104"/>
      <c r="H203" s="104"/>
      <c r="I203" s="104"/>
      <c r="J203" s="104"/>
      <c r="K203" s="105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7"/>
      <c r="X203" s="104"/>
      <c r="Y203" s="107"/>
      <c r="Z203" s="104"/>
      <c r="AA203" s="107">
        <f>AA202</f>
        <v>0</v>
      </c>
    </row>
    <row r="204" spans="1:27" x14ac:dyDescent="0.25">
      <c r="A204" s="100"/>
      <c r="B204" s="100"/>
      <c r="C204" s="100" t="s">
        <v>344</v>
      </c>
      <c r="D204" s="100"/>
      <c r="E204" s="100"/>
      <c r="F204" s="100"/>
      <c r="G204" s="100"/>
      <c r="H204" s="100"/>
      <c r="I204" s="100"/>
      <c r="J204" s="100"/>
      <c r="K204" s="101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2"/>
      <c r="X204" s="100"/>
      <c r="Y204" s="102"/>
      <c r="Z204" s="100"/>
      <c r="AA204" s="102">
        <v>0</v>
      </c>
    </row>
    <row r="205" spans="1:27" x14ac:dyDescent="0.25">
      <c r="A205" s="104"/>
      <c r="B205" s="104"/>
      <c r="C205" s="104" t="s">
        <v>345</v>
      </c>
      <c r="D205" s="104"/>
      <c r="E205" s="104"/>
      <c r="F205" s="104"/>
      <c r="G205" s="104"/>
      <c r="H205" s="104"/>
      <c r="I205" s="104"/>
      <c r="J205" s="104"/>
      <c r="K205" s="105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7"/>
      <c r="X205" s="104"/>
      <c r="Y205" s="107"/>
      <c r="Z205" s="104"/>
      <c r="AA205" s="107">
        <v>0</v>
      </c>
    </row>
    <row r="206" spans="1:27" x14ac:dyDescent="0.25">
      <c r="A206" s="100"/>
      <c r="B206" s="100"/>
      <c r="C206" s="100" t="s">
        <v>346</v>
      </c>
      <c r="D206" s="100"/>
      <c r="E206" s="100"/>
      <c r="F206" s="100"/>
      <c r="G206" s="100"/>
      <c r="H206" s="100"/>
      <c r="I206" s="100"/>
      <c r="J206" s="100"/>
      <c r="K206" s="101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2"/>
      <c r="X206" s="100"/>
      <c r="Y206" s="102"/>
      <c r="Z206" s="100"/>
      <c r="AA206" s="102">
        <v>0</v>
      </c>
    </row>
    <row r="207" spans="1:27" ht="15.75" thickBot="1" x14ac:dyDescent="0.3">
      <c r="A207" s="104"/>
      <c r="B207" s="104"/>
      <c r="C207" s="104" t="s">
        <v>347</v>
      </c>
      <c r="D207" s="104"/>
      <c r="E207" s="104"/>
      <c r="F207" s="104"/>
      <c r="G207" s="104"/>
      <c r="H207" s="104"/>
      <c r="I207" s="104"/>
      <c r="J207" s="104"/>
      <c r="K207" s="105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7"/>
      <c r="X207" s="104"/>
      <c r="Y207" s="107"/>
      <c r="Z207" s="104"/>
      <c r="AA207" s="107">
        <v>0</v>
      </c>
    </row>
    <row r="208" spans="1:27" ht="15.75" thickBot="1" x14ac:dyDescent="0.3">
      <c r="A208" s="104"/>
      <c r="B208" s="104" t="s">
        <v>348</v>
      </c>
      <c r="C208" s="104"/>
      <c r="D208" s="104"/>
      <c r="E208" s="104"/>
      <c r="F208" s="104"/>
      <c r="G208" s="104"/>
      <c r="H208" s="104"/>
      <c r="I208" s="104"/>
      <c r="J208" s="104"/>
      <c r="K208" s="105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10"/>
      <c r="X208" s="104"/>
      <c r="Y208" s="110"/>
      <c r="Z208" s="104"/>
      <c r="AA208" s="110">
        <f>ROUND(AA193+AA195+AA197+AA199+AA201+AA203+AA205+AA207,5)</f>
        <v>4198721.74</v>
      </c>
    </row>
    <row r="209" spans="1:27" s="113" customFormat="1" ht="12" thickBot="1" x14ac:dyDescent="0.25">
      <c r="A209" s="100" t="s">
        <v>349</v>
      </c>
      <c r="B209" s="100"/>
      <c r="C209" s="100"/>
      <c r="D209" s="100"/>
      <c r="E209" s="100"/>
      <c r="F209" s="100"/>
      <c r="G209" s="100"/>
      <c r="H209" s="100"/>
      <c r="I209" s="100"/>
      <c r="J209" s="100"/>
      <c r="K209" s="101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12">
        <f>ROUND(W120+W208,5)</f>
        <v>10</v>
      </c>
      <c r="X209" s="100"/>
      <c r="Y209" s="112">
        <f>ROUND(Y120+Y208,5)</f>
        <v>1036.3499999999999</v>
      </c>
      <c r="Z209" s="100"/>
      <c r="AA209" s="112">
        <f>ROUND(AA120+AA208,5)</f>
        <v>4199748.09</v>
      </c>
    </row>
    <row r="210" spans="1:27" ht="15.75" thickTop="1" x14ac:dyDescent="0.25"/>
  </sheetData>
  <pageMargins left="0.7" right="0.7" top="0.75" bottom="0.75" header="0.1" footer="0.3"/>
  <pageSetup orientation="portrait" r:id="rId1"/>
  <headerFooter>
    <oddHeader>&amp;L&amp;"Arial,Bold"&amp;8 5:51 AM
&amp;"Arial,Bold"&amp;8 06/10/25
&amp;"Arial,Bold"&amp;8 Accrual Basis&amp;C&amp;"Arial,Bold"&amp;12 Reserve at Hickory Creek Holdings LLC
&amp;"Arial,Bold"&amp;14 Balance Sheet Detail
&amp;"Arial,Bold"&amp;10 As of December 31, 2024</oddHeader>
    <oddFooter>&amp;R&amp;"Arial,Bold"&amp;8 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7AFE-F09A-4704-92D8-4B2163B7EE69}">
  <dimension ref="A1:AB432"/>
  <sheetViews>
    <sheetView workbookViewId="0">
      <pane xSplit="7" ySplit="1" topLeftCell="Q396" activePane="bottomRight" state="frozenSplit"/>
      <selection pane="topRight" activeCell="H1" sqref="H1"/>
      <selection pane="bottomLeft" activeCell="A2" sqref="A2"/>
      <selection pane="bottomRight" activeCell="AC13" sqref="AC13"/>
    </sheetView>
  </sheetViews>
  <sheetFormatPr defaultColWidth="8.75" defaultRowHeight="15" x14ac:dyDescent="0.25"/>
  <cols>
    <col min="1" max="6" width="2.75" style="103" customWidth="1"/>
    <col min="7" max="7" width="23.5" style="103" customWidth="1"/>
    <col min="8" max="9" width="2.125" style="103" customWidth="1"/>
    <col min="10" max="10" width="10.375" style="103" bestFit="1" customWidth="1"/>
    <col min="11" max="11" width="2.125" style="103" customWidth="1"/>
    <col min="12" max="12" width="7.625" style="103" bestFit="1" customWidth="1"/>
    <col min="13" max="13" width="2.125" style="103" customWidth="1"/>
    <col min="14" max="14" width="4" style="103" bestFit="1" customWidth="1"/>
    <col min="15" max="15" width="2.125" style="103" customWidth="1"/>
    <col min="16" max="16" width="20.875" style="103" bestFit="1" customWidth="1"/>
    <col min="17" max="17" width="2.125" style="103" customWidth="1"/>
    <col min="18" max="18" width="75.25" style="103" bestFit="1" customWidth="1"/>
    <col min="19" max="19" width="2.125" style="103" customWidth="1"/>
    <col min="20" max="20" width="2.875" style="103" bestFit="1" customWidth="1"/>
    <col min="21" max="21" width="2.125" style="103" customWidth="1"/>
    <col min="22" max="22" width="20" style="103" bestFit="1" customWidth="1"/>
    <col min="23" max="23" width="2.125" style="103" customWidth="1"/>
    <col min="24" max="24" width="8.75" style="103" bestFit="1" customWidth="1"/>
    <col min="25" max="25" width="2.125" style="103" customWidth="1"/>
    <col min="26" max="26" width="8.75" style="103" bestFit="1" customWidth="1"/>
    <col min="27" max="27" width="2.125" style="103" customWidth="1"/>
    <col min="28" max="28" width="9.5" style="103" bestFit="1" customWidth="1"/>
    <col min="29" max="16384" width="8.75" style="103"/>
  </cols>
  <sheetData>
    <row r="1" spans="1:28" s="99" customFormat="1" ht="15.75" thickBot="1" x14ac:dyDescent="0.3">
      <c r="A1" s="97"/>
      <c r="B1" s="97"/>
      <c r="C1" s="97"/>
      <c r="D1" s="97"/>
      <c r="E1" s="97"/>
      <c r="F1" s="97"/>
      <c r="G1" s="97"/>
      <c r="H1" s="97"/>
      <c r="I1" s="97"/>
      <c r="J1" s="98" t="s">
        <v>158</v>
      </c>
      <c r="K1" s="97"/>
      <c r="L1" s="98" t="s">
        <v>159</v>
      </c>
      <c r="M1" s="97"/>
      <c r="N1" s="98" t="s">
        <v>160</v>
      </c>
      <c r="O1" s="97"/>
      <c r="P1" s="98" t="s">
        <v>161</v>
      </c>
      <c r="Q1" s="97"/>
      <c r="R1" s="98" t="s">
        <v>162</v>
      </c>
      <c r="S1" s="97"/>
      <c r="T1" s="98" t="s">
        <v>163</v>
      </c>
      <c r="U1" s="97"/>
      <c r="V1" s="98" t="s">
        <v>164</v>
      </c>
      <c r="W1" s="97"/>
      <c r="X1" s="98" t="s">
        <v>165</v>
      </c>
      <c r="Y1" s="97"/>
      <c r="Z1" s="98" t="s">
        <v>166</v>
      </c>
      <c r="AA1" s="97"/>
      <c r="AB1" s="98" t="s">
        <v>167</v>
      </c>
    </row>
    <row r="2" spans="1:28" ht="15.75" thickTop="1" x14ac:dyDescent="0.25">
      <c r="A2" s="100" t="s">
        <v>168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2"/>
      <c r="Y2" s="100"/>
      <c r="Z2" s="102"/>
      <c r="AA2" s="100"/>
      <c r="AB2" s="102">
        <v>21866575.09</v>
      </c>
    </row>
    <row r="3" spans="1:28" x14ac:dyDescent="0.25">
      <c r="A3" s="100"/>
      <c r="B3" s="100" t="s">
        <v>169</v>
      </c>
      <c r="C3" s="100"/>
      <c r="D3" s="100"/>
      <c r="E3" s="100"/>
      <c r="F3" s="100"/>
      <c r="G3" s="100"/>
      <c r="H3" s="100"/>
      <c r="I3" s="100"/>
      <c r="J3" s="100"/>
      <c r="K3" s="100"/>
      <c r="L3" s="101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2"/>
      <c r="Y3" s="100"/>
      <c r="Z3" s="102"/>
      <c r="AA3" s="100"/>
      <c r="AB3" s="102">
        <v>4270020.3499999996</v>
      </c>
    </row>
    <row r="4" spans="1:28" x14ac:dyDescent="0.25">
      <c r="A4" s="100"/>
      <c r="B4" s="100"/>
      <c r="C4" s="100" t="s">
        <v>170</v>
      </c>
      <c r="D4" s="100"/>
      <c r="E4" s="100"/>
      <c r="F4" s="100"/>
      <c r="G4" s="100"/>
      <c r="H4" s="100"/>
      <c r="I4" s="100"/>
      <c r="J4" s="100"/>
      <c r="K4" s="100"/>
      <c r="L4" s="101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2"/>
      <c r="Y4" s="100"/>
      <c r="Z4" s="102"/>
      <c r="AA4" s="100"/>
      <c r="AB4" s="102">
        <v>28.63</v>
      </c>
    </row>
    <row r="5" spans="1:28" x14ac:dyDescent="0.25">
      <c r="A5" s="100"/>
      <c r="B5" s="100"/>
      <c r="C5" s="100"/>
      <c r="D5" s="100" t="s">
        <v>350</v>
      </c>
      <c r="E5" s="100"/>
      <c r="F5" s="100"/>
      <c r="G5" s="100"/>
      <c r="H5" s="100"/>
      <c r="I5" s="100"/>
      <c r="J5" s="100"/>
      <c r="K5" s="100"/>
      <c r="L5" s="101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2"/>
      <c r="Y5" s="100"/>
      <c r="Z5" s="102"/>
      <c r="AA5" s="100"/>
      <c r="AB5" s="102">
        <v>28.63</v>
      </c>
    </row>
    <row r="6" spans="1:28" x14ac:dyDescent="0.25">
      <c r="A6" s="104"/>
      <c r="B6" s="104"/>
      <c r="C6" s="104"/>
      <c r="D6" s="104"/>
      <c r="E6" s="104"/>
      <c r="F6" s="104"/>
      <c r="G6" s="104"/>
      <c r="H6" s="104"/>
      <c r="I6" s="104"/>
      <c r="J6" s="104" t="s">
        <v>172</v>
      </c>
      <c r="K6" s="104"/>
      <c r="L6" s="105">
        <v>45330</v>
      </c>
      <c r="M6" s="104"/>
      <c r="N6" s="104" t="s">
        <v>178</v>
      </c>
      <c r="O6" s="104"/>
      <c r="P6" s="104" t="s">
        <v>351</v>
      </c>
      <c r="Q6" s="104"/>
      <c r="R6" s="104"/>
      <c r="S6" s="104"/>
      <c r="T6" s="106"/>
      <c r="U6" s="104"/>
      <c r="V6" s="104" t="s">
        <v>352</v>
      </c>
      <c r="W6" s="104"/>
      <c r="X6" s="107"/>
      <c r="Y6" s="104"/>
      <c r="Z6" s="107">
        <v>5000</v>
      </c>
      <c r="AA6" s="104"/>
      <c r="AB6" s="107">
        <v>-4971.37</v>
      </c>
    </row>
    <row r="7" spans="1:28" x14ac:dyDescent="0.25">
      <c r="A7" s="104"/>
      <c r="B7" s="104"/>
      <c r="C7" s="104"/>
      <c r="D7" s="104"/>
      <c r="E7" s="104"/>
      <c r="F7" s="104"/>
      <c r="G7" s="104"/>
      <c r="H7" s="104"/>
      <c r="I7" s="104"/>
      <c r="J7" s="104" t="s">
        <v>172</v>
      </c>
      <c r="K7" s="104"/>
      <c r="L7" s="105">
        <v>45330</v>
      </c>
      <c r="M7" s="104"/>
      <c r="N7" s="104" t="s">
        <v>180</v>
      </c>
      <c r="O7" s="104"/>
      <c r="P7" s="104" t="s">
        <v>353</v>
      </c>
      <c r="Q7" s="104"/>
      <c r="R7" s="104"/>
      <c r="S7" s="104"/>
      <c r="T7" s="106"/>
      <c r="U7" s="104"/>
      <c r="V7" s="104" t="s">
        <v>354</v>
      </c>
      <c r="W7" s="104"/>
      <c r="X7" s="107"/>
      <c r="Y7" s="104"/>
      <c r="Z7" s="107">
        <v>10000</v>
      </c>
      <c r="AA7" s="104"/>
      <c r="AB7" s="107">
        <v>-14971.37</v>
      </c>
    </row>
    <row r="8" spans="1:28" x14ac:dyDescent="0.25">
      <c r="A8" s="104"/>
      <c r="B8" s="104"/>
      <c r="C8" s="104"/>
      <c r="D8" s="104"/>
      <c r="E8" s="104"/>
      <c r="F8" s="104"/>
      <c r="G8" s="104"/>
      <c r="H8" s="104"/>
      <c r="I8" s="104"/>
      <c r="J8" s="104" t="s">
        <v>176</v>
      </c>
      <c r="K8" s="104"/>
      <c r="L8" s="105">
        <v>45330</v>
      </c>
      <c r="M8" s="104"/>
      <c r="N8" s="104"/>
      <c r="O8" s="104"/>
      <c r="P8" s="104"/>
      <c r="Q8" s="104"/>
      <c r="R8" s="104" t="s">
        <v>176</v>
      </c>
      <c r="S8" s="104"/>
      <c r="T8" s="106"/>
      <c r="U8" s="104"/>
      <c r="V8" s="104" t="s">
        <v>177</v>
      </c>
      <c r="W8" s="104"/>
      <c r="X8" s="107">
        <v>15000</v>
      </c>
      <c r="Y8" s="104"/>
      <c r="Z8" s="107"/>
      <c r="AA8" s="104"/>
      <c r="AB8" s="107">
        <v>28.63</v>
      </c>
    </row>
    <row r="9" spans="1:28" x14ac:dyDescent="0.25">
      <c r="A9" s="104"/>
      <c r="B9" s="104"/>
      <c r="C9" s="104"/>
      <c r="D9" s="104"/>
      <c r="E9" s="104"/>
      <c r="F9" s="104"/>
      <c r="G9" s="104"/>
      <c r="H9" s="104"/>
      <c r="I9" s="104"/>
      <c r="J9" s="104" t="s">
        <v>187</v>
      </c>
      <c r="K9" s="104"/>
      <c r="L9" s="105">
        <v>45485</v>
      </c>
      <c r="M9" s="104"/>
      <c r="N9" s="104"/>
      <c r="O9" s="104"/>
      <c r="P9" s="104"/>
      <c r="Q9" s="104"/>
      <c r="R9" s="104" t="s">
        <v>188</v>
      </c>
      <c r="S9" s="104"/>
      <c r="T9" s="106"/>
      <c r="U9" s="104"/>
      <c r="V9" s="104" t="s">
        <v>355</v>
      </c>
      <c r="W9" s="104"/>
      <c r="X9" s="107">
        <v>39295.69</v>
      </c>
      <c r="Y9" s="104"/>
      <c r="Z9" s="107"/>
      <c r="AA9" s="104"/>
      <c r="AB9" s="107">
        <v>39324.32</v>
      </c>
    </row>
    <row r="10" spans="1:28" x14ac:dyDescent="0.25">
      <c r="A10" s="104"/>
      <c r="B10" s="104"/>
      <c r="C10" s="104"/>
      <c r="D10" s="104"/>
      <c r="E10" s="104"/>
      <c r="F10" s="104"/>
      <c r="G10" s="104"/>
      <c r="H10" s="104"/>
      <c r="I10" s="104"/>
      <c r="J10" s="104" t="s">
        <v>172</v>
      </c>
      <c r="K10" s="104"/>
      <c r="L10" s="105">
        <v>45488</v>
      </c>
      <c r="M10" s="104"/>
      <c r="N10" s="104" t="s">
        <v>384</v>
      </c>
      <c r="O10" s="104"/>
      <c r="P10" s="104" t="s">
        <v>385</v>
      </c>
      <c r="Q10" s="104"/>
      <c r="R10" s="104"/>
      <c r="S10" s="104"/>
      <c r="T10" s="106"/>
      <c r="U10" s="104"/>
      <c r="V10" s="104" t="s">
        <v>386</v>
      </c>
      <c r="W10" s="104"/>
      <c r="X10" s="107"/>
      <c r="Y10" s="104"/>
      <c r="Z10" s="107">
        <v>4295.6899999999996</v>
      </c>
      <c r="AA10" s="104"/>
      <c r="AB10" s="107">
        <v>35028.629999999997</v>
      </c>
    </row>
    <row r="11" spans="1:28" x14ac:dyDescent="0.25">
      <c r="A11" s="104"/>
      <c r="B11" s="104"/>
      <c r="C11" s="104"/>
      <c r="D11" s="104"/>
      <c r="E11" s="104"/>
      <c r="F11" s="104"/>
      <c r="G11" s="104"/>
      <c r="H11" s="104"/>
      <c r="I11" s="104"/>
      <c r="J11" s="104" t="s">
        <v>172</v>
      </c>
      <c r="K11" s="104"/>
      <c r="L11" s="105">
        <v>45506</v>
      </c>
      <c r="M11" s="104"/>
      <c r="N11" s="104" t="s">
        <v>182</v>
      </c>
      <c r="O11" s="104"/>
      <c r="P11" s="104" t="s">
        <v>376</v>
      </c>
      <c r="Q11" s="104"/>
      <c r="R11" s="104"/>
      <c r="S11" s="104"/>
      <c r="T11" s="106"/>
      <c r="U11" s="104"/>
      <c r="V11" s="104" t="s">
        <v>305</v>
      </c>
      <c r="W11" s="104"/>
      <c r="X11" s="107"/>
      <c r="Y11" s="104"/>
      <c r="Z11" s="107">
        <v>35000</v>
      </c>
      <c r="AA11" s="104"/>
      <c r="AB11" s="107">
        <v>28.63</v>
      </c>
    </row>
    <row r="12" spans="1:28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 t="s">
        <v>176</v>
      </c>
      <c r="K12" s="104"/>
      <c r="L12" s="105">
        <v>45603</v>
      </c>
      <c r="M12" s="104"/>
      <c r="N12" s="104"/>
      <c r="O12" s="104"/>
      <c r="P12" s="104"/>
      <c r="Q12" s="104"/>
      <c r="R12" s="104" t="s">
        <v>176</v>
      </c>
      <c r="S12" s="104"/>
      <c r="T12" s="106"/>
      <c r="U12" s="104"/>
      <c r="V12" s="104" t="s">
        <v>352</v>
      </c>
      <c r="W12" s="104"/>
      <c r="X12" s="107">
        <v>50407.28</v>
      </c>
      <c r="Y12" s="104"/>
      <c r="Z12" s="107"/>
      <c r="AA12" s="104"/>
      <c r="AB12" s="107">
        <v>50435.91</v>
      </c>
    </row>
    <row r="13" spans="1:28" x14ac:dyDescent="0.25">
      <c r="A13" s="104"/>
      <c r="B13" s="104"/>
      <c r="C13" s="104"/>
      <c r="D13" s="104"/>
      <c r="E13" s="104"/>
      <c r="F13" s="104"/>
      <c r="G13" s="104"/>
      <c r="H13" s="104"/>
      <c r="I13" s="104"/>
      <c r="J13" s="104" t="s">
        <v>187</v>
      </c>
      <c r="K13" s="104"/>
      <c r="L13" s="105">
        <v>45604</v>
      </c>
      <c r="M13" s="104"/>
      <c r="N13" s="104"/>
      <c r="O13" s="104"/>
      <c r="P13" s="104"/>
      <c r="Q13" s="104"/>
      <c r="R13" s="104" t="s">
        <v>587</v>
      </c>
      <c r="S13" s="104"/>
      <c r="T13" s="106"/>
      <c r="U13" s="104"/>
      <c r="V13" s="104" t="s">
        <v>407</v>
      </c>
      <c r="W13" s="104"/>
      <c r="X13" s="107"/>
      <c r="Y13" s="104"/>
      <c r="Z13" s="107">
        <v>50407.28</v>
      </c>
      <c r="AA13" s="104"/>
      <c r="AB13" s="107">
        <v>28.63</v>
      </c>
    </row>
    <row r="14" spans="1:28" x14ac:dyDescent="0.25">
      <c r="A14" s="104"/>
      <c r="B14" s="104"/>
      <c r="C14" s="104"/>
      <c r="D14" s="104"/>
      <c r="E14" s="104"/>
      <c r="F14" s="104"/>
      <c r="G14" s="104"/>
      <c r="H14" s="104"/>
      <c r="I14" s="104"/>
      <c r="J14" s="104" t="s">
        <v>172</v>
      </c>
      <c r="K14" s="104"/>
      <c r="L14" s="105">
        <v>45617</v>
      </c>
      <c r="M14" s="104"/>
      <c r="N14" s="104" t="s">
        <v>183</v>
      </c>
      <c r="O14" s="104"/>
      <c r="P14" s="104" t="s">
        <v>588</v>
      </c>
      <c r="Q14" s="104"/>
      <c r="R14" s="104"/>
      <c r="S14" s="104"/>
      <c r="T14" s="106"/>
      <c r="U14" s="104"/>
      <c r="V14" s="104" t="s">
        <v>373</v>
      </c>
      <c r="W14" s="104"/>
      <c r="X14" s="107"/>
      <c r="Y14" s="104"/>
      <c r="Z14" s="107">
        <v>5000</v>
      </c>
      <c r="AA14" s="104"/>
      <c r="AB14" s="107">
        <v>-4971.37</v>
      </c>
    </row>
    <row r="15" spans="1:28" x14ac:dyDescent="0.25">
      <c r="A15" s="104"/>
      <c r="B15" s="104"/>
      <c r="C15" s="104"/>
      <c r="D15" s="104"/>
      <c r="E15" s="104"/>
      <c r="F15" s="104"/>
      <c r="G15" s="104"/>
      <c r="H15" s="104"/>
      <c r="I15" s="104"/>
      <c r="J15" s="104" t="s">
        <v>176</v>
      </c>
      <c r="K15" s="104"/>
      <c r="L15" s="105">
        <v>45623</v>
      </c>
      <c r="M15" s="104"/>
      <c r="N15" s="104"/>
      <c r="O15" s="104"/>
      <c r="P15" s="104"/>
      <c r="Q15" s="104"/>
      <c r="R15" s="104" t="s">
        <v>176</v>
      </c>
      <c r="S15" s="104"/>
      <c r="T15" s="106"/>
      <c r="U15" s="104"/>
      <c r="V15" s="104" t="s">
        <v>527</v>
      </c>
      <c r="W15" s="104"/>
      <c r="X15" s="107">
        <v>10</v>
      </c>
      <c r="Y15" s="104"/>
      <c r="Z15" s="107"/>
      <c r="AA15" s="104"/>
      <c r="AB15" s="107">
        <v>-4961.37</v>
      </c>
    </row>
    <row r="16" spans="1:28" x14ac:dyDescent="0.25">
      <c r="A16" s="104"/>
      <c r="B16" s="104"/>
      <c r="C16" s="104"/>
      <c r="D16" s="104"/>
      <c r="E16" s="104"/>
      <c r="F16" s="104"/>
      <c r="G16" s="104"/>
      <c r="H16" s="104"/>
      <c r="I16" s="104"/>
      <c r="J16" s="104" t="s">
        <v>176</v>
      </c>
      <c r="K16" s="104"/>
      <c r="L16" s="105">
        <v>45639</v>
      </c>
      <c r="M16" s="104"/>
      <c r="N16" s="104"/>
      <c r="O16" s="104"/>
      <c r="P16" s="104"/>
      <c r="Q16" s="104"/>
      <c r="R16" s="104" t="s">
        <v>176</v>
      </c>
      <c r="S16" s="104"/>
      <c r="T16" s="106"/>
      <c r="U16" s="104"/>
      <c r="V16" s="104" t="s">
        <v>305</v>
      </c>
      <c r="W16" s="104"/>
      <c r="X16" s="107">
        <v>1604</v>
      </c>
      <c r="Y16" s="104"/>
      <c r="Z16" s="107"/>
      <c r="AA16" s="104"/>
      <c r="AB16" s="107">
        <v>-3357.37</v>
      </c>
    </row>
    <row r="17" spans="1:28" x14ac:dyDescent="0.25">
      <c r="A17" s="104"/>
      <c r="B17" s="104"/>
      <c r="C17" s="104"/>
      <c r="D17" s="104"/>
      <c r="E17" s="104"/>
      <c r="F17" s="104"/>
      <c r="G17" s="104"/>
      <c r="H17" s="104"/>
      <c r="I17" s="104"/>
      <c r="J17" s="104" t="s">
        <v>176</v>
      </c>
      <c r="K17" s="104"/>
      <c r="L17" s="105">
        <v>45639</v>
      </c>
      <c r="M17" s="104"/>
      <c r="N17" s="104"/>
      <c r="O17" s="104"/>
      <c r="P17" s="104"/>
      <c r="Q17" s="104"/>
      <c r="R17" s="104" t="s">
        <v>176</v>
      </c>
      <c r="S17" s="104"/>
      <c r="T17" s="106"/>
      <c r="U17" s="104"/>
      <c r="V17" s="104" t="s">
        <v>352</v>
      </c>
      <c r="W17" s="104"/>
      <c r="X17" s="107">
        <v>4970</v>
      </c>
      <c r="Y17" s="104"/>
      <c r="Z17" s="107"/>
      <c r="AA17" s="104"/>
      <c r="AB17" s="107">
        <v>1612.63</v>
      </c>
    </row>
    <row r="18" spans="1:28" ht="15.75" thickBot="1" x14ac:dyDescent="0.3">
      <c r="A18" s="104"/>
      <c r="B18" s="104"/>
      <c r="C18" s="104"/>
      <c r="D18" s="104"/>
      <c r="E18" s="104"/>
      <c r="F18" s="104"/>
      <c r="G18" s="104"/>
      <c r="H18" s="104"/>
      <c r="I18" s="104"/>
      <c r="J18" s="104" t="s">
        <v>172</v>
      </c>
      <c r="K18" s="104"/>
      <c r="L18" s="105">
        <v>45653</v>
      </c>
      <c r="M18" s="104"/>
      <c r="N18" s="104" t="s">
        <v>364</v>
      </c>
      <c r="O18" s="104"/>
      <c r="P18" s="104" t="s">
        <v>589</v>
      </c>
      <c r="Q18" s="104"/>
      <c r="R18" s="104"/>
      <c r="S18" s="104"/>
      <c r="T18" s="106"/>
      <c r="U18" s="104"/>
      <c r="V18" s="104" t="s">
        <v>386</v>
      </c>
      <c r="W18" s="104"/>
      <c r="X18" s="108"/>
      <c r="Y18" s="104"/>
      <c r="Z18" s="108">
        <v>991.29</v>
      </c>
      <c r="AA18" s="104"/>
      <c r="AB18" s="108">
        <v>621.34</v>
      </c>
    </row>
    <row r="19" spans="1:28" x14ac:dyDescent="0.25">
      <c r="A19" s="104"/>
      <c r="B19" s="104"/>
      <c r="C19" s="104"/>
      <c r="D19" s="104" t="s">
        <v>356</v>
      </c>
      <c r="E19" s="104"/>
      <c r="F19" s="104"/>
      <c r="G19" s="104"/>
      <c r="H19" s="104"/>
      <c r="I19" s="104"/>
      <c r="J19" s="104"/>
      <c r="K19" s="104"/>
      <c r="L19" s="105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7">
        <f>ROUND(SUM(X5:X18),5)</f>
        <v>111286.97</v>
      </c>
      <c r="Y19" s="104"/>
      <c r="Z19" s="107">
        <f>ROUND(SUM(Z5:Z18),5)</f>
        <v>110694.26</v>
      </c>
      <c r="AA19" s="104"/>
      <c r="AB19" s="107">
        <f>AB18</f>
        <v>621.34</v>
      </c>
    </row>
    <row r="20" spans="1:28" x14ac:dyDescent="0.25">
      <c r="A20" s="100"/>
      <c r="B20" s="100"/>
      <c r="C20" s="100"/>
      <c r="D20" s="100" t="s">
        <v>355</v>
      </c>
      <c r="E20" s="100"/>
      <c r="F20" s="100"/>
      <c r="G20" s="100"/>
      <c r="H20" s="100"/>
      <c r="I20" s="100"/>
      <c r="J20" s="100"/>
      <c r="K20" s="100"/>
      <c r="L20" s="101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2"/>
      <c r="Y20" s="100"/>
      <c r="Z20" s="102"/>
      <c r="AA20" s="100"/>
      <c r="AB20" s="102">
        <v>0</v>
      </c>
    </row>
    <row r="21" spans="1:28" x14ac:dyDescent="0.25">
      <c r="A21" s="104"/>
      <c r="B21" s="104"/>
      <c r="C21" s="104"/>
      <c r="D21" s="104"/>
      <c r="E21" s="104"/>
      <c r="F21" s="104"/>
      <c r="G21" s="104"/>
      <c r="H21" s="104"/>
      <c r="I21" s="104"/>
      <c r="J21" s="104" t="s">
        <v>176</v>
      </c>
      <c r="K21" s="104"/>
      <c r="L21" s="105">
        <v>45316</v>
      </c>
      <c r="M21" s="104"/>
      <c r="N21" s="104"/>
      <c r="O21" s="104"/>
      <c r="P21" s="104"/>
      <c r="Q21" s="104"/>
      <c r="R21" s="104" t="s">
        <v>176</v>
      </c>
      <c r="S21" s="104"/>
      <c r="T21" s="106"/>
      <c r="U21" s="104"/>
      <c r="V21" s="104" t="s">
        <v>357</v>
      </c>
      <c r="W21" s="104"/>
      <c r="X21" s="107">
        <v>202967</v>
      </c>
      <c r="Y21" s="104"/>
      <c r="Z21" s="107"/>
      <c r="AA21" s="104"/>
      <c r="AB21" s="107">
        <v>202967</v>
      </c>
    </row>
    <row r="22" spans="1:28" x14ac:dyDescent="0.25">
      <c r="A22" s="104"/>
      <c r="B22" s="104"/>
      <c r="C22" s="104"/>
      <c r="D22" s="104"/>
      <c r="E22" s="104"/>
      <c r="F22" s="104"/>
      <c r="G22" s="104"/>
      <c r="H22" s="104"/>
      <c r="I22" s="104"/>
      <c r="J22" s="104" t="s">
        <v>172</v>
      </c>
      <c r="K22" s="104"/>
      <c r="L22" s="105">
        <v>45320</v>
      </c>
      <c r="M22" s="104"/>
      <c r="N22" s="104" t="s">
        <v>173</v>
      </c>
      <c r="O22" s="104"/>
      <c r="P22" s="104" t="s">
        <v>358</v>
      </c>
      <c r="Q22" s="104"/>
      <c r="R22" s="104"/>
      <c r="S22" s="104"/>
      <c r="T22" s="106"/>
      <c r="U22" s="104"/>
      <c r="V22" s="104" t="s">
        <v>354</v>
      </c>
      <c r="W22" s="104"/>
      <c r="X22" s="107"/>
      <c r="Y22" s="104"/>
      <c r="Z22" s="107">
        <v>100365.85</v>
      </c>
      <c r="AA22" s="104"/>
      <c r="AB22" s="107">
        <v>102601.15</v>
      </c>
    </row>
    <row r="23" spans="1:28" x14ac:dyDescent="0.25">
      <c r="A23" s="104"/>
      <c r="B23" s="104"/>
      <c r="C23" s="104"/>
      <c r="D23" s="104"/>
      <c r="E23" s="104"/>
      <c r="F23" s="104"/>
      <c r="G23" s="104"/>
      <c r="H23" s="104"/>
      <c r="I23" s="104"/>
      <c r="J23" s="104" t="s">
        <v>172</v>
      </c>
      <c r="K23" s="104"/>
      <c r="L23" s="105">
        <v>45324</v>
      </c>
      <c r="M23" s="104"/>
      <c r="N23" s="104" t="s">
        <v>178</v>
      </c>
      <c r="O23" s="104"/>
      <c r="P23" s="104" t="s">
        <v>359</v>
      </c>
      <c r="Q23" s="104"/>
      <c r="R23" s="104"/>
      <c r="S23" s="104"/>
      <c r="T23" s="106"/>
      <c r="U23" s="104"/>
      <c r="V23" s="104" t="s">
        <v>360</v>
      </c>
      <c r="W23" s="104"/>
      <c r="X23" s="107"/>
      <c r="Y23" s="104"/>
      <c r="Z23" s="107">
        <v>88600.320000000007</v>
      </c>
      <c r="AA23" s="104"/>
      <c r="AB23" s="107">
        <v>14000.83</v>
      </c>
    </row>
    <row r="24" spans="1:28" x14ac:dyDescent="0.25">
      <c r="A24" s="104"/>
      <c r="B24" s="104"/>
      <c r="C24" s="104"/>
      <c r="D24" s="104"/>
      <c r="E24" s="104"/>
      <c r="F24" s="104"/>
      <c r="G24" s="104"/>
      <c r="H24" s="104"/>
      <c r="I24" s="104"/>
      <c r="J24" s="104" t="s">
        <v>172</v>
      </c>
      <c r="K24" s="104"/>
      <c r="L24" s="105">
        <v>45327</v>
      </c>
      <c r="M24" s="104"/>
      <c r="N24" s="104" t="s">
        <v>361</v>
      </c>
      <c r="O24" s="104"/>
      <c r="P24" s="104" t="s">
        <v>351</v>
      </c>
      <c r="Q24" s="104"/>
      <c r="R24" s="104"/>
      <c r="S24" s="104"/>
      <c r="T24" s="106"/>
      <c r="U24" s="104"/>
      <c r="V24" s="104" t="s">
        <v>352</v>
      </c>
      <c r="W24" s="104"/>
      <c r="X24" s="107"/>
      <c r="Y24" s="104"/>
      <c r="Z24" s="107">
        <v>8000</v>
      </c>
      <c r="AA24" s="104"/>
      <c r="AB24" s="107">
        <v>6000.83</v>
      </c>
    </row>
    <row r="25" spans="1:28" x14ac:dyDescent="0.25">
      <c r="A25" s="104"/>
      <c r="B25" s="104"/>
      <c r="C25" s="104"/>
      <c r="D25" s="104"/>
      <c r="E25" s="104"/>
      <c r="F25" s="104"/>
      <c r="G25" s="104"/>
      <c r="H25" s="104"/>
      <c r="I25" s="104"/>
      <c r="J25" s="104" t="s">
        <v>176</v>
      </c>
      <c r="K25" s="104"/>
      <c r="L25" s="105">
        <v>45329</v>
      </c>
      <c r="M25" s="104"/>
      <c r="N25" s="104"/>
      <c r="O25" s="104"/>
      <c r="P25" s="104"/>
      <c r="Q25" s="104"/>
      <c r="R25" s="104" t="s">
        <v>176</v>
      </c>
      <c r="S25" s="104"/>
      <c r="T25" s="106"/>
      <c r="U25" s="104"/>
      <c r="V25" s="104" t="s">
        <v>357</v>
      </c>
      <c r="W25" s="104"/>
      <c r="X25" s="107">
        <v>493195.96</v>
      </c>
      <c r="Y25" s="104"/>
      <c r="Z25" s="107"/>
      <c r="AA25" s="104"/>
      <c r="AB25" s="107">
        <v>499196.79</v>
      </c>
    </row>
    <row r="26" spans="1:28" x14ac:dyDescent="0.25">
      <c r="A26" s="104"/>
      <c r="B26" s="104"/>
      <c r="C26" s="104"/>
      <c r="D26" s="104"/>
      <c r="E26" s="104"/>
      <c r="F26" s="104"/>
      <c r="G26" s="104"/>
      <c r="H26" s="104"/>
      <c r="I26" s="104"/>
      <c r="J26" s="104" t="s">
        <v>172</v>
      </c>
      <c r="K26" s="104"/>
      <c r="L26" s="105">
        <v>45330</v>
      </c>
      <c r="M26" s="104"/>
      <c r="N26" s="104" t="s">
        <v>180</v>
      </c>
      <c r="O26" s="104"/>
      <c r="P26" s="104" t="s">
        <v>358</v>
      </c>
      <c r="Q26" s="104"/>
      <c r="R26" s="104"/>
      <c r="S26" s="104"/>
      <c r="T26" s="106"/>
      <c r="U26" s="104"/>
      <c r="V26" s="104" t="s">
        <v>354</v>
      </c>
      <c r="W26" s="104"/>
      <c r="X26" s="107"/>
      <c r="Y26" s="104"/>
      <c r="Z26" s="107">
        <v>21250</v>
      </c>
      <c r="AA26" s="104"/>
      <c r="AB26" s="107">
        <v>477946.79</v>
      </c>
    </row>
    <row r="27" spans="1:28" x14ac:dyDescent="0.25">
      <c r="A27" s="104"/>
      <c r="B27" s="104"/>
      <c r="C27" s="104"/>
      <c r="D27" s="104"/>
      <c r="E27" s="104"/>
      <c r="F27" s="104"/>
      <c r="G27" s="104"/>
      <c r="H27" s="104"/>
      <c r="I27" s="104"/>
      <c r="J27" s="104" t="s">
        <v>172</v>
      </c>
      <c r="K27" s="104"/>
      <c r="L27" s="105">
        <v>45334</v>
      </c>
      <c r="M27" s="104"/>
      <c r="N27" s="104" t="s">
        <v>181</v>
      </c>
      <c r="O27" s="104"/>
      <c r="P27" s="104" t="s">
        <v>351</v>
      </c>
      <c r="Q27" s="104"/>
      <c r="R27" s="104"/>
      <c r="S27" s="104"/>
      <c r="T27" s="106"/>
      <c r="U27" s="104"/>
      <c r="V27" s="104" t="s">
        <v>352</v>
      </c>
      <c r="W27" s="104"/>
      <c r="X27" s="107"/>
      <c r="Y27" s="104"/>
      <c r="Z27" s="107">
        <v>50000</v>
      </c>
      <c r="AA27" s="104"/>
      <c r="AB27" s="107">
        <v>427946.79</v>
      </c>
    </row>
    <row r="28" spans="1:28" x14ac:dyDescent="0.25">
      <c r="A28" s="104"/>
      <c r="B28" s="104"/>
      <c r="C28" s="104"/>
      <c r="D28" s="104"/>
      <c r="E28" s="104"/>
      <c r="F28" s="104"/>
      <c r="G28" s="104"/>
      <c r="H28" s="104"/>
      <c r="I28" s="104"/>
      <c r="J28" s="104" t="s">
        <v>172</v>
      </c>
      <c r="K28" s="104"/>
      <c r="L28" s="105">
        <v>45334</v>
      </c>
      <c r="M28" s="104"/>
      <c r="N28" s="104" t="s">
        <v>182</v>
      </c>
      <c r="O28" s="104"/>
      <c r="P28" s="104" t="s">
        <v>362</v>
      </c>
      <c r="Q28" s="104"/>
      <c r="R28" s="104"/>
      <c r="S28" s="104"/>
      <c r="T28" s="106"/>
      <c r="U28" s="104"/>
      <c r="V28" s="104" t="s">
        <v>352</v>
      </c>
      <c r="W28" s="104"/>
      <c r="X28" s="107"/>
      <c r="Y28" s="104"/>
      <c r="Z28" s="107">
        <v>365495.96</v>
      </c>
      <c r="AA28" s="104"/>
      <c r="AB28" s="107">
        <v>62450.83</v>
      </c>
    </row>
    <row r="29" spans="1:28" x14ac:dyDescent="0.25">
      <c r="A29" s="104"/>
      <c r="B29" s="104"/>
      <c r="C29" s="104"/>
      <c r="D29" s="104"/>
      <c r="E29" s="104"/>
      <c r="F29" s="104"/>
      <c r="G29" s="104"/>
      <c r="H29" s="104"/>
      <c r="I29" s="104"/>
      <c r="J29" s="104" t="s">
        <v>172</v>
      </c>
      <c r="K29" s="104"/>
      <c r="L29" s="105">
        <v>45350</v>
      </c>
      <c r="M29" s="104"/>
      <c r="N29" s="104" t="s">
        <v>183</v>
      </c>
      <c r="O29" s="104"/>
      <c r="P29" s="104" t="s">
        <v>353</v>
      </c>
      <c r="Q29" s="104"/>
      <c r="R29" s="104"/>
      <c r="S29" s="104"/>
      <c r="T29" s="106"/>
      <c r="U29" s="104"/>
      <c r="V29" s="104" t="s">
        <v>354</v>
      </c>
      <c r="W29" s="104"/>
      <c r="X29" s="107"/>
      <c r="Y29" s="104"/>
      <c r="Z29" s="107">
        <v>20000</v>
      </c>
      <c r="AA29" s="104"/>
      <c r="AB29" s="107">
        <v>42450.83</v>
      </c>
    </row>
    <row r="30" spans="1:28" x14ac:dyDescent="0.25">
      <c r="A30" s="104"/>
      <c r="B30" s="104"/>
      <c r="C30" s="104"/>
      <c r="D30" s="104"/>
      <c r="E30" s="104"/>
      <c r="F30" s="104"/>
      <c r="G30" s="104"/>
      <c r="H30" s="104"/>
      <c r="I30" s="104"/>
      <c r="J30" s="104" t="s">
        <v>176</v>
      </c>
      <c r="K30" s="104"/>
      <c r="L30" s="105">
        <v>45369</v>
      </c>
      <c r="M30" s="104"/>
      <c r="N30" s="104"/>
      <c r="O30" s="104"/>
      <c r="P30" s="104"/>
      <c r="Q30" s="104"/>
      <c r="R30" s="104" t="s">
        <v>176</v>
      </c>
      <c r="S30" s="104"/>
      <c r="T30" s="106"/>
      <c r="U30" s="104"/>
      <c r="V30" s="104" t="s">
        <v>357</v>
      </c>
      <c r="W30" s="104"/>
      <c r="X30" s="107">
        <v>307825.90000000002</v>
      </c>
      <c r="Y30" s="104"/>
      <c r="Z30" s="107"/>
      <c r="AA30" s="104"/>
      <c r="AB30" s="107">
        <v>350276.73</v>
      </c>
    </row>
    <row r="31" spans="1:28" x14ac:dyDescent="0.25">
      <c r="A31" s="104"/>
      <c r="B31" s="104"/>
      <c r="C31" s="104"/>
      <c r="D31" s="104"/>
      <c r="E31" s="104"/>
      <c r="F31" s="104"/>
      <c r="G31" s="104"/>
      <c r="H31" s="104"/>
      <c r="I31" s="104"/>
      <c r="J31" s="104" t="s">
        <v>172</v>
      </c>
      <c r="K31" s="104"/>
      <c r="L31" s="105">
        <v>45370</v>
      </c>
      <c r="M31" s="104"/>
      <c r="N31" s="104" t="s">
        <v>363</v>
      </c>
      <c r="O31" s="104"/>
      <c r="P31" s="104" t="s">
        <v>351</v>
      </c>
      <c r="Q31" s="104"/>
      <c r="R31" s="104"/>
      <c r="S31" s="104"/>
      <c r="T31" s="106"/>
      <c r="U31" s="104"/>
      <c r="V31" s="104" t="s">
        <v>352</v>
      </c>
      <c r="W31" s="104"/>
      <c r="X31" s="107"/>
      <c r="Y31" s="104"/>
      <c r="Z31" s="107">
        <v>675</v>
      </c>
      <c r="AA31" s="104"/>
      <c r="AB31" s="107">
        <v>349601.73</v>
      </c>
    </row>
    <row r="32" spans="1:28" x14ac:dyDescent="0.25">
      <c r="A32" s="104"/>
      <c r="B32" s="104"/>
      <c r="C32" s="104"/>
      <c r="D32" s="104"/>
      <c r="E32" s="104"/>
      <c r="F32" s="104"/>
      <c r="G32" s="104"/>
      <c r="H32" s="104"/>
      <c r="I32" s="104"/>
      <c r="J32" s="104" t="s">
        <v>172</v>
      </c>
      <c r="K32" s="104"/>
      <c r="L32" s="105">
        <v>45371</v>
      </c>
      <c r="M32" s="104"/>
      <c r="N32" s="104" t="s">
        <v>364</v>
      </c>
      <c r="O32" s="104"/>
      <c r="P32" s="104" t="s">
        <v>351</v>
      </c>
      <c r="Q32" s="104"/>
      <c r="R32" s="104"/>
      <c r="S32" s="104"/>
      <c r="T32" s="106"/>
      <c r="U32" s="104"/>
      <c r="V32" s="104" t="s">
        <v>352</v>
      </c>
      <c r="W32" s="104"/>
      <c r="X32" s="107"/>
      <c r="Y32" s="104"/>
      <c r="Z32" s="107">
        <v>307825.90000000002</v>
      </c>
      <c r="AA32" s="104"/>
      <c r="AB32" s="107">
        <v>41775.83</v>
      </c>
    </row>
    <row r="33" spans="1:28" x14ac:dyDescent="0.25">
      <c r="A33" s="104"/>
      <c r="B33" s="104"/>
      <c r="C33" s="104"/>
      <c r="D33" s="104"/>
      <c r="E33" s="104"/>
      <c r="F33" s="104"/>
      <c r="G33" s="104"/>
      <c r="H33" s="104"/>
      <c r="I33" s="104"/>
      <c r="J33" s="104" t="s">
        <v>172</v>
      </c>
      <c r="K33" s="104"/>
      <c r="L33" s="105">
        <v>45380</v>
      </c>
      <c r="M33" s="104"/>
      <c r="N33" s="104" t="s">
        <v>365</v>
      </c>
      <c r="O33" s="104"/>
      <c r="P33" s="104" t="s">
        <v>353</v>
      </c>
      <c r="Q33" s="104"/>
      <c r="R33" s="104"/>
      <c r="S33" s="104"/>
      <c r="T33" s="106"/>
      <c r="U33" s="104"/>
      <c r="V33" s="104" t="s">
        <v>354</v>
      </c>
      <c r="W33" s="104"/>
      <c r="X33" s="107"/>
      <c r="Y33" s="104"/>
      <c r="Z33" s="107">
        <v>10000</v>
      </c>
      <c r="AA33" s="104"/>
      <c r="AB33" s="107">
        <v>31775.83</v>
      </c>
    </row>
    <row r="34" spans="1:28" x14ac:dyDescent="0.25">
      <c r="A34" s="104"/>
      <c r="B34" s="104"/>
      <c r="C34" s="104"/>
      <c r="D34" s="104"/>
      <c r="E34" s="104"/>
      <c r="F34" s="104"/>
      <c r="G34" s="104"/>
      <c r="H34" s="104"/>
      <c r="I34" s="104"/>
      <c r="J34" s="104" t="s">
        <v>172</v>
      </c>
      <c r="K34" s="104"/>
      <c r="L34" s="105">
        <v>45384</v>
      </c>
      <c r="M34" s="104"/>
      <c r="N34" s="104" t="s">
        <v>185</v>
      </c>
      <c r="O34" s="104"/>
      <c r="P34" s="104" t="s">
        <v>351</v>
      </c>
      <c r="Q34" s="104"/>
      <c r="R34" s="104"/>
      <c r="S34" s="104"/>
      <c r="T34" s="106"/>
      <c r="U34" s="104"/>
      <c r="V34" s="104" t="s">
        <v>352</v>
      </c>
      <c r="W34" s="104"/>
      <c r="X34" s="107"/>
      <c r="Y34" s="104"/>
      <c r="Z34" s="107">
        <v>30000</v>
      </c>
      <c r="AA34" s="104"/>
      <c r="AB34" s="107">
        <v>1775.83</v>
      </c>
    </row>
    <row r="35" spans="1:28" x14ac:dyDescent="0.25">
      <c r="A35" s="104"/>
      <c r="B35" s="104"/>
      <c r="C35" s="104"/>
      <c r="D35" s="104"/>
      <c r="E35" s="104"/>
      <c r="F35" s="104"/>
      <c r="G35" s="104"/>
      <c r="H35" s="104"/>
      <c r="I35" s="104"/>
      <c r="J35" s="104" t="s">
        <v>176</v>
      </c>
      <c r="K35" s="104"/>
      <c r="L35" s="105">
        <v>45411</v>
      </c>
      <c r="M35" s="104"/>
      <c r="N35" s="104"/>
      <c r="O35" s="104"/>
      <c r="P35" s="104"/>
      <c r="Q35" s="104"/>
      <c r="R35" s="104" t="s">
        <v>176</v>
      </c>
      <c r="S35" s="104"/>
      <c r="T35" s="106"/>
      <c r="U35" s="104"/>
      <c r="V35" s="104" t="s">
        <v>357</v>
      </c>
      <c r="W35" s="104"/>
      <c r="X35" s="107">
        <v>366574.52</v>
      </c>
      <c r="Y35" s="104"/>
      <c r="Z35" s="107"/>
      <c r="AA35" s="104"/>
      <c r="AB35" s="107">
        <v>368350.35</v>
      </c>
    </row>
    <row r="36" spans="1:28" x14ac:dyDescent="0.25">
      <c r="A36" s="104"/>
      <c r="B36" s="104"/>
      <c r="C36" s="104"/>
      <c r="D36" s="104"/>
      <c r="E36" s="104"/>
      <c r="F36" s="104"/>
      <c r="G36" s="104"/>
      <c r="H36" s="104"/>
      <c r="I36" s="104"/>
      <c r="J36" s="104" t="s">
        <v>172</v>
      </c>
      <c r="K36" s="104"/>
      <c r="L36" s="105">
        <v>45411</v>
      </c>
      <c r="M36" s="104"/>
      <c r="N36" s="104" t="s">
        <v>366</v>
      </c>
      <c r="O36" s="104"/>
      <c r="P36" s="104" t="s">
        <v>367</v>
      </c>
      <c r="Q36" s="104"/>
      <c r="R36" s="104"/>
      <c r="S36" s="104"/>
      <c r="T36" s="106"/>
      <c r="U36" s="104"/>
      <c r="V36" s="104" t="s">
        <v>368</v>
      </c>
      <c r="W36" s="104"/>
      <c r="X36" s="107"/>
      <c r="Y36" s="104"/>
      <c r="Z36" s="107">
        <v>17000</v>
      </c>
      <c r="AA36" s="104"/>
      <c r="AB36" s="107">
        <v>351350.35</v>
      </c>
    </row>
    <row r="37" spans="1:28" x14ac:dyDescent="0.25">
      <c r="A37" s="104"/>
      <c r="B37" s="104"/>
      <c r="C37" s="104"/>
      <c r="D37" s="104"/>
      <c r="E37" s="104"/>
      <c r="F37" s="104"/>
      <c r="G37" s="104"/>
      <c r="H37" s="104"/>
      <c r="I37" s="104"/>
      <c r="J37" s="104" t="s">
        <v>172</v>
      </c>
      <c r="K37" s="104"/>
      <c r="L37" s="105">
        <v>45411</v>
      </c>
      <c r="M37" s="104"/>
      <c r="N37" s="104" t="s">
        <v>369</v>
      </c>
      <c r="O37" s="104"/>
      <c r="P37" s="104" t="s">
        <v>351</v>
      </c>
      <c r="Q37" s="104"/>
      <c r="R37" s="104"/>
      <c r="S37" s="104"/>
      <c r="T37" s="106"/>
      <c r="U37" s="104"/>
      <c r="V37" s="104" t="s">
        <v>352</v>
      </c>
      <c r="W37" s="104"/>
      <c r="X37" s="107"/>
      <c r="Y37" s="104"/>
      <c r="Z37" s="107">
        <v>675</v>
      </c>
      <c r="AA37" s="104"/>
      <c r="AB37" s="107">
        <v>350675.35</v>
      </c>
    </row>
    <row r="38" spans="1:28" x14ac:dyDescent="0.25">
      <c r="A38" s="104"/>
      <c r="B38" s="104"/>
      <c r="C38" s="104"/>
      <c r="D38" s="104"/>
      <c r="E38" s="104"/>
      <c r="F38" s="104"/>
      <c r="G38" s="104"/>
      <c r="H38" s="104"/>
      <c r="I38" s="104"/>
      <c r="J38" s="104" t="s">
        <v>172</v>
      </c>
      <c r="K38" s="104"/>
      <c r="L38" s="105">
        <v>45412</v>
      </c>
      <c r="M38" s="104"/>
      <c r="N38" s="104" t="s">
        <v>186</v>
      </c>
      <c r="O38" s="104"/>
      <c r="P38" s="104" t="s">
        <v>351</v>
      </c>
      <c r="Q38" s="104"/>
      <c r="R38" s="104"/>
      <c r="S38" s="104"/>
      <c r="T38" s="106"/>
      <c r="U38" s="104"/>
      <c r="V38" s="104" t="s">
        <v>352</v>
      </c>
      <c r="W38" s="104"/>
      <c r="X38" s="107"/>
      <c r="Y38" s="104"/>
      <c r="Z38" s="107">
        <v>350000</v>
      </c>
      <c r="AA38" s="104"/>
      <c r="AB38" s="107">
        <v>675.35</v>
      </c>
    </row>
    <row r="39" spans="1:28" x14ac:dyDescent="0.25">
      <c r="A39" s="104"/>
      <c r="B39" s="104"/>
      <c r="C39" s="104"/>
      <c r="D39" s="104"/>
      <c r="E39" s="104"/>
      <c r="F39" s="104"/>
      <c r="G39" s="104"/>
      <c r="H39" s="104"/>
      <c r="I39" s="104"/>
      <c r="J39" s="104" t="s">
        <v>176</v>
      </c>
      <c r="K39" s="104"/>
      <c r="L39" s="105">
        <v>45443</v>
      </c>
      <c r="M39" s="104"/>
      <c r="N39" s="104"/>
      <c r="O39" s="104"/>
      <c r="P39" s="104"/>
      <c r="Q39" s="104"/>
      <c r="R39" s="104" t="s">
        <v>176</v>
      </c>
      <c r="S39" s="104"/>
      <c r="T39" s="106"/>
      <c r="U39" s="104"/>
      <c r="V39" s="104" t="s">
        <v>357</v>
      </c>
      <c r="W39" s="104"/>
      <c r="X39" s="107">
        <v>281413.71999999997</v>
      </c>
      <c r="Y39" s="104"/>
      <c r="Z39" s="107"/>
      <c r="AA39" s="104"/>
      <c r="AB39" s="107">
        <v>282089.07</v>
      </c>
    </row>
    <row r="40" spans="1:28" x14ac:dyDescent="0.25">
      <c r="A40" s="104"/>
      <c r="B40" s="104"/>
      <c r="C40" s="104"/>
      <c r="D40" s="104"/>
      <c r="E40" s="104"/>
      <c r="F40" s="104"/>
      <c r="G40" s="104"/>
      <c r="H40" s="104"/>
      <c r="I40" s="104"/>
      <c r="J40" s="104" t="s">
        <v>172</v>
      </c>
      <c r="K40" s="104"/>
      <c r="L40" s="105">
        <v>45443</v>
      </c>
      <c r="M40" s="104"/>
      <c r="N40" s="104" t="s">
        <v>370</v>
      </c>
      <c r="O40" s="104"/>
      <c r="P40" s="104" t="s">
        <v>353</v>
      </c>
      <c r="Q40" s="104"/>
      <c r="R40" s="104"/>
      <c r="S40" s="104"/>
      <c r="T40" s="106"/>
      <c r="U40" s="104"/>
      <c r="V40" s="104" t="s">
        <v>354</v>
      </c>
      <c r="W40" s="104"/>
      <c r="X40" s="107"/>
      <c r="Y40" s="104"/>
      <c r="Z40" s="107">
        <v>10000</v>
      </c>
      <c r="AA40" s="104"/>
      <c r="AB40" s="107">
        <v>272089.07</v>
      </c>
    </row>
    <row r="41" spans="1:28" x14ac:dyDescent="0.25">
      <c r="A41" s="104"/>
      <c r="B41" s="104"/>
      <c r="C41" s="104"/>
      <c r="D41" s="104"/>
      <c r="E41" s="104"/>
      <c r="F41" s="104"/>
      <c r="G41" s="104"/>
      <c r="H41" s="104"/>
      <c r="I41" s="104"/>
      <c r="J41" s="104" t="s">
        <v>172</v>
      </c>
      <c r="K41" s="104"/>
      <c r="L41" s="105">
        <v>45443</v>
      </c>
      <c r="M41" s="104"/>
      <c r="N41" s="104" t="s">
        <v>371</v>
      </c>
      <c r="O41" s="104"/>
      <c r="P41" s="104" t="s">
        <v>372</v>
      </c>
      <c r="Q41" s="104"/>
      <c r="R41" s="104"/>
      <c r="S41" s="104"/>
      <c r="T41" s="106"/>
      <c r="U41" s="104"/>
      <c r="V41" s="104" t="s">
        <v>373</v>
      </c>
      <c r="W41" s="104"/>
      <c r="X41" s="107"/>
      <c r="Y41" s="104"/>
      <c r="Z41" s="107">
        <v>10781.36</v>
      </c>
      <c r="AA41" s="104"/>
      <c r="AB41" s="107">
        <v>261307.71</v>
      </c>
    </row>
    <row r="42" spans="1:28" x14ac:dyDescent="0.25">
      <c r="A42" s="104"/>
      <c r="B42" s="104"/>
      <c r="C42" s="104"/>
      <c r="D42" s="104"/>
      <c r="E42" s="104"/>
      <c r="F42" s="104"/>
      <c r="G42" s="104"/>
      <c r="H42" s="104"/>
      <c r="I42" s="104"/>
      <c r="J42" s="104" t="s">
        <v>172</v>
      </c>
      <c r="K42" s="104"/>
      <c r="L42" s="105">
        <v>45443</v>
      </c>
      <c r="M42" s="104"/>
      <c r="N42" s="104" t="s">
        <v>374</v>
      </c>
      <c r="O42" s="104"/>
      <c r="P42" s="104" t="s">
        <v>351</v>
      </c>
      <c r="Q42" s="104"/>
      <c r="R42" s="104"/>
      <c r="S42" s="104"/>
      <c r="T42" s="106"/>
      <c r="U42" s="104"/>
      <c r="V42" s="104" t="s">
        <v>352</v>
      </c>
      <c r="W42" s="104"/>
      <c r="X42" s="107"/>
      <c r="Y42" s="104"/>
      <c r="Z42" s="107">
        <v>247206.88</v>
      </c>
      <c r="AA42" s="104"/>
      <c r="AB42" s="107">
        <v>14100.83</v>
      </c>
    </row>
    <row r="43" spans="1:28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 t="s">
        <v>172</v>
      </c>
      <c r="K43" s="104"/>
      <c r="L43" s="105">
        <v>45443</v>
      </c>
      <c r="M43" s="104"/>
      <c r="N43" s="104" t="s">
        <v>375</v>
      </c>
      <c r="O43" s="104"/>
      <c r="P43" s="104" t="s">
        <v>376</v>
      </c>
      <c r="Q43" s="104"/>
      <c r="R43" s="104"/>
      <c r="S43" s="104"/>
      <c r="T43" s="106"/>
      <c r="U43" s="104"/>
      <c r="V43" s="104" t="s">
        <v>377</v>
      </c>
      <c r="W43" s="104"/>
      <c r="X43" s="107"/>
      <c r="Y43" s="104"/>
      <c r="Z43" s="107">
        <v>10000</v>
      </c>
      <c r="AA43" s="104"/>
      <c r="AB43" s="107">
        <v>4100.83</v>
      </c>
    </row>
    <row r="44" spans="1:28" x14ac:dyDescent="0.25">
      <c r="A44" s="104"/>
      <c r="B44" s="104"/>
      <c r="C44" s="104"/>
      <c r="D44" s="104"/>
      <c r="E44" s="104"/>
      <c r="F44" s="104"/>
      <c r="G44" s="104"/>
      <c r="H44" s="104"/>
      <c r="I44" s="104"/>
      <c r="J44" s="104" t="s">
        <v>172</v>
      </c>
      <c r="K44" s="104"/>
      <c r="L44" s="105">
        <v>45448</v>
      </c>
      <c r="M44" s="104"/>
      <c r="N44" s="104" t="s">
        <v>378</v>
      </c>
      <c r="O44" s="104"/>
      <c r="P44" s="104" t="s">
        <v>379</v>
      </c>
      <c r="Q44" s="104"/>
      <c r="R44" s="104"/>
      <c r="S44" s="104"/>
      <c r="T44" s="106"/>
      <c r="U44" s="104"/>
      <c r="V44" s="104" t="s">
        <v>352</v>
      </c>
      <c r="W44" s="104"/>
      <c r="X44" s="107"/>
      <c r="Y44" s="104"/>
      <c r="Z44" s="107">
        <v>675</v>
      </c>
      <c r="AA44" s="104"/>
      <c r="AB44" s="107">
        <v>3425.83</v>
      </c>
    </row>
    <row r="45" spans="1:28" x14ac:dyDescent="0.25">
      <c r="A45" s="104"/>
      <c r="B45" s="104"/>
      <c r="C45" s="104"/>
      <c r="D45" s="104"/>
      <c r="E45" s="104"/>
      <c r="F45" s="104"/>
      <c r="G45" s="104"/>
      <c r="H45" s="104"/>
      <c r="I45" s="104"/>
      <c r="J45" s="104" t="s">
        <v>176</v>
      </c>
      <c r="K45" s="104"/>
      <c r="L45" s="105">
        <v>45483</v>
      </c>
      <c r="M45" s="104"/>
      <c r="N45" s="104"/>
      <c r="O45" s="104"/>
      <c r="P45" s="104"/>
      <c r="Q45" s="104"/>
      <c r="R45" s="104" t="s">
        <v>176</v>
      </c>
      <c r="S45" s="104"/>
      <c r="T45" s="106"/>
      <c r="U45" s="104"/>
      <c r="V45" s="104" t="s">
        <v>357</v>
      </c>
      <c r="W45" s="104"/>
      <c r="X45" s="107">
        <v>380368.37</v>
      </c>
      <c r="Y45" s="104"/>
      <c r="Z45" s="107"/>
      <c r="AA45" s="104"/>
      <c r="AB45" s="107">
        <v>383794.2</v>
      </c>
    </row>
    <row r="46" spans="1:28" x14ac:dyDescent="0.25">
      <c r="A46" s="104"/>
      <c r="B46" s="104"/>
      <c r="C46" s="104"/>
      <c r="D46" s="104"/>
      <c r="E46" s="104"/>
      <c r="F46" s="104"/>
      <c r="G46" s="104"/>
      <c r="H46" s="104"/>
      <c r="I46" s="104"/>
      <c r="J46" s="104" t="s">
        <v>172</v>
      </c>
      <c r="K46" s="104"/>
      <c r="L46" s="105">
        <v>45484</v>
      </c>
      <c r="M46" s="104"/>
      <c r="N46" s="104" t="s">
        <v>380</v>
      </c>
      <c r="O46" s="104"/>
      <c r="P46" s="104" t="s">
        <v>353</v>
      </c>
      <c r="Q46" s="104"/>
      <c r="R46" s="104"/>
      <c r="S46" s="104"/>
      <c r="T46" s="106"/>
      <c r="U46" s="104"/>
      <c r="V46" s="104" t="s">
        <v>354</v>
      </c>
      <c r="W46" s="104"/>
      <c r="X46" s="107"/>
      <c r="Y46" s="104"/>
      <c r="Z46" s="107">
        <v>10000</v>
      </c>
      <c r="AA46" s="104"/>
      <c r="AB46" s="107">
        <v>373794.2</v>
      </c>
    </row>
    <row r="47" spans="1:28" x14ac:dyDescent="0.25">
      <c r="A47" s="104"/>
      <c r="B47" s="104"/>
      <c r="C47" s="104"/>
      <c r="D47" s="104"/>
      <c r="E47" s="104"/>
      <c r="F47" s="104"/>
      <c r="G47" s="104"/>
      <c r="H47" s="104"/>
      <c r="I47" s="104"/>
      <c r="J47" s="104" t="s">
        <v>172</v>
      </c>
      <c r="K47" s="104"/>
      <c r="L47" s="105">
        <v>45484</v>
      </c>
      <c r="M47" s="104"/>
      <c r="N47" s="104" t="s">
        <v>381</v>
      </c>
      <c r="O47" s="104"/>
      <c r="P47" s="104" t="s">
        <v>351</v>
      </c>
      <c r="Q47" s="104"/>
      <c r="R47" s="104"/>
      <c r="S47" s="104"/>
      <c r="T47" s="106"/>
      <c r="U47" s="104"/>
      <c r="V47" s="104" t="s">
        <v>352</v>
      </c>
      <c r="W47" s="104"/>
      <c r="X47" s="107"/>
      <c r="Y47" s="104"/>
      <c r="Z47" s="107">
        <v>328622.68</v>
      </c>
      <c r="AA47" s="104"/>
      <c r="AB47" s="107">
        <v>45171.519999999997</v>
      </c>
    </row>
    <row r="48" spans="1:28" x14ac:dyDescent="0.25">
      <c r="A48" s="104"/>
      <c r="B48" s="104"/>
      <c r="C48" s="104"/>
      <c r="D48" s="104"/>
      <c r="E48" s="104"/>
      <c r="F48" s="104"/>
      <c r="G48" s="104"/>
      <c r="H48" s="104"/>
      <c r="I48" s="104"/>
      <c r="J48" s="104" t="s">
        <v>172</v>
      </c>
      <c r="K48" s="104"/>
      <c r="L48" s="105">
        <v>45484</v>
      </c>
      <c r="M48" s="104"/>
      <c r="N48" s="104" t="s">
        <v>382</v>
      </c>
      <c r="O48" s="104"/>
      <c r="P48" s="104" t="s">
        <v>379</v>
      </c>
      <c r="Q48" s="104"/>
      <c r="R48" s="104"/>
      <c r="S48" s="104"/>
      <c r="T48" s="106"/>
      <c r="U48" s="104"/>
      <c r="V48" s="104" t="s">
        <v>352</v>
      </c>
      <c r="W48" s="104"/>
      <c r="X48" s="107"/>
      <c r="Y48" s="104"/>
      <c r="Z48" s="107">
        <v>675</v>
      </c>
      <c r="AA48" s="104"/>
      <c r="AB48" s="107">
        <v>44496.52</v>
      </c>
    </row>
    <row r="49" spans="1:28" x14ac:dyDescent="0.25">
      <c r="A49" s="104"/>
      <c r="B49" s="104"/>
      <c r="C49" s="104"/>
      <c r="D49" s="104"/>
      <c r="E49" s="104"/>
      <c r="F49" s="104"/>
      <c r="G49" s="104"/>
      <c r="H49" s="104"/>
      <c r="I49" s="104"/>
      <c r="J49" s="104" t="s">
        <v>172</v>
      </c>
      <c r="K49" s="104"/>
      <c r="L49" s="105">
        <v>45485</v>
      </c>
      <c r="M49" s="104"/>
      <c r="N49" s="104" t="s">
        <v>383</v>
      </c>
      <c r="O49" s="104"/>
      <c r="P49" s="104" t="s">
        <v>353</v>
      </c>
      <c r="Q49" s="104"/>
      <c r="R49" s="104"/>
      <c r="S49" s="104"/>
      <c r="T49" s="106"/>
      <c r="U49" s="104"/>
      <c r="V49" s="104" t="s">
        <v>354</v>
      </c>
      <c r="W49" s="104"/>
      <c r="X49" s="107"/>
      <c r="Y49" s="104"/>
      <c r="Z49" s="107">
        <v>1775</v>
      </c>
      <c r="AA49" s="104"/>
      <c r="AB49" s="107">
        <v>42721.52</v>
      </c>
    </row>
    <row r="50" spans="1:28" x14ac:dyDescent="0.25">
      <c r="A50" s="104"/>
      <c r="B50" s="104"/>
      <c r="C50" s="104"/>
      <c r="D50" s="104"/>
      <c r="E50" s="104"/>
      <c r="F50" s="104"/>
      <c r="G50" s="104"/>
      <c r="H50" s="104"/>
      <c r="I50" s="104"/>
      <c r="J50" s="104" t="s">
        <v>187</v>
      </c>
      <c r="K50" s="104"/>
      <c r="L50" s="105">
        <v>45485</v>
      </c>
      <c r="M50" s="104"/>
      <c r="N50" s="104"/>
      <c r="O50" s="104"/>
      <c r="P50" s="104"/>
      <c r="Q50" s="104"/>
      <c r="R50" s="104" t="s">
        <v>188</v>
      </c>
      <c r="S50" s="104"/>
      <c r="T50" s="106"/>
      <c r="U50" s="104"/>
      <c r="V50" s="104" t="s">
        <v>350</v>
      </c>
      <c r="W50" s="104"/>
      <c r="X50" s="107"/>
      <c r="Y50" s="104"/>
      <c r="Z50" s="107">
        <v>39295.69</v>
      </c>
      <c r="AA50" s="104"/>
      <c r="AB50" s="107">
        <v>3425.83</v>
      </c>
    </row>
    <row r="51" spans="1:28" x14ac:dyDescent="0.25">
      <c r="A51" s="104"/>
      <c r="B51" s="104"/>
      <c r="C51" s="104"/>
      <c r="D51" s="104"/>
      <c r="E51" s="104"/>
      <c r="F51" s="104"/>
      <c r="G51" s="104"/>
      <c r="H51" s="104"/>
      <c r="I51" s="104"/>
      <c r="J51" s="104" t="s">
        <v>176</v>
      </c>
      <c r="K51" s="104"/>
      <c r="L51" s="105">
        <v>45520</v>
      </c>
      <c r="M51" s="104"/>
      <c r="N51" s="104"/>
      <c r="O51" s="104"/>
      <c r="P51" s="104"/>
      <c r="Q51" s="104"/>
      <c r="R51" s="104" t="s">
        <v>176</v>
      </c>
      <c r="S51" s="104"/>
      <c r="T51" s="106"/>
      <c r="U51" s="104"/>
      <c r="V51" s="104" t="s">
        <v>357</v>
      </c>
      <c r="W51" s="104"/>
      <c r="X51" s="107">
        <v>58122.6</v>
      </c>
      <c r="Y51" s="104"/>
      <c r="Z51" s="107"/>
      <c r="AA51" s="104"/>
      <c r="AB51" s="107">
        <v>61548.43</v>
      </c>
    </row>
    <row r="52" spans="1:28" x14ac:dyDescent="0.25">
      <c r="A52" s="104"/>
      <c r="B52" s="104"/>
      <c r="C52" s="104"/>
      <c r="D52" s="104"/>
      <c r="E52" s="104"/>
      <c r="F52" s="104"/>
      <c r="G52" s="104"/>
      <c r="H52" s="104"/>
      <c r="I52" s="104"/>
      <c r="J52" s="104" t="s">
        <v>172</v>
      </c>
      <c r="K52" s="104"/>
      <c r="L52" s="105">
        <v>45523</v>
      </c>
      <c r="M52" s="104"/>
      <c r="N52" s="104" t="s">
        <v>590</v>
      </c>
      <c r="O52" s="104"/>
      <c r="P52" s="104" t="s">
        <v>591</v>
      </c>
      <c r="Q52" s="104"/>
      <c r="R52" s="104"/>
      <c r="S52" s="104"/>
      <c r="T52" s="106"/>
      <c r="U52" s="104"/>
      <c r="V52" s="104" t="s">
        <v>515</v>
      </c>
      <c r="W52" s="104"/>
      <c r="X52" s="107"/>
      <c r="Y52" s="104"/>
      <c r="Z52" s="107">
        <v>500</v>
      </c>
      <c r="AA52" s="104"/>
      <c r="AB52" s="107">
        <v>61048.43</v>
      </c>
    </row>
    <row r="53" spans="1:28" x14ac:dyDescent="0.25">
      <c r="A53" s="104"/>
      <c r="B53" s="104"/>
      <c r="C53" s="104"/>
      <c r="D53" s="104"/>
      <c r="E53" s="104"/>
      <c r="F53" s="104"/>
      <c r="G53" s="104"/>
      <c r="H53" s="104"/>
      <c r="I53" s="104"/>
      <c r="J53" s="104" t="s">
        <v>172</v>
      </c>
      <c r="K53" s="104"/>
      <c r="L53" s="105">
        <v>45523</v>
      </c>
      <c r="M53" s="104"/>
      <c r="N53" s="104" t="s">
        <v>592</v>
      </c>
      <c r="O53" s="104"/>
      <c r="P53" s="104" t="s">
        <v>353</v>
      </c>
      <c r="Q53" s="104"/>
      <c r="R53" s="104"/>
      <c r="S53" s="104"/>
      <c r="T53" s="106"/>
      <c r="U53" s="104"/>
      <c r="V53" s="104" t="s">
        <v>354</v>
      </c>
      <c r="W53" s="104"/>
      <c r="X53" s="107"/>
      <c r="Y53" s="104"/>
      <c r="Z53" s="107">
        <v>10000</v>
      </c>
      <c r="AA53" s="104"/>
      <c r="AB53" s="107">
        <v>51048.43</v>
      </c>
    </row>
    <row r="54" spans="1:28" x14ac:dyDescent="0.25">
      <c r="A54" s="104"/>
      <c r="B54" s="104"/>
      <c r="C54" s="104"/>
      <c r="D54" s="104"/>
      <c r="E54" s="104"/>
      <c r="F54" s="104"/>
      <c r="G54" s="104"/>
      <c r="H54" s="104"/>
      <c r="I54" s="104"/>
      <c r="J54" s="104" t="s">
        <v>172</v>
      </c>
      <c r="K54" s="104"/>
      <c r="L54" s="105">
        <v>45525</v>
      </c>
      <c r="M54" s="104"/>
      <c r="N54" s="104" t="s">
        <v>593</v>
      </c>
      <c r="O54" s="104"/>
      <c r="P54" s="104" t="s">
        <v>594</v>
      </c>
      <c r="Q54" s="104"/>
      <c r="R54" s="104"/>
      <c r="S54" s="104"/>
      <c r="T54" s="106"/>
      <c r="U54" s="104"/>
      <c r="V54" s="104" t="s">
        <v>463</v>
      </c>
      <c r="W54" s="104"/>
      <c r="X54" s="107"/>
      <c r="Y54" s="104"/>
      <c r="Z54" s="107">
        <v>3161.49</v>
      </c>
      <c r="AA54" s="104"/>
      <c r="AB54" s="107">
        <v>47886.94</v>
      </c>
    </row>
    <row r="55" spans="1:28" x14ac:dyDescent="0.25">
      <c r="A55" s="104"/>
      <c r="B55" s="104"/>
      <c r="C55" s="104"/>
      <c r="D55" s="104"/>
      <c r="E55" s="104"/>
      <c r="F55" s="104"/>
      <c r="G55" s="104"/>
      <c r="H55" s="104"/>
      <c r="I55" s="104"/>
      <c r="J55" s="104" t="s">
        <v>172</v>
      </c>
      <c r="K55" s="104"/>
      <c r="L55" s="105">
        <v>45532</v>
      </c>
      <c r="M55" s="104"/>
      <c r="N55" s="104" t="s">
        <v>595</v>
      </c>
      <c r="O55" s="104"/>
      <c r="P55" s="104" t="s">
        <v>596</v>
      </c>
      <c r="Q55" s="104"/>
      <c r="R55" s="104"/>
      <c r="S55" s="104"/>
      <c r="T55" s="106"/>
      <c r="U55" s="104"/>
      <c r="V55" s="104" t="s">
        <v>463</v>
      </c>
      <c r="W55" s="104"/>
      <c r="X55" s="107"/>
      <c r="Y55" s="104"/>
      <c r="Z55" s="107">
        <v>25.88</v>
      </c>
      <c r="AA55" s="104"/>
      <c r="AB55" s="107">
        <v>47861.06</v>
      </c>
    </row>
    <row r="56" spans="1:28" x14ac:dyDescent="0.25">
      <c r="A56" s="104"/>
      <c r="B56" s="104"/>
      <c r="C56" s="104"/>
      <c r="D56" s="104"/>
      <c r="E56" s="104"/>
      <c r="F56" s="104"/>
      <c r="G56" s="104"/>
      <c r="H56" s="104"/>
      <c r="I56" s="104"/>
      <c r="J56" s="104" t="s">
        <v>172</v>
      </c>
      <c r="K56" s="104"/>
      <c r="L56" s="105">
        <v>45533</v>
      </c>
      <c r="M56" s="104"/>
      <c r="N56" s="104" t="s">
        <v>597</v>
      </c>
      <c r="O56" s="104"/>
      <c r="P56" s="104" t="s">
        <v>353</v>
      </c>
      <c r="Q56" s="104"/>
      <c r="R56" s="104"/>
      <c r="S56" s="104"/>
      <c r="T56" s="106"/>
      <c r="U56" s="104"/>
      <c r="V56" s="104" t="s">
        <v>354</v>
      </c>
      <c r="W56" s="104"/>
      <c r="X56" s="107"/>
      <c r="Y56" s="104"/>
      <c r="Z56" s="107">
        <v>10000</v>
      </c>
      <c r="AA56" s="104"/>
      <c r="AB56" s="107">
        <v>37861.06</v>
      </c>
    </row>
    <row r="57" spans="1:28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 t="s">
        <v>176</v>
      </c>
      <c r="K57" s="104"/>
      <c r="L57" s="105">
        <v>45534</v>
      </c>
      <c r="M57" s="104"/>
      <c r="N57" s="104"/>
      <c r="O57" s="104"/>
      <c r="P57" s="104"/>
      <c r="Q57" s="104"/>
      <c r="R57" s="104" t="s">
        <v>176</v>
      </c>
      <c r="S57" s="104"/>
      <c r="T57" s="106"/>
      <c r="U57" s="104"/>
      <c r="V57" s="104" t="s">
        <v>357</v>
      </c>
      <c r="W57" s="104"/>
      <c r="X57" s="107">
        <v>10500</v>
      </c>
      <c r="Y57" s="104"/>
      <c r="Z57" s="107"/>
      <c r="AA57" s="104"/>
      <c r="AB57" s="107">
        <v>48361.06</v>
      </c>
    </row>
    <row r="58" spans="1:28" x14ac:dyDescent="0.25">
      <c r="A58" s="104"/>
      <c r="B58" s="104"/>
      <c r="C58" s="104"/>
      <c r="D58" s="104"/>
      <c r="E58" s="104"/>
      <c r="F58" s="104"/>
      <c r="G58" s="104"/>
      <c r="H58" s="104"/>
      <c r="I58" s="104"/>
      <c r="J58" s="104" t="s">
        <v>172</v>
      </c>
      <c r="K58" s="104"/>
      <c r="L58" s="105">
        <v>45541</v>
      </c>
      <c r="M58" s="104"/>
      <c r="N58" s="104" t="s">
        <v>598</v>
      </c>
      <c r="O58" s="104"/>
      <c r="P58" s="104" t="s">
        <v>599</v>
      </c>
      <c r="Q58" s="104"/>
      <c r="R58" s="104"/>
      <c r="S58" s="104"/>
      <c r="T58" s="106"/>
      <c r="U58" s="104"/>
      <c r="V58" s="104" t="s">
        <v>352</v>
      </c>
      <c r="W58" s="104"/>
      <c r="X58" s="107"/>
      <c r="Y58" s="104"/>
      <c r="Z58" s="107">
        <v>44461.11</v>
      </c>
      <c r="AA58" s="104"/>
      <c r="AB58" s="107">
        <v>3899.95</v>
      </c>
    </row>
    <row r="59" spans="1:28" x14ac:dyDescent="0.25">
      <c r="A59" s="104"/>
      <c r="B59" s="104"/>
      <c r="C59" s="104"/>
      <c r="D59" s="104"/>
      <c r="E59" s="104"/>
      <c r="F59" s="104"/>
      <c r="G59" s="104"/>
      <c r="H59" s="104"/>
      <c r="I59" s="104"/>
      <c r="J59" s="104" t="s">
        <v>172</v>
      </c>
      <c r="K59" s="104"/>
      <c r="L59" s="105">
        <v>45545</v>
      </c>
      <c r="M59" s="104"/>
      <c r="N59" s="104" t="s">
        <v>600</v>
      </c>
      <c r="O59" s="104"/>
      <c r="P59" s="104" t="s">
        <v>591</v>
      </c>
      <c r="Q59" s="104"/>
      <c r="R59" s="104"/>
      <c r="S59" s="104"/>
      <c r="T59" s="106"/>
      <c r="U59" s="104"/>
      <c r="V59" s="104" t="s">
        <v>463</v>
      </c>
      <c r="W59" s="104"/>
      <c r="X59" s="107"/>
      <c r="Y59" s="104"/>
      <c r="Z59" s="107">
        <v>500</v>
      </c>
      <c r="AA59" s="104"/>
      <c r="AB59" s="107">
        <v>3399.95</v>
      </c>
    </row>
    <row r="60" spans="1:28" x14ac:dyDescent="0.25">
      <c r="A60" s="104"/>
      <c r="B60" s="104"/>
      <c r="C60" s="104"/>
      <c r="D60" s="104"/>
      <c r="E60" s="104"/>
      <c r="F60" s="104"/>
      <c r="G60" s="104"/>
      <c r="H60" s="104"/>
      <c r="I60" s="104"/>
      <c r="J60" s="104" t="s">
        <v>172</v>
      </c>
      <c r="K60" s="104"/>
      <c r="L60" s="105">
        <v>45547</v>
      </c>
      <c r="M60" s="104"/>
      <c r="N60" s="104" t="s">
        <v>601</v>
      </c>
      <c r="O60" s="104"/>
      <c r="P60" s="104" t="s">
        <v>589</v>
      </c>
      <c r="Q60" s="104"/>
      <c r="R60" s="104"/>
      <c r="S60" s="104"/>
      <c r="T60" s="106"/>
      <c r="U60" s="104"/>
      <c r="V60" s="104" t="s">
        <v>386</v>
      </c>
      <c r="W60" s="104"/>
      <c r="X60" s="107"/>
      <c r="Y60" s="104"/>
      <c r="Z60" s="107">
        <v>991.29</v>
      </c>
      <c r="AA60" s="104"/>
      <c r="AB60" s="107">
        <v>2408.66</v>
      </c>
    </row>
    <row r="61" spans="1:28" x14ac:dyDescent="0.25">
      <c r="A61" s="104"/>
      <c r="B61" s="104"/>
      <c r="C61" s="104"/>
      <c r="D61" s="104"/>
      <c r="E61" s="104"/>
      <c r="F61" s="104"/>
      <c r="G61" s="104"/>
      <c r="H61" s="104"/>
      <c r="I61" s="104"/>
      <c r="J61" s="104" t="s">
        <v>172</v>
      </c>
      <c r="K61" s="104"/>
      <c r="L61" s="105">
        <v>45566</v>
      </c>
      <c r="M61" s="104"/>
      <c r="N61" s="104" t="s">
        <v>602</v>
      </c>
      <c r="O61" s="104"/>
      <c r="P61" s="104" t="s">
        <v>536</v>
      </c>
      <c r="Q61" s="104"/>
      <c r="R61" s="104"/>
      <c r="S61" s="104"/>
      <c r="T61" s="106"/>
      <c r="U61" s="104"/>
      <c r="V61" s="104" t="s">
        <v>407</v>
      </c>
      <c r="W61" s="104"/>
      <c r="X61" s="107"/>
      <c r="Y61" s="104"/>
      <c r="Z61" s="107">
        <v>2302.36</v>
      </c>
      <c r="AA61" s="104"/>
      <c r="AB61" s="107">
        <v>106.3</v>
      </c>
    </row>
    <row r="62" spans="1:28" x14ac:dyDescent="0.25">
      <c r="A62" s="104"/>
      <c r="B62" s="104"/>
      <c r="C62" s="104"/>
      <c r="D62" s="104"/>
      <c r="E62" s="104"/>
      <c r="F62" s="104"/>
      <c r="G62" s="104"/>
      <c r="H62" s="104"/>
      <c r="I62" s="104"/>
      <c r="J62" s="104" t="s">
        <v>176</v>
      </c>
      <c r="K62" s="104"/>
      <c r="L62" s="105">
        <v>45576</v>
      </c>
      <c r="M62" s="104"/>
      <c r="N62" s="104"/>
      <c r="O62" s="104"/>
      <c r="P62" s="104"/>
      <c r="Q62" s="104"/>
      <c r="R62" s="104" t="s">
        <v>176</v>
      </c>
      <c r="S62" s="104"/>
      <c r="T62" s="106"/>
      <c r="U62" s="104"/>
      <c r="V62" s="104" t="s">
        <v>357</v>
      </c>
      <c r="W62" s="104"/>
      <c r="X62" s="107">
        <v>62053.57</v>
      </c>
      <c r="Y62" s="104"/>
      <c r="Z62" s="107"/>
      <c r="AA62" s="104"/>
      <c r="AB62" s="107">
        <v>62159.87</v>
      </c>
    </row>
    <row r="63" spans="1:28" x14ac:dyDescent="0.25">
      <c r="A63" s="104"/>
      <c r="B63" s="104"/>
      <c r="C63" s="104"/>
      <c r="D63" s="104"/>
      <c r="E63" s="104"/>
      <c r="F63" s="104"/>
      <c r="G63" s="104"/>
      <c r="H63" s="104"/>
      <c r="I63" s="104"/>
      <c r="J63" s="104" t="s">
        <v>172</v>
      </c>
      <c r="K63" s="104"/>
      <c r="L63" s="105">
        <v>45576</v>
      </c>
      <c r="M63" s="104"/>
      <c r="N63" s="104" t="s">
        <v>603</v>
      </c>
      <c r="O63" s="104"/>
      <c r="P63" s="104" t="s">
        <v>353</v>
      </c>
      <c r="Q63" s="104"/>
      <c r="R63" s="104"/>
      <c r="S63" s="104"/>
      <c r="T63" s="106"/>
      <c r="U63" s="104"/>
      <c r="V63" s="104" t="s">
        <v>354</v>
      </c>
      <c r="W63" s="104"/>
      <c r="X63" s="107"/>
      <c r="Y63" s="104"/>
      <c r="Z63" s="107">
        <v>10000</v>
      </c>
      <c r="AA63" s="104"/>
      <c r="AB63" s="107">
        <v>52159.87</v>
      </c>
    </row>
    <row r="64" spans="1:28" x14ac:dyDescent="0.25">
      <c r="A64" s="104"/>
      <c r="B64" s="104"/>
      <c r="C64" s="104"/>
      <c r="D64" s="104"/>
      <c r="E64" s="104"/>
      <c r="F64" s="104"/>
      <c r="G64" s="104"/>
      <c r="H64" s="104"/>
      <c r="I64" s="104"/>
      <c r="J64" s="104" t="s">
        <v>172</v>
      </c>
      <c r="K64" s="104"/>
      <c r="L64" s="105">
        <v>45580</v>
      </c>
      <c r="M64" s="104"/>
      <c r="N64" s="104" t="s">
        <v>604</v>
      </c>
      <c r="O64" s="104"/>
      <c r="P64" s="104" t="s">
        <v>351</v>
      </c>
      <c r="Q64" s="104"/>
      <c r="R64" s="104"/>
      <c r="S64" s="104"/>
      <c r="T64" s="106"/>
      <c r="U64" s="104"/>
      <c r="V64" s="104" t="s">
        <v>352</v>
      </c>
      <c r="W64" s="104"/>
      <c r="X64" s="107"/>
      <c r="Y64" s="104"/>
      <c r="Z64" s="107">
        <v>51428.57</v>
      </c>
      <c r="AA64" s="104"/>
      <c r="AB64" s="107">
        <v>731.3</v>
      </c>
    </row>
    <row r="65" spans="1:28" x14ac:dyDescent="0.25">
      <c r="A65" s="104"/>
      <c r="B65" s="104"/>
      <c r="C65" s="104"/>
      <c r="D65" s="104"/>
      <c r="E65" s="104"/>
      <c r="F65" s="104"/>
      <c r="G65" s="104"/>
      <c r="H65" s="104"/>
      <c r="I65" s="104"/>
      <c r="J65" s="104" t="s">
        <v>172</v>
      </c>
      <c r="K65" s="104"/>
      <c r="L65" s="105">
        <v>45583</v>
      </c>
      <c r="M65" s="104"/>
      <c r="N65" s="104" t="s">
        <v>605</v>
      </c>
      <c r="O65" s="104"/>
      <c r="P65" s="104" t="s">
        <v>591</v>
      </c>
      <c r="Q65" s="104"/>
      <c r="R65" s="104"/>
      <c r="S65" s="104"/>
      <c r="T65" s="106"/>
      <c r="U65" s="104"/>
      <c r="V65" s="104" t="s">
        <v>463</v>
      </c>
      <c r="W65" s="104"/>
      <c r="X65" s="107"/>
      <c r="Y65" s="104"/>
      <c r="Z65" s="107">
        <v>625</v>
      </c>
      <c r="AA65" s="104"/>
      <c r="AB65" s="107">
        <v>106.3</v>
      </c>
    </row>
    <row r="66" spans="1:28" x14ac:dyDescent="0.25">
      <c r="A66" s="104"/>
      <c r="B66" s="104"/>
      <c r="C66" s="104"/>
      <c r="D66" s="104"/>
      <c r="E66" s="104"/>
      <c r="F66" s="104"/>
      <c r="G66" s="104"/>
      <c r="H66" s="104"/>
      <c r="I66" s="104"/>
      <c r="J66" s="104" t="s">
        <v>176</v>
      </c>
      <c r="K66" s="104"/>
      <c r="L66" s="105">
        <v>45602</v>
      </c>
      <c r="M66" s="104"/>
      <c r="N66" s="104"/>
      <c r="O66" s="104"/>
      <c r="P66" s="104"/>
      <c r="Q66" s="104"/>
      <c r="R66" s="104" t="s">
        <v>176</v>
      </c>
      <c r="S66" s="104"/>
      <c r="T66" s="106"/>
      <c r="U66" s="104"/>
      <c r="V66" s="104" t="s">
        <v>357</v>
      </c>
      <c r="W66" s="104"/>
      <c r="X66" s="107">
        <v>61428.57</v>
      </c>
      <c r="Y66" s="104"/>
      <c r="Z66" s="107"/>
      <c r="AA66" s="104"/>
      <c r="AB66" s="107">
        <v>61534.87</v>
      </c>
    </row>
    <row r="67" spans="1:28" x14ac:dyDescent="0.25">
      <c r="A67" s="104"/>
      <c r="B67" s="104"/>
      <c r="C67" s="104"/>
      <c r="D67" s="104"/>
      <c r="E67" s="104"/>
      <c r="F67" s="104"/>
      <c r="G67" s="104"/>
      <c r="H67" s="104"/>
      <c r="I67" s="104"/>
      <c r="J67" s="104" t="s">
        <v>172</v>
      </c>
      <c r="K67" s="104"/>
      <c r="L67" s="105">
        <v>45602</v>
      </c>
      <c r="M67" s="104"/>
      <c r="N67" s="104" t="s">
        <v>606</v>
      </c>
      <c r="O67" s="104"/>
      <c r="P67" s="104" t="s">
        <v>351</v>
      </c>
      <c r="Q67" s="104"/>
      <c r="R67" s="104"/>
      <c r="S67" s="104"/>
      <c r="T67" s="106"/>
      <c r="U67" s="104"/>
      <c r="V67" s="104" t="s">
        <v>352</v>
      </c>
      <c r="W67" s="104"/>
      <c r="X67" s="107"/>
      <c r="Y67" s="104"/>
      <c r="Z67" s="107">
        <v>50434.6</v>
      </c>
      <c r="AA67" s="104"/>
      <c r="AB67" s="107">
        <v>11100.27</v>
      </c>
    </row>
    <row r="68" spans="1:28" x14ac:dyDescent="0.25">
      <c r="A68" s="104"/>
      <c r="B68" s="104"/>
      <c r="C68" s="104"/>
      <c r="D68" s="104"/>
      <c r="E68" s="104"/>
      <c r="F68" s="104"/>
      <c r="G68" s="104"/>
      <c r="H68" s="104"/>
      <c r="I68" s="104"/>
      <c r="J68" s="104" t="s">
        <v>172</v>
      </c>
      <c r="K68" s="104"/>
      <c r="L68" s="105">
        <v>45602</v>
      </c>
      <c r="M68" s="104"/>
      <c r="N68" s="104" t="s">
        <v>607</v>
      </c>
      <c r="O68" s="104"/>
      <c r="P68" s="104" t="s">
        <v>353</v>
      </c>
      <c r="Q68" s="104"/>
      <c r="R68" s="104"/>
      <c r="S68" s="104"/>
      <c r="T68" s="106"/>
      <c r="U68" s="104"/>
      <c r="V68" s="104" t="s">
        <v>354</v>
      </c>
      <c r="W68" s="104"/>
      <c r="X68" s="107"/>
      <c r="Y68" s="104"/>
      <c r="Z68" s="107">
        <v>10000</v>
      </c>
      <c r="AA68" s="104"/>
      <c r="AB68" s="107">
        <v>1100.27</v>
      </c>
    </row>
    <row r="69" spans="1:28" x14ac:dyDescent="0.25">
      <c r="A69" s="104"/>
      <c r="B69" s="104"/>
      <c r="C69" s="104"/>
      <c r="D69" s="104"/>
      <c r="E69" s="104"/>
      <c r="F69" s="104"/>
      <c r="G69" s="104"/>
      <c r="H69" s="104"/>
      <c r="I69" s="104"/>
      <c r="J69" s="104" t="s">
        <v>172</v>
      </c>
      <c r="K69" s="104"/>
      <c r="L69" s="105">
        <v>45602</v>
      </c>
      <c r="M69" s="104"/>
      <c r="N69" s="104" t="s">
        <v>608</v>
      </c>
      <c r="O69" s="104"/>
      <c r="P69" s="104" t="s">
        <v>589</v>
      </c>
      <c r="Q69" s="104"/>
      <c r="R69" s="104"/>
      <c r="S69" s="104"/>
      <c r="T69" s="106"/>
      <c r="U69" s="104"/>
      <c r="V69" s="104" t="s">
        <v>386</v>
      </c>
      <c r="W69" s="104"/>
      <c r="X69" s="107"/>
      <c r="Y69" s="104"/>
      <c r="Z69" s="107">
        <v>991.29</v>
      </c>
      <c r="AA69" s="104"/>
      <c r="AB69" s="107">
        <v>108.98</v>
      </c>
    </row>
    <row r="70" spans="1:28" x14ac:dyDescent="0.25">
      <c r="A70" s="104"/>
      <c r="B70" s="104"/>
      <c r="C70" s="104"/>
      <c r="D70" s="104"/>
      <c r="E70" s="104"/>
      <c r="F70" s="104"/>
      <c r="G70" s="104"/>
      <c r="H70" s="104"/>
      <c r="I70" s="104"/>
      <c r="J70" s="104" t="s">
        <v>176</v>
      </c>
      <c r="K70" s="104"/>
      <c r="L70" s="105">
        <v>45615</v>
      </c>
      <c r="M70" s="104"/>
      <c r="N70" s="104"/>
      <c r="O70" s="104"/>
      <c r="P70" s="104"/>
      <c r="Q70" s="104"/>
      <c r="R70" s="104" t="s">
        <v>176</v>
      </c>
      <c r="S70" s="104"/>
      <c r="T70" s="106"/>
      <c r="U70" s="104"/>
      <c r="V70" s="104" t="s">
        <v>357</v>
      </c>
      <c r="W70" s="104"/>
      <c r="X70" s="107">
        <v>107276.1</v>
      </c>
      <c r="Y70" s="104"/>
      <c r="Z70" s="107"/>
      <c r="AA70" s="104"/>
      <c r="AB70" s="107">
        <v>107385.08</v>
      </c>
    </row>
    <row r="71" spans="1:28" x14ac:dyDescent="0.25">
      <c r="A71" s="104"/>
      <c r="B71" s="104"/>
      <c r="C71" s="104"/>
      <c r="D71" s="104"/>
      <c r="E71" s="104"/>
      <c r="F71" s="104"/>
      <c r="G71" s="104"/>
      <c r="H71" s="104"/>
      <c r="I71" s="104"/>
      <c r="J71" s="104" t="s">
        <v>172</v>
      </c>
      <c r="K71" s="104"/>
      <c r="L71" s="105">
        <v>45615</v>
      </c>
      <c r="M71" s="104"/>
      <c r="N71" s="104" t="s">
        <v>609</v>
      </c>
      <c r="O71" s="104"/>
      <c r="P71" s="104" t="s">
        <v>351</v>
      </c>
      <c r="Q71" s="104"/>
      <c r="R71" s="104"/>
      <c r="S71" s="104"/>
      <c r="T71" s="106"/>
      <c r="U71" s="104"/>
      <c r="V71" s="104" t="s">
        <v>352</v>
      </c>
      <c r="W71" s="104"/>
      <c r="X71" s="107"/>
      <c r="Y71" s="104"/>
      <c r="Z71" s="107">
        <v>50000</v>
      </c>
      <c r="AA71" s="104"/>
      <c r="AB71" s="107">
        <v>57385.08</v>
      </c>
    </row>
    <row r="72" spans="1:28" ht="15.75" thickBot="1" x14ac:dyDescent="0.3">
      <c r="A72" s="104"/>
      <c r="B72" s="104"/>
      <c r="C72" s="104"/>
      <c r="D72" s="104"/>
      <c r="E72" s="104"/>
      <c r="F72" s="104"/>
      <c r="G72" s="104"/>
      <c r="H72" s="104"/>
      <c r="I72" s="104"/>
      <c r="J72" s="104" t="s">
        <v>172</v>
      </c>
      <c r="K72" s="104"/>
      <c r="L72" s="105">
        <v>45618</v>
      </c>
      <c r="M72" s="104"/>
      <c r="N72" s="104" t="s">
        <v>610</v>
      </c>
      <c r="O72" s="104"/>
      <c r="P72" s="104" t="s">
        <v>611</v>
      </c>
      <c r="Q72" s="104"/>
      <c r="R72" s="104"/>
      <c r="S72" s="104"/>
      <c r="T72" s="106"/>
      <c r="U72" s="104"/>
      <c r="V72" s="104" t="s">
        <v>352</v>
      </c>
      <c r="W72" s="104"/>
      <c r="X72" s="107"/>
      <c r="Y72" s="104"/>
      <c r="Z72" s="107">
        <v>57276.1</v>
      </c>
      <c r="AA72" s="104"/>
      <c r="AB72" s="107">
        <v>108.98</v>
      </c>
    </row>
    <row r="73" spans="1:28" ht="15.75" thickBot="1" x14ac:dyDescent="0.3">
      <c r="A73" s="104"/>
      <c r="B73" s="104"/>
      <c r="C73" s="104"/>
      <c r="D73" s="104" t="s">
        <v>387</v>
      </c>
      <c r="E73" s="104"/>
      <c r="F73" s="104"/>
      <c r="G73" s="104"/>
      <c r="H73" s="104"/>
      <c r="I73" s="104"/>
      <c r="J73" s="104"/>
      <c r="K73" s="104"/>
      <c r="L73" s="105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9">
        <f>ROUND(SUM(X20:X72),5)</f>
        <v>2331726.31</v>
      </c>
      <c r="Y73" s="104"/>
      <c r="Z73" s="109">
        <f>ROUND(SUM(Z20:Z72),5)</f>
        <v>2331617.33</v>
      </c>
      <c r="AA73" s="104"/>
      <c r="AB73" s="109">
        <f>AB72</f>
        <v>108.98</v>
      </c>
    </row>
    <row r="74" spans="1:28" x14ac:dyDescent="0.25">
      <c r="A74" s="104"/>
      <c r="B74" s="104"/>
      <c r="C74" s="104" t="s">
        <v>191</v>
      </c>
      <c r="D74" s="104"/>
      <c r="E74" s="104"/>
      <c r="F74" s="104"/>
      <c r="G74" s="104"/>
      <c r="H74" s="104"/>
      <c r="I74" s="104"/>
      <c r="J74" s="104"/>
      <c r="K74" s="104"/>
      <c r="L74" s="105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7">
        <f>ROUND(X19+X73,5)</f>
        <v>2443013.2799999998</v>
      </c>
      <c r="Y74" s="104"/>
      <c r="Z74" s="107">
        <f>ROUND(Z19+Z73,5)</f>
        <v>2442311.59</v>
      </c>
      <c r="AA74" s="104"/>
      <c r="AB74" s="107">
        <f>ROUND(AB19+AB73,5)</f>
        <v>730.32</v>
      </c>
    </row>
    <row r="75" spans="1:28" x14ac:dyDescent="0.25">
      <c r="A75" s="100"/>
      <c r="B75" s="100"/>
      <c r="C75" s="100" t="s">
        <v>192</v>
      </c>
      <c r="D75" s="100"/>
      <c r="E75" s="100"/>
      <c r="F75" s="100"/>
      <c r="G75" s="100"/>
      <c r="H75" s="100"/>
      <c r="I75" s="100"/>
      <c r="J75" s="100"/>
      <c r="K75" s="100"/>
      <c r="L75" s="101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2"/>
      <c r="Y75" s="100"/>
      <c r="Z75" s="102"/>
      <c r="AA75" s="100"/>
      <c r="AB75" s="102">
        <v>0</v>
      </c>
    </row>
    <row r="76" spans="1:28" x14ac:dyDescent="0.25">
      <c r="A76" s="104"/>
      <c r="B76" s="104"/>
      <c r="C76" s="104" t="s">
        <v>193</v>
      </c>
      <c r="D76" s="104"/>
      <c r="E76" s="104"/>
      <c r="F76" s="104"/>
      <c r="G76" s="104"/>
      <c r="H76" s="104"/>
      <c r="I76" s="104"/>
      <c r="J76" s="104"/>
      <c r="K76" s="104"/>
      <c r="L76" s="105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7"/>
      <c r="Y76" s="104"/>
      <c r="Z76" s="107"/>
      <c r="AA76" s="104"/>
      <c r="AB76" s="107">
        <f>AB75</f>
        <v>0</v>
      </c>
    </row>
    <row r="77" spans="1:28" x14ac:dyDescent="0.25">
      <c r="A77" s="100"/>
      <c r="B77" s="100"/>
      <c r="C77" s="100" t="s">
        <v>194</v>
      </c>
      <c r="D77" s="100"/>
      <c r="E77" s="100"/>
      <c r="F77" s="100"/>
      <c r="G77" s="100"/>
      <c r="H77" s="100"/>
      <c r="I77" s="100"/>
      <c r="J77" s="100"/>
      <c r="K77" s="100"/>
      <c r="L77" s="101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2"/>
      <c r="Y77" s="100"/>
      <c r="Z77" s="102"/>
      <c r="AA77" s="100"/>
      <c r="AB77" s="102">
        <v>4269991.72</v>
      </c>
    </row>
    <row r="78" spans="1:28" x14ac:dyDescent="0.25">
      <c r="A78" s="100"/>
      <c r="B78" s="100"/>
      <c r="C78" s="100"/>
      <c r="D78" s="100" t="s">
        <v>388</v>
      </c>
      <c r="E78" s="100"/>
      <c r="F78" s="100"/>
      <c r="G78" s="100"/>
      <c r="H78" s="100"/>
      <c r="I78" s="100"/>
      <c r="J78" s="100"/>
      <c r="K78" s="100"/>
      <c r="L78" s="101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2"/>
      <c r="Y78" s="100"/>
      <c r="Z78" s="102"/>
      <c r="AA78" s="100"/>
      <c r="AB78" s="102">
        <v>0</v>
      </c>
    </row>
    <row r="79" spans="1:28" x14ac:dyDescent="0.25">
      <c r="A79" s="100"/>
      <c r="B79" s="100"/>
      <c r="C79" s="100"/>
      <c r="D79" s="100"/>
      <c r="E79" s="100" t="s">
        <v>79</v>
      </c>
      <c r="F79" s="100"/>
      <c r="G79" s="100"/>
      <c r="H79" s="100"/>
      <c r="I79" s="100"/>
      <c r="J79" s="100"/>
      <c r="K79" s="100"/>
      <c r="L79" s="101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2"/>
      <c r="Y79" s="100"/>
      <c r="Z79" s="102"/>
      <c r="AA79" s="100"/>
      <c r="AB79" s="102">
        <v>0</v>
      </c>
    </row>
    <row r="80" spans="1:28" x14ac:dyDescent="0.25">
      <c r="A80" s="104"/>
      <c r="B80" s="104"/>
      <c r="C80" s="104"/>
      <c r="D80" s="104"/>
      <c r="E80" s="104" t="s">
        <v>209</v>
      </c>
      <c r="F80" s="104"/>
      <c r="G80" s="104"/>
      <c r="H80" s="104"/>
      <c r="I80" s="104"/>
      <c r="J80" s="104"/>
      <c r="K80" s="104"/>
      <c r="L80" s="105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7"/>
      <c r="Y80" s="104"/>
      <c r="Z80" s="107"/>
      <c r="AA80" s="104"/>
      <c r="AB80" s="107">
        <f>AB79</f>
        <v>0</v>
      </c>
    </row>
    <row r="81" spans="1:28" x14ac:dyDescent="0.25">
      <c r="A81" s="100"/>
      <c r="B81" s="100"/>
      <c r="C81" s="100"/>
      <c r="D81" s="100"/>
      <c r="E81" s="100" t="s">
        <v>389</v>
      </c>
      <c r="F81" s="100"/>
      <c r="G81" s="100"/>
      <c r="H81" s="100"/>
      <c r="I81" s="100"/>
      <c r="J81" s="100"/>
      <c r="K81" s="100"/>
      <c r="L81" s="101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2"/>
      <c r="Y81" s="100"/>
      <c r="Z81" s="102"/>
      <c r="AA81" s="100"/>
      <c r="AB81" s="102">
        <v>0</v>
      </c>
    </row>
    <row r="82" spans="1:28" x14ac:dyDescent="0.25">
      <c r="A82" s="104"/>
      <c r="B82" s="104"/>
      <c r="C82" s="104"/>
      <c r="D82" s="104"/>
      <c r="E82" s="104" t="s">
        <v>390</v>
      </c>
      <c r="F82" s="104"/>
      <c r="G82" s="104"/>
      <c r="H82" s="104"/>
      <c r="I82" s="104"/>
      <c r="J82" s="104"/>
      <c r="K82" s="104"/>
      <c r="L82" s="105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7"/>
      <c r="Y82" s="104"/>
      <c r="Z82" s="107"/>
      <c r="AA82" s="104"/>
      <c r="AB82" s="107">
        <f>AB81</f>
        <v>0</v>
      </c>
    </row>
    <row r="83" spans="1:28" x14ac:dyDescent="0.25">
      <c r="A83" s="100"/>
      <c r="B83" s="100"/>
      <c r="C83" s="100"/>
      <c r="D83" s="100"/>
      <c r="E83" s="100" t="s">
        <v>391</v>
      </c>
      <c r="F83" s="100"/>
      <c r="G83" s="100"/>
      <c r="H83" s="100"/>
      <c r="I83" s="100"/>
      <c r="J83" s="100"/>
      <c r="K83" s="100"/>
      <c r="L83" s="101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2"/>
      <c r="Y83" s="100"/>
      <c r="Z83" s="102"/>
      <c r="AA83" s="100"/>
      <c r="AB83" s="102">
        <v>0</v>
      </c>
    </row>
    <row r="84" spans="1:28" x14ac:dyDescent="0.25">
      <c r="A84" s="104"/>
      <c r="B84" s="104"/>
      <c r="C84" s="104"/>
      <c r="D84" s="104"/>
      <c r="E84" s="104" t="s">
        <v>392</v>
      </c>
      <c r="F84" s="104"/>
      <c r="G84" s="104"/>
      <c r="H84" s="104"/>
      <c r="I84" s="104"/>
      <c r="J84" s="104"/>
      <c r="K84" s="104"/>
      <c r="L84" s="105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7"/>
      <c r="Y84" s="104"/>
      <c r="Z84" s="107"/>
      <c r="AA84" s="104"/>
      <c r="AB84" s="107">
        <f>AB83</f>
        <v>0</v>
      </c>
    </row>
    <row r="85" spans="1:28" x14ac:dyDescent="0.25">
      <c r="A85" s="100"/>
      <c r="B85" s="100"/>
      <c r="C85" s="100"/>
      <c r="D85" s="100"/>
      <c r="E85" s="100" t="s">
        <v>393</v>
      </c>
      <c r="F85" s="100"/>
      <c r="G85" s="100"/>
      <c r="H85" s="100"/>
      <c r="I85" s="100"/>
      <c r="J85" s="100"/>
      <c r="K85" s="100"/>
      <c r="L85" s="101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2"/>
      <c r="Y85" s="100"/>
      <c r="Z85" s="102"/>
      <c r="AA85" s="100"/>
      <c r="AB85" s="102">
        <v>0</v>
      </c>
    </row>
    <row r="86" spans="1:28" ht="15.75" thickBot="1" x14ac:dyDescent="0.3">
      <c r="A86" s="104"/>
      <c r="B86" s="104"/>
      <c r="C86" s="104"/>
      <c r="D86" s="104"/>
      <c r="E86" s="104" t="s">
        <v>394</v>
      </c>
      <c r="F86" s="104"/>
      <c r="G86" s="104"/>
      <c r="H86" s="104"/>
      <c r="I86" s="104"/>
      <c r="J86" s="104"/>
      <c r="K86" s="104"/>
      <c r="L86" s="105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8"/>
      <c r="Y86" s="104"/>
      <c r="Z86" s="108"/>
      <c r="AA86" s="104"/>
      <c r="AB86" s="108">
        <f>AB85</f>
        <v>0</v>
      </c>
    </row>
    <row r="87" spans="1:28" x14ac:dyDescent="0.25">
      <c r="A87" s="104"/>
      <c r="B87" s="104"/>
      <c r="C87" s="104"/>
      <c r="D87" s="104" t="s">
        <v>395</v>
      </c>
      <c r="E87" s="104"/>
      <c r="F87" s="104"/>
      <c r="G87" s="104"/>
      <c r="H87" s="104"/>
      <c r="I87" s="104"/>
      <c r="J87" s="104"/>
      <c r="K87" s="104"/>
      <c r="L87" s="105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7"/>
      <c r="Y87" s="104"/>
      <c r="Z87" s="107"/>
      <c r="AA87" s="104"/>
      <c r="AB87" s="107">
        <f>ROUND(AB80+AB82+AB84+AB86,5)</f>
        <v>0</v>
      </c>
    </row>
    <row r="88" spans="1:28" x14ac:dyDescent="0.25">
      <c r="A88" s="100"/>
      <c r="B88" s="100"/>
      <c r="C88" s="100"/>
      <c r="D88" s="100" t="s">
        <v>396</v>
      </c>
      <c r="E88" s="100"/>
      <c r="F88" s="100"/>
      <c r="G88" s="100"/>
      <c r="H88" s="100"/>
      <c r="I88" s="100"/>
      <c r="J88" s="100"/>
      <c r="K88" s="100"/>
      <c r="L88" s="101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2"/>
      <c r="Y88" s="100"/>
      <c r="Z88" s="102"/>
      <c r="AA88" s="100"/>
      <c r="AB88" s="102">
        <v>0</v>
      </c>
    </row>
    <row r="89" spans="1:28" x14ac:dyDescent="0.25">
      <c r="A89" s="100"/>
      <c r="B89" s="100"/>
      <c r="C89" s="100"/>
      <c r="D89" s="100"/>
      <c r="E89" s="100" t="s">
        <v>265</v>
      </c>
      <c r="F89" s="100"/>
      <c r="G89" s="100"/>
      <c r="H89" s="100"/>
      <c r="I89" s="100"/>
      <c r="J89" s="100"/>
      <c r="K89" s="100"/>
      <c r="L89" s="101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2"/>
      <c r="Y89" s="100"/>
      <c r="Z89" s="102"/>
      <c r="AA89" s="100"/>
      <c r="AB89" s="102">
        <v>0</v>
      </c>
    </row>
    <row r="90" spans="1:28" x14ac:dyDescent="0.25">
      <c r="A90" s="104"/>
      <c r="B90" s="104"/>
      <c r="C90" s="104"/>
      <c r="D90" s="104"/>
      <c r="E90" s="104" t="s">
        <v>266</v>
      </c>
      <c r="F90" s="104"/>
      <c r="G90" s="104"/>
      <c r="H90" s="104"/>
      <c r="I90" s="104"/>
      <c r="J90" s="104"/>
      <c r="K90" s="104"/>
      <c r="L90" s="105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7"/>
      <c r="Y90" s="104"/>
      <c r="Z90" s="107"/>
      <c r="AA90" s="104"/>
      <c r="AB90" s="107">
        <f>AB89</f>
        <v>0</v>
      </c>
    </row>
    <row r="91" spans="1:28" x14ac:dyDescent="0.25">
      <c r="A91" s="100"/>
      <c r="B91" s="100"/>
      <c r="C91" s="100"/>
      <c r="D91" s="100"/>
      <c r="E91" s="100" t="s">
        <v>397</v>
      </c>
      <c r="F91" s="100"/>
      <c r="G91" s="100"/>
      <c r="H91" s="100"/>
      <c r="I91" s="100"/>
      <c r="J91" s="100"/>
      <c r="K91" s="100"/>
      <c r="L91" s="101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2"/>
      <c r="Y91" s="100"/>
      <c r="Z91" s="102"/>
      <c r="AA91" s="100"/>
      <c r="AB91" s="102">
        <v>0</v>
      </c>
    </row>
    <row r="92" spans="1:28" ht="15.75" thickBot="1" x14ac:dyDescent="0.3">
      <c r="A92" s="104"/>
      <c r="B92" s="104"/>
      <c r="C92" s="104"/>
      <c r="D92" s="104"/>
      <c r="E92" s="104" t="s">
        <v>398</v>
      </c>
      <c r="F92" s="104"/>
      <c r="G92" s="104"/>
      <c r="H92" s="104"/>
      <c r="I92" s="104"/>
      <c r="J92" s="104"/>
      <c r="K92" s="104"/>
      <c r="L92" s="105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8"/>
      <c r="Y92" s="104"/>
      <c r="Z92" s="108"/>
      <c r="AA92" s="104"/>
      <c r="AB92" s="108">
        <f>AB91</f>
        <v>0</v>
      </c>
    </row>
    <row r="93" spans="1:28" x14ac:dyDescent="0.25">
      <c r="A93" s="104"/>
      <c r="B93" s="104"/>
      <c r="C93" s="104"/>
      <c r="D93" s="104" t="s">
        <v>399</v>
      </c>
      <c r="E93" s="104"/>
      <c r="F93" s="104"/>
      <c r="G93" s="104"/>
      <c r="H93" s="104"/>
      <c r="I93" s="104"/>
      <c r="J93" s="104"/>
      <c r="K93" s="104"/>
      <c r="L93" s="105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7"/>
      <c r="Y93" s="104"/>
      <c r="Z93" s="107"/>
      <c r="AA93" s="104"/>
      <c r="AB93" s="107">
        <f>ROUND(AB90+AB92,5)</f>
        <v>0</v>
      </c>
    </row>
    <row r="94" spans="1:28" x14ac:dyDescent="0.25">
      <c r="A94" s="100"/>
      <c r="B94" s="100"/>
      <c r="C94" s="100"/>
      <c r="D94" s="100" t="s">
        <v>357</v>
      </c>
      <c r="E94" s="100"/>
      <c r="F94" s="100"/>
      <c r="G94" s="100"/>
      <c r="H94" s="100"/>
      <c r="I94" s="100"/>
      <c r="J94" s="100"/>
      <c r="K94" s="100"/>
      <c r="L94" s="101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2"/>
      <c r="Y94" s="100"/>
      <c r="Z94" s="102"/>
      <c r="AA94" s="100"/>
      <c r="AB94" s="102">
        <v>2728669</v>
      </c>
    </row>
    <row r="95" spans="1:28" x14ac:dyDescent="0.25">
      <c r="A95" s="104"/>
      <c r="B95" s="104"/>
      <c r="C95" s="104"/>
      <c r="D95" s="104"/>
      <c r="E95" s="104"/>
      <c r="F95" s="104"/>
      <c r="G95" s="104"/>
      <c r="H95" s="104"/>
      <c r="I95" s="104"/>
      <c r="J95" s="104" t="s">
        <v>176</v>
      </c>
      <c r="K95" s="104"/>
      <c r="L95" s="105">
        <v>45316</v>
      </c>
      <c r="M95" s="104"/>
      <c r="N95" s="104"/>
      <c r="O95" s="104"/>
      <c r="P95" s="104"/>
      <c r="Q95" s="104"/>
      <c r="R95" s="104" t="s">
        <v>400</v>
      </c>
      <c r="S95" s="104"/>
      <c r="T95" s="106"/>
      <c r="U95" s="104"/>
      <c r="V95" s="104" t="s">
        <v>355</v>
      </c>
      <c r="W95" s="104"/>
      <c r="X95" s="107"/>
      <c r="Y95" s="104"/>
      <c r="Z95" s="107">
        <v>202967</v>
      </c>
      <c r="AA95" s="104"/>
      <c r="AB95" s="107">
        <v>2525702</v>
      </c>
    </row>
    <row r="96" spans="1:28" x14ac:dyDescent="0.25">
      <c r="A96" s="104"/>
      <c r="B96" s="104"/>
      <c r="C96" s="104"/>
      <c r="D96" s="104"/>
      <c r="E96" s="104"/>
      <c r="F96" s="104"/>
      <c r="G96" s="104"/>
      <c r="H96" s="104"/>
      <c r="I96" s="104"/>
      <c r="J96" s="104" t="s">
        <v>176</v>
      </c>
      <c r="K96" s="104"/>
      <c r="L96" s="105">
        <v>45329</v>
      </c>
      <c r="M96" s="104"/>
      <c r="N96" s="104"/>
      <c r="O96" s="104"/>
      <c r="P96" s="104"/>
      <c r="Q96" s="104"/>
      <c r="R96" s="104" t="s">
        <v>400</v>
      </c>
      <c r="S96" s="104"/>
      <c r="T96" s="106"/>
      <c r="U96" s="104"/>
      <c r="V96" s="104" t="s">
        <v>355</v>
      </c>
      <c r="W96" s="104"/>
      <c r="X96" s="107"/>
      <c r="Y96" s="104"/>
      <c r="Z96" s="107">
        <v>493195.96</v>
      </c>
      <c r="AA96" s="104"/>
      <c r="AB96" s="107">
        <v>2032506.04</v>
      </c>
    </row>
    <row r="97" spans="1:28" x14ac:dyDescent="0.25">
      <c r="A97" s="104"/>
      <c r="B97" s="104"/>
      <c r="C97" s="104"/>
      <c r="D97" s="104"/>
      <c r="E97" s="104"/>
      <c r="F97" s="104"/>
      <c r="G97" s="104"/>
      <c r="H97" s="104"/>
      <c r="I97" s="104"/>
      <c r="J97" s="104" t="s">
        <v>176</v>
      </c>
      <c r="K97" s="104"/>
      <c r="L97" s="105">
        <v>45369</v>
      </c>
      <c r="M97" s="104"/>
      <c r="N97" s="104"/>
      <c r="O97" s="104"/>
      <c r="P97" s="104"/>
      <c r="Q97" s="104"/>
      <c r="R97" s="104" t="s">
        <v>400</v>
      </c>
      <c r="S97" s="104"/>
      <c r="T97" s="106"/>
      <c r="U97" s="104"/>
      <c r="V97" s="104" t="s">
        <v>355</v>
      </c>
      <c r="W97" s="104"/>
      <c r="X97" s="107"/>
      <c r="Y97" s="104"/>
      <c r="Z97" s="107">
        <v>307825.90000000002</v>
      </c>
      <c r="AA97" s="104"/>
      <c r="AB97" s="107">
        <v>1724680.14</v>
      </c>
    </row>
    <row r="98" spans="1:28" x14ac:dyDescent="0.25">
      <c r="A98" s="104"/>
      <c r="B98" s="104"/>
      <c r="C98" s="104"/>
      <c r="D98" s="104"/>
      <c r="E98" s="104"/>
      <c r="F98" s="104"/>
      <c r="G98" s="104"/>
      <c r="H98" s="104"/>
      <c r="I98" s="104"/>
      <c r="J98" s="104" t="s">
        <v>176</v>
      </c>
      <c r="K98" s="104"/>
      <c r="L98" s="105">
        <v>45411</v>
      </c>
      <c r="M98" s="104"/>
      <c r="N98" s="104"/>
      <c r="O98" s="104"/>
      <c r="P98" s="104"/>
      <c r="Q98" s="104"/>
      <c r="R98" s="104" t="s">
        <v>401</v>
      </c>
      <c r="S98" s="104"/>
      <c r="T98" s="106"/>
      <c r="U98" s="104"/>
      <c r="V98" s="104" t="s">
        <v>355</v>
      </c>
      <c r="W98" s="104"/>
      <c r="X98" s="107"/>
      <c r="Y98" s="104"/>
      <c r="Z98" s="107">
        <v>366574.52</v>
      </c>
      <c r="AA98" s="104"/>
      <c r="AB98" s="107">
        <v>1358105.62</v>
      </c>
    </row>
    <row r="99" spans="1:28" x14ac:dyDescent="0.25">
      <c r="A99" s="104"/>
      <c r="B99" s="104"/>
      <c r="C99" s="104"/>
      <c r="D99" s="104"/>
      <c r="E99" s="104"/>
      <c r="F99" s="104"/>
      <c r="G99" s="104"/>
      <c r="H99" s="104"/>
      <c r="I99" s="104"/>
      <c r="J99" s="104" t="s">
        <v>176</v>
      </c>
      <c r="K99" s="104"/>
      <c r="L99" s="105">
        <v>45443</v>
      </c>
      <c r="M99" s="104"/>
      <c r="N99" s="104"/>
      <c r="O99" s="104"/>
      <c r="P99" s="104"/>
      <c r="Q99" s="104"/>
      <c r="R99" s="104" t="s">
        <v>402</v>
      </c>
      <c r="S99" s="104"/>
      <c r="T99" s="106"/>
      <c r="U99" s="104"/>
      <c r="V99" s="104" t="s">
        <v>355</v>
      </c>
      <c r="W99" s="104"/>
      <c r="X99" s="107"/>
      <c r="Y99" s="104"/>
      <c r="Z99" s="107">
        <v>281413.71999999997</v>
      </c>
      <c r="AA99" s="104"/>
      <c r="AB99" s="107">
        <v>1076691.8999999999</v>
      </c>
    </row>
    <row r="100" spans="1:28" x14ac:dyDescent="0.2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 t="s">
        <v>176</v>
      </c>
      <c r="K100" s="104"/>
      <c r="L100" s="105">
        <v>45483</v>
      </c>
      <c r="M100" s="104"/>
      <c r="N100" s="104"/>
      <c r="O100" s="104"/>
      <c r="P100" s="104"/>
      <c r="Q100" s="104"/>
      <c r="R100" s="104" t="s">
        <v>176</v>
      </c>
      <c r="S100" s="104"/>
      <c r="T100" s="106"/>
      <c r="U100" s="104"/>
      <c r="V100" s="104" t="s">
        <v>355</v>
      </c>
      <c r="W100" s="104"/>
      <c r="X100" s="107"/>
      <c r="Y100" s="104"/>
      <c r="Z100" s="107">
        <v>380368.37</v>
      </c>
      <c r="AA100" s="104"/>
      <c r="AB100" s="107">
        <v>696323.53</v>
      </c>
    </row>
    <row r="101" spans="1:28" x14ac:dyDescent="0.2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 t="s">
        <v>176</v>
      </c>
      <c r="K101" s="104"/>
      <c r="L101" s="105">
        <v>45520</v>
      </c>
      <c r="M101" s="104"/>
      <c r="N101" s="104"/>
      <c r="O101" s="104"/>
      <c r="P101" s="104"/>
      <c r="Q101" s="104"/>
      <c r="R101" s="104" t="s">
        <v>400</v>
      </c>
      <c r="S101" s="104"/>
      <c r="T101" s="106"/>
      <c r="U101" s="104"/>
      <c r="V101" s="104" t="s">
        <v>355</v>
      </c>
      <c r="W101" s="104"/>
      <c r="X101" s="107"/>
      <c r="Y101" s="104"/>
      <c r="Z101" s="107">
        <v>58122.6</v>
      </c>
      <c r="AA101" s="104"/>
      <c r="AB101" s="107">
        <v>638200.93000000005</v>
      </c>
    </row>
    <row r="102" spans="1:28" x14ac:dyDescent="0.2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 t="s">
        <v>176</v>
      </c>
      <c r="K102" s="104"/>
      <c r="L102" s="105">
        <v>45534</v>
      </c>
      <c r="M102" s="104"/>
      <c r="N102" s="104"/>
      <c r="O102" s="104"/>
      <c r="P102" s="104"/>
      <c r="Q102" s="104"/>
      <c r="R102" s="104" t="s">
        <v>400</v>
      </c>
      <c r="S102" s="104"/>
      <c r="T102" s="106"/>
      <c r="U102" s="104"/>
      <c r="V102" s="104" t="s">
        <v>355</v>
      </c>
      <c r="W102" s="104"/>
      <c r="X102" s="107"/>
      <c r="Y102" s="104"/>
      <c r="Z102" s="107">
        <v>10500</v>
      </c>
      <c r="AA102" s="104"/>
      <c r="AB102" s="107">
        <v>627700.93000000005</v>
      </c>
    </row>
    <row r="103" spans="1:28" x14ac:dyDescent="0.2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 t="s">
        <v>176</v>
      </c>
      <c r="K103" s="104"/>
      <c r="L103" s="105">
        <v>45576</v>
      </c>
      <c r="M103" s="104"/>
      <c r="N103" s="104"/>
      <c r="O103" s="104"/>
      <c r="P103" s="104"/>
      <c r="Q103" s="104"/>
      <c r="R103" s="104" t="s">
        <v>612</v>
      </c>
      <c r="S103" s="104"/>
      <c r="T103" s="106"/>
      <c r="U103" s="104"/>
      <c r="V103" s="104" t="s">
        <v>355</v>
      </c>
      <c r="W103" s="104"/>
      <c r="X103" s="107"/>
      <c r="Y103" s="104"/>
      <c r="Z103" s="107">
        <v>62053.57</v>
      </c>
      <c r="AA103" s="104"/>
      <c r="AB103" s="107">
        <v>565647.35999999999</v>
      </c>
    </row>
    <row r="104" spans="1:28" x14ac:dyDescent="0.2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 t="s">
        <v>176</v>
      </c>
      <c r="K104" s="104"/>
      <c r="L104" s="105">
        <v>45602</v>
      </c>
      <c r="M104" s="104"/>
      <c r="N104" s="104"/>
      <c r="O104" s="104"/>
      <c r="P104" s="104"/>
      <c r="Q104" s="104"/>
      <c r="R104" s="104" t="s">
        <v>400</v>
      </c>
      <c r="S104" s="104"/>
      <c r="T104" s="106"/>
      <c r="U104" s="104"/>
      <c r="V104" s="104" t="s">
        <v>355</v>
      </c>
      <c r="W104" s="104"/>
      <c r="X104" s="107"/>
      <c r="Y104" s="104"/>
      <c r="Z104" s="107">
        <v>61428.57</v>
      </c>
      <c r="AA104" s="104"/>
      <c r="AB104" s="107">
        <v>504218.79</v>
      </c>
    </row>
    <row r="105" spans="1:28" ht="15.75" thickBot="1" x14ac:dyDescent="0.3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 t="s">
        <v>176</v>
      </c>
      <c r="K105" s="104"/>
      <c r="L105" s="105">
        <v>45615</v>
      </c>
      <c r="M105" s="104"/>
      <c r="N105" s="104"/>
      <c r="O105" s="104"/>
      <c r="P105" s="104"/>
      <c r="Q105" s="104"/>
      <c r="R105" s="104" t="s">
        <v>400</v>
      </c>
      <c r="S105" s="104"/>
      <c r="T105" s="106"/>
      <c r="U105" s="104"/>
      <c r="V105" s="104" t="s">
        <v>355</v>
      </c>
      <c r="W105" s="104"/>
      <c r="X105" s="108"/>
      <c r="Y105" s="104"/>
      <c r="Z105" s="108">
        <v>107276.1</v>
      </c>
      <c r="AA105" s="104"/>
      <c r="AB105" s="108">
        <v>396942.69</v>
      </c>
    </row>
    <row r="106" spans="1:28" x14ac:dyDescent="0.25">
      <c r="A106" s="104"/>
      <c r="B106" s="104"/>
      <c r="C106" s="104"/>
      <c r="D106" s="104" t="s">
        <v>403</v>
      </c>
      <c r="E106" s="104"/>
      <c r="F106" s="104"/>
      <c r="G106" s="104"/>
      <c r="H106" s="104"/>
      <c r="I106" s="104"/>
      <c r="J106" s="104"/>
      <c r="K106" s="104"/>
      <c r="L106" s="105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7">
        <f>ROUND(SUM(X94:X105),5)</f>
        <v>0</v>
      </c>
      <c r="Y106" s="104"/>
      <c r="Z106" s="107">
        <f>ROUND(SUM(Z94:Z105),5)</f>
        <v>2331726.31</v>
      </c>
      <c r="AA106" s="104"/>
      <c r="AB106" s="107">
        <f>AB105</f>
        <v>396942.69</v>
      </c>
    </row>
    <row r="107" spans="1:28" x14ac:dyDescent="0.25">
      <c r="A107" s="100"/>
      <c r="B107" s="100"/>
      <c r="C107" s="100"/>
      <c r="D107" s="100" t="s">
        <v>404</v>
      </c>
      <c r="E107" s="100"/>
      <c r="F107" s="100"/>
      <c r="G107" s="100"/>
      <c r="H107" s="100"/>
      <c r="I107" s="100"/>
      <c r="J107" s="100"/>
      <c r="K107" s="100"/>
      <c r="L107" s="101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2"/>
      <c r="Y107" s="100"/>
      <c r="Z107" s="102"/>
      <c r="AA107" s="100"/>
      <c r="AB107" s="102">
        <v>815696.44</v>
      </c>
    </row>
    <row r="108" spans="1:28" x14ac:dyDescent="0.2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 t="s">
        <v>405</v>
      </c>
      <c r="K108" s="104"/>
      <c r="L108" s="105">
        <v>45293</v>
      </c>
      <c r="M108" s="104"/>
      <c r="N108" s="104"/>
      <c r="O108" s="104"/>
      <c r="P108" s="104"/>
      <c r="Q108" s="104"/>
      <c r="R108" s="104" t="s">
        <v>406</v>
      </c>
      <c r="S108" s="104"/>
      <c r="T108" s="106"/>
      <c r="U108" s="104"/>
      <c r="V108" s="104" t="s">
        <v>407</v>
      </c>
      <c r="W108" s="104"/>
      <c r="X108" s="107"/>
      <c r="Y108" s="104"/>
      <c r="Z108" s="107">
        <v>35000</v>
      </c>
      <c r="AA108" s="104"/>
      <c r="AB108" s="107">
        <v>780696.44</v>
      </c>
    </row>
    <row r="109" spans="1:28" x14ac:dyDescent="0.2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 t="s">
        <v>405</v>
      </c>
      <c r="K109" s="104"/>
      <c r="L109" s="105">
        <v>45323</v>
      </c>
      <c r="M109" s="104"/>
      <c r="N109" s="104"/>
      <c r="O109" s="104"/>
      <c r="P109" s="104"/>
      <c r="Q109" s="104"/>
      <c r="R109" s="104" t="s">
        <v>408</v>
      </c>
      <c r="S109" s="104"/>
      <c r="T109" s="106"/>
      <c r="U109" s="104"/>
      <c r="V109" s="104" t="s">
        <v>407</v>
      </c>
      <c r="W109" s="104"/>
      <c r="X109" s="107"/>
      <c r="Y109" s="104"/>
      <c r="Z109" s="107">
        <v>90416.67</v>
      </c>
      <c r="AA109" s="104"/>
      <c r="AB109" s="107">
        <v>690279.77</v>
      </c>
    </row>
    <row r="110" spans="1:28" x14ac:dyDescent="0.2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 t="s">
        <v>405</v>
      </c>
      <c r="K110" s="104"/>
      <c r="L110" s="105">
        <v>45352</v>
      </c>
      <c r="M110" s="104"/>
      <c r="N110" s="104"/>
      <c r="O110" s="104"/>
      <c r="P110" s="104"/>
      <c r="Q110" s="104"/>
      <c r="R110" s="104" t="s">
        <v>409</v>
      </c>
      <c r="S110" s="104"/>
      <c r="T110" s="106"/>
      <c r="U110" s="104"/>
      <c r="V110" s="104" t="s">
        <v>407</v>
      </c>
      <c r="W110" s="104"/>
      <c r="X110" s="107"/>
      <c r="Y110" s="104"/>
      <c r="Z110" s="107">
        <v>84583.33</v>
      </c>
      <c r="AA110" s="104"/>
      <c r="AB110" s="107">
        <v>605696.43999999994</v>
      </c>
    </row>
    <row r="111" spans="1:28" x14ac:dyDescent="0.2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 t="s">
        <v>405</v>
      </c>
      <c r="K111" s="104"/>
      <c r="L111" s="105">
        <v>45383</v>
      </c>
      <c r="M111" s="104"/>
      <c r="N111" s="104"/>
      <c r="O111" s="104"/>
      <c r="P111" s="104"/>
      <c r="Q111" s="104"/>
      <c r="R111" s="104" t="s">
        <v>410</v>
      </c>
      <c r="S111" s="104"/>
      <c r="T111" s="106"/>
      <c r="U111" s="104"/>
      <c r="V111" s="104" t="s">
        <v>407</v>
      </c>
      <c r="W111" s="104"/>
      <c r="X111" s="107"/>
      <c r="Y111" s="104"/>
      <c r="Z111" s="107">
        <v>90416.67</v>
      </c>
      <c r="AA111" s="104"/>
      <c r="AB111" s="107">
        <v>515279.77</v>
      </c>
    </row>
    <row r="112" spans="1:28" x14ac:dyDescent="0.2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 t="s">
        <v>405</v>
      </c>
      <c r="K112" s="104"/>
      <c r="L112" s="105">
        <v>45413</v>
      </c>
      <c r="M112" s="104"/>
      <c r="N112" s="104"/>
      <c r="O112" s="104"/>
      <c r="P112" s="104"/>
      <c r="Q112" s="104"/>
      <c r="R112" s="104" t="s">
        <v>454</v>
      </c>
      <c r="S112" s="104"/>
      <c r="T112" s="106"/>
      <c r="U112" s="104"/>
      <c r="V112" s="104" t="s">
        <v>407</v>
      </c>
      <c r="W112" s="104"/>
      <c r="X112" s="107"/>
      <c r="Y112" s="104"/>
      <c r="Z112" s="107">
        <v>87500</v>
      </c>
      <c r="AA112" s="104"/>
      <c r="AB112" s="107">
        <v>427779.77</v>
      </c>
    </row>
    <row r="113" spans="1:28" x14ac:dyDescent="0.2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 t="s">
        <v>405</v>
      </c>
      <c r="K113" s="104"/>
      <c r="L113" s="105">
        <v>45462</v>
      </c>
      <c r="M113" s="104"/>
      <c r="N113" s="104"/>
      <c r="O113" s="104"/>
      <c r="P113" s="104"/>
      <c r="Q113" s="104"/>
      <c r="R113" s="104" t="s">
        <v>412</v>
      </c>
      <c r="S113" s="104"/>
      <c r="T113" s="106"/>
      <c r="U113" s="104"/>
      <c r="V113" s="104" t="s">
        <v>407</v>
      </c>
      <c r="W113" s="104"/>
      <c r="X113" s="107"/>
      <c r="Y113" s="104"/>
      <c r="Z113" s="107">
        <v>90416.67</v>
      </c>
      <c r="AA113" s="104"/>
      <c r="AB113" s="107">
        <v>337363.1</v>
      </c>
    </row>
    <row r="114" spans="1:28" x14ac:dyDescent="0.2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 t="s">
        <v>405</v>
      </c>
      <c r="K114" s="104"/>
      <c r="L114" s="105">
        <v>45474</v>
      </c>
      <c r="M114" s="104"/>
      <c r="N114" s="104"/>
      <c r="O114" s="104"/>
      <c r="P114" s="104"/>
      <c r="Q114" s="104"/>
      <c r="R114" s="104" t="s">
        <v>413</v>
      </c>
      <c r="S114" s="104"/>
      <c r="T114" s="106"/>
      <c r="U114" s="104"/>
      <c r="V114" s="104" t="s">
        <v>407</v>
      </c>
      <c r="W114" s="104"/>
      <c r="X114" s="107"/>
      <c r="Y114" s="104"/>
      <c r="Z114" s="107">
        <v>87500</v>
      </c>
      <c r="AA114" s="104"/>
      <c r="AB114" s="107">
        <v>249863.1</v>
      </c>
    </row>
    <row r="115" spans="1:28" x14ac:dyDescent="0.2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 t="s">
        <v>405</v>
      </c>
      <c r="K115" s="104"/>
      <c r="L115" s="105">
        <v>45506</v>
      </c>
      <c r="M115" s="104"/>
      <c r="N115" s="104"/>
      <c r="O115" s="104"/>
      <c r="P115" s="104"/>
      <c r="Q115" s="104"/>
      <c r="R115" s="104" t="s">
        <v>414</v>
      </c>
      <c r="S115" s="104"/>
      <c r="T115" s="106"/>
      <c r="U115" s="104"/>
      <c r="V115" s="104" t="s">
        <v>407</v>
      </c>
      <c r="W115" s="104"/>
      <c r="X115" s="107"/>
      <c r="Y115" s="104"/>
      <c r="Z115" s="107">
        <v>90416.67</v>
      </c>
      <c r="AA115" s="104"/>
      <c r="AB115" s="107">
        <v>159446.43</v>
      </c>
    </row>
    <row r="116" spans="1:28" x14ac:dyDescent="0.2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 t="s">
        <v>405</v>
      </c>
      <c r="K116" s="104"/>
      <c r="L116" s="105">
        <v>45536</v>
      </c>
      <c r="M116" s="104"/>
      <c r="N116" s="104"/>
      <c r="O116" s="104"/>
      <c r="P116" s="104"/>
      <c r="Q116" s="104"/>
      <c r="R116" s="104" t="s">
        <v>613</v>
      </c>
      <c r="S116" s="104"/>
      <c r="T116" s="106"/>
      <c r="U116" s="104"/>
      <c r="V116" s="104" t="s">
        <v>407</v>
      </c>
      <c r="W116" s="104"/>
      <c r="X116" s="107"/>
      <c r="Y116" s="104"/>
      <c r="Z116" s="107">
        <v>90416.67</v>
      </c>
      <c r="AA116" s="104"/>
      <c r="AB116" s="107">
        <v>69029.759999999995</v>
      </c>
    </row>
    <row r="117" spans="1:28" ht="15.75" thickBot="1" x14ac:dyDescent="0.3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 t="s">
        <v>405</v>
      </c>
      <c r="K117" s="104"/>
      <c r="L117" s="105">
        <v>45566</v>
      </c>
      <c r="M117" s="104"/>
      <c r="N117" s="104"/>
      <c r="O117" s="104"/>
      <c r="P117" s="104"/>
      <c r="Q117" s="104"/>
      <c r="R117" s="104" t="s">
        <v>614</v>
      </c>
      <c r="S117" s="104"/>
      <c r="T117" s="106"/>
      <c r="U117" s="104"/>
      <c r="V117" s="104" t="s">
        <v>407</v>
      </c>
      <c r="W117" s="104"/>
      <c r="X117" s="108"/>
      <c r="Y117" s="104"/>
      <c r="Z117" s="108">
        <v>69029.759999999995</v>
      </c>
      <c r="AA117" s="104"/>
      <c r="AB117" s="108">
        <v>0</v>
      </c>
    </row>
    <row r="118" spans="1:28" x14ac:dyDescent="0.25">
      <c r="A118" s="104"/>
      <c r="B118" s="104"/>
      <c r="C118" s="104"/>
      <c r="D118" s="104" t="s">
        <v>415</v>
      </c>
      <c r="E118" s="104"/>
      <c r="F118" s="104"/>
      <c r="G118" s="104"/>
      <c r="H118" s="104"/>
      <c r="I118" s="104"/>
      <c r="J118" s="104"/>
      <c r="K118" s="104"/>
      <c r="L118" s="105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7">
        <f>ROUND(SUM(X107:X117),5)</f>
        <v>0</v>
      </c>
      <c r="Y118" s="104"/>
      <c r="Z118" s="107">
        <f>ROUND(SUM(Z107:Z117),5)</f>
        <v>815696.44</v>
      </c>
      <c r="AA118" s="104"/>
      <c r="AB118" s="107">
        <f>AB117</f>
        <v>0</v>
      </c>
    </row>
    <row r="119" spans="1:28" x14ac:dyDescent="0.25">
      <c r="A119" s="100"/>
      <c r="B119" s="100"/>
      <c r="C119" s="100"/>
      <c r="D119" s="100" t="s">
        <v>206</v>
      </c>
      <c r="E119" s="100"/>
      <c r="F119" s="100"/>
      <c r="G119" s="100"/>
      <c r="H119" s="100"/>
      <c r="I119" s="100"/>
      <c r="J119" s="100"/>
      <c r="K119" s="100"/>
      <c r="L119" s="101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2"/>
      <c r="Y119" s="100"/>
      <c r="Z119" s="102"/>
      <c r="AA119" s="100"/>
      <c r="AB119" s="102">
        <v>0</v>
      </c>
    </row>
    <row r="120" spans="1:28" x14ac:dyDescent="0.25">
      <c r="A120" s="104"/>
      <c r="B120" s="104"/>
      <c r="C120" s="104"/>
      <c r="D120" s="104" t="s">
        <v>207</v>
      </c>
      <c r="E120" s="104"/>
      <c r="F120" s="104"/>
      <c r="G120" s="104"/>
      <c r="H120" s="104"/>
      <c r="I120" s="104"/>
      <c r="J120" s="104"/>
      <c r="K120" s="104"/>
      <c r="L120" s="105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7"/>
      <c r="Y120" s="104"/>
      <c r="Z120" s="107"/>
      <c r="AA120" s="104"/>
      <c r="AB120" s="107">
        <f>AB119</f>
        <v>0</v>
      </c>
    </row>
    <row r="121" spans="1:28" x14ac:dyDescent="0.25">
      <c r="A121" s="100"/>
      <c r="B121" s="100"/>
      <c r="C121" s="100"/>
      <c r="D121" s="100" t="s">
        <v>416</v>
      </c>
      <c r="E121" s="100"/>
      <c r="F121" s="100"/>
      <c r="G121" s="100"/>
      <c r="H121" s="100"/>
      <c r="I121" s="100"/>
      <c r="J121" s="100"/>
      <c r="K121" s="100"/>
      <c r="L121" s="101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2"/>
      <c r="Y121" s="100"/>
      <c r="Z121" s="102"/>
      <c r="AA121" s="100"/>
      <c r="AB121" s="102">
        <v>725626.28</v>
      </c>
    </row>
    <row r="122" spans="1:28" x14ac:dyDescent="0.2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 t="s">
        <v>405</v>
      </c>
      <c r="K122" s="104"/>
      <c r="L122" s="105">
        <v>45293</v>
      </c>
      <c r="M122" s="104"/>
      <c r="N122" s="104"/>
      <c r="O122" s="104"/>
      <c r="P122" s="104"/>
      <c r="Q122" s="104"/>
      <c r="R122" s="104" t="s">
        <v>417</v>
      </c>
      <c r="S122" s="104"/>
      <c r="T122" s="106"/>
      <c r="U122" s="104"/>
      <c r="V122" s="104" t="s">
        <v>407</v>
      </c>
      <c r="W122" s="104"/>
      <c r="X122" s="107"/>
      <c r="Y122" s="104"/>
      <c r="Z122" s="107">
        <v>1683</v>
      </c>
      <c r="AA122" s="104"/>
      <c r="AB122" s="107">
        <v>723943.28</v>
      </c>
    </row>
    <row r="123" spans="1:28" x14ac:dyDescent="0.2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 t="s">
        <v>405</v>
      </c>
      <c r="K123" s="104"/>
      <c r="L123" s="105">
        <v>45294</v>
      </c>
      <c r="M123" s="104"/>
      <c r="N123" s="104"/>
      <c r="O123" s="104"/>
      <c r="P123" s="104"/>
      <c r="Q123" s="104"/>
      <c r="R123" s="104" t="s">
        <v>418</v>
      </c>
      <c r="S123" s="104"/>
      <c r="T123" s="106"/>
      <c r="U123" s="104"/>
      <c r="V123" s="104" t="s">
        <v>407</v>
      </c>
      <c r="W123" s="104"/>
      <c r="X123" s="107"/>
      <c r="Y123" s="104"/>
      <c r="Z123" s="107">
        <v>44383.56</v>
      </c>
      <c r="AA123" s="104"/>
      <c r="AB123" s="107">
        <v>679559.72</v>
      </c>
    </row>
    <row r="124" spans="1:28" x14ac:dyDescent="0.2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 t="s">
        <v>405</v>
      </c>
      <c r="K124" s="104"/>
      <c r="L124" s="105">
        <v>45294</v>
      </c>
      <c r="M124" s="104"/>
      <c r="N124" s="104"/>
      <c r="O124" s="104"/>
      <c r="P124" s="104"/>
      <c r="Q124" s="104"/>
      <c r="R124" s="104" t="s">
        <v>419</v>
      </c>
      <c r="S124" s="104"/>
      <c r="T124" s="106"/>
      <c r="U124" s="104"/>
      <c r="V124" s="104" t="s">
        <v>407</v>
      </c>
      <c r="W124" s="104"/>
      <c r="X124" s="107"/>
      <c r="Y124" s="104"/>
      <c r="Z124" s="107">
        <v>47697.54</v>
      </c>
      <c r="AA124" s="104"/>
      <c r="AB124" s="107">
        <v>631862.18000000005</v>
      </c>
    </row>
    <row r="125" spans="1:28" x14ac:dyDescent="0.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 t="s">
        <v>405</v>
      </c>
      <c r="K125" s="104"/>
      <c r="L125" s="105">
        <v>45294</v>
      </c>
      <c r="M125" s="104"/>
      <c r="N125" s="104"/>
      <c r="O125" s="104"/>
      <c r="P125" s="104"/>
      <c r="Q125" s="104"/>
      <c r="R125" s="104" t="s">
        <v>420</v>
      </c>
      <c r="S125" s="104"/>
      <c r="T125" s="106"/>
      <c r="U125" s="104"/>
      <c r="V125" s="104" t="s">
        <v>407</v>
      </c>
      <c r="W125" s="104"/>
      <c r="X125" s="107"/>
      <c r="Y125" s="104"/>
      <c r="Z125" s="107">
        <v>46362.91</v>
      </c>
      <c r="AA125" s="104"/>
      <c r="AB125" s="107">
        <v>585499.27</v>
      </c>
    </row>
    <row r="126" spans="1:28" x14ac:dyDescent="0.2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 t="s">
        <v>405</v>
      </c>
      <c r="K126" s="104"/>
      <c r="L126" s="105">
        <v>45294</v>
      </c>
      <c r="M126" s="104"/>
      <c r="N126" s="104"/>
      <c r="O126" s="104"/>
      <c r="P126" s="104"/>
      <c r="Q126" s="104"/>
      <c r="R126" s="104" t="s">
        <v>421</v>
      </c>
      <c r="S126" s="104"/>
      <c r="T126" s="106"/>
      <c r="U126" s="104"/>
      <c r="V126" s="104" t="s">
        <v>407</v>
      </c>
      <c r="W126" s="104"/>
      <c r="X126" s="107"/>
      <c r="Y126" s="104"/>
      <c r="Z126" s="107">
        <v>18352.91</v>
      </c>
      <c r="AA126" s="104"/>
      <c r="AB126" s="107">
        <v>567146.36</v>
      </c>
    </row>
    <row r="127" spans="1:28" x14ac:dyDescent="0.2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 t="s">
        <v>405</v>
      </c>
      <c r="K127" s="104"/>
      <c r="L127" s="105">
        <v>45322</v>
      </c>
      <c r="M127" s="104"/>
      <c r="N127" s="104"/>
      <c r="O127" s="104"/>
      <c r="P127" s="104"/>
      <c r="Q127" s="104"/>
      <c r="R127" s="104" t="s">
        <v>422</v>
      </c>
      <c r="S127" s="104"/>
      <c r="T127" s="106"/>
      <c r="U127" s="104"/>
      <c r="V127" s="104" t="s">
        <v>407</v>
      </c>
      <c r="W127" s="104"/>
      <c r="X127" s="107"/>
      <c r="Y127" s="104"/>
      <c r="Z127" s="107">
        <v>47697.51</v>
      </c>
      <c r="AA127" s="104"/>
      <c r="AB127" s="107">
        <v>519448.85</v>
      </c>
    </row>
    <row r="128" spans="1:28" x14ac:dyDescent="0.2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 t="s">
        <v>405</v>
      </c>
      <c r="K128" s="104"/>
      <c r="L128" s="105">
        <v>45322</v>
      </c>
      <c r="M128" s="104"/>
      <c r="N128" s="104"/>
      <c r="O128" s="104"/>
      <c r="P128" s="104"/>
      <c r="Q128" s="104"/>
      <c r="R128" s="104" t="s">
        <v>423</v>
      </c>
      <c r="S128" s="104"/>
      <c r="T128" s="106"/>
      <c r="U128" s="104"/>
      <c r="V128" s="104" t="s">
        <v>407</v>
      </c>
      <c r="W128" s="104"/>
      <c r="X128" s="107"/>
      <c r="Y128" s="104"/>
      <c r="Z128" s="107">
        <v>6223.48</v>
      </c>
      <c r="AA128" s="104"/>
      <c r="AB128" s="107">
        <v>513225.37</v>
      </c>
    </row>
    <row r="129" spans="1:28" x14ac:dyDescent="0.2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 t="s">
        <v>405</v>
      </c>
      <c r="K129" s="104"/>
      <c r="L129" s="105">
        <v>45358</v>
      </c>
      <c r="M129" s="104"/>
      <c r="N129" s="104"/>
      <c r="O129" s="104"/>
      <c r="P129" s="104"/>
      <c r="Q129" s="104"/>
      <c r="R129" s="104" t="s">
        <v>424</v>
      </c>
      <c r="S129" s="104"/>
      <c r="T129" s="106"/>
      <c r="U129" s="104"/>
      <c r="V129" s="104" t="s">
        <v>407</v>
      </c>
      <c r="W129" s="104"/>
      <c r="X129" s="107"/>
      <c r="Y129" s="104"/>
      <c r="Z129" s="107">
        <v>10896.47</v>
      </c>
      <c r="AA129" s="104"/>
      <c r="AB129" s="107">
        <v>502328.9</v>
      </c>
    </row>
    <row r="130" spans="1:28" x14ac:dyDescent="0.2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 t="s">
        <v>405</v>
      </c>
      <c r="K130" s="104"/>
      <c r="L130" s="105">
        <v>45358</v>
      </c>
      <c r="M130" s="104"/>
      <c r="N130" s="104"/>
      <c r="O130" s="104"/>
      <c r="P130" s="104"/>
      <c r="Q130" s="104"/>
      <c r="R130" s="104" t="s">
        <v>425</v>
      </c>
      <c r="S130" s="104"/>
      <c r="T130" s="106"/>
      <c r="U130" s="104"/>
      <c r="V130" s="104" t="s">
        <v>407</v>
      </c>
      <c r="W130" s="104"/>
      <c r="X130" s="107"/>
      <c r="Y130" s="104"/>
      <c r="Z130" s="107">
        <v>47697.53</v>
      </c>
      <c r="AA130" s="104"/>
      <c r="AB130" s="107">
        <v>454631.37</v>
      </c>
    </row>
    <row r="131" spans="1:28" x14ac:dyDescent="0.2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 t="s">
        <v>405</v>
      </c>
      <c r="K131" s="104"/>
      <c r="L131" s="105">
        <v>45384</v>
      </c>
      <c r="M131" s="104"/>
      <c r="N131" s="104"/>
      <c r="O131" s="104"/>
      <c r="P131" s="104"/>
      <c r="Q131" s="104"/>
      <c r="R131" s="104" t="s">
        <v>426</v>
      </c>
      <c r="S131" s="104"/>
      <c r="T131" s="106"/>
      <c r="U131" s="104"/>
      <c r="V131" s="104" t="s">
        <v>407</v>
      </c>
      <c r="W131" s="104"/>
      <c r="X131" s="107"/>
      <c r="Y131" s="104"/>
      <c r="Z131" s="107">
        <v>44620.27</v>
      </c>
      <c r="AA131" s="104"/>
      <c r="AB131" s="107">
        <v>410011.1</v>
      </c>
    </row>
    <row r="132" spans="1:28" x14ac:dyDescent="0.2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 t="s">
        <v>405</v>
      </c>
      <c r="K132" s="104"/>
      <c r="L132" s="105">
        <v>45384</v>
      </c>
      <c r="M132" s="104"/>
      <c r="N132" s="104"/>
      <c r="O132" s="104"/>
      <c r="P132" s="104"/>
      <c r="Q132" s="104"/>
      <c r="R132" s="104" t="s">
        <v>427</v>
      </c>
      <c r="S132" s="104"/>
      <c r="T132" s="106"/>
      <c r="U132" s="104"/>
      <c r="V132" s="104" t="s">
        <v>407</v>
      </c>
      <c r="W132" s="104"/>
      <c r="X132" s="107"/>
      <c r="Y132" s="104"/>
      <c r="Z132" s="107">
        <v>11076.56</v>
      </c>
      <c r="AA132" s="104"/>
      <c r="AB132" s="107">
        <v>398934.54</v>
      </c>
    </row>
    <row r="133" spans="1:28" x14ac:dyDescent="0.2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 t="s">
        <v>405</v>
      </c>
      <c r="K133" s="104"/>
      <c r="L133" s="105">
        <v>45413</v>
      </c>
      <c r="M133" s="104"/>
      <c r="N133" s="104"/>
      <c r="O133" s="104"/>
      <c r="P133" s="104"/>
      <c r="Q133" s="104"/>
      <c r="R133" s="104" t="s">
        <v>428</v>
      </c>
      <c r="S133" s="104"/>
      <c r="T133" s="106"/>
      <c r="U133" s="104"/>
      <c r="V133" s="104" t="s">
        <v>407</v>
      </c>
      <c r="W133" s="104"/>
      <c r="X133" s="107"/>
      <c r="Y133" s="104"/>
      <c r="Z133" s="107">
        <v>47697.53</v>
      </c>
      <c r="AA133" s="104"/>
      <c r="AB133" s="107">
        <v>351237.01</v>
      </c>
    </row>
    <row r="134" spans="1:28" x14ac:dyDescent="0.2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 t="s">
        <v>405</v>
      </c>
      <c r="K134" s="104"/>
      <c r="L134" s="105">
        <v>45413</v>
      </c>
      <c r="M134" s="104"/>
      <c r="N134" s="104"/>
      <c r="O134" s="104"/>
      <c r="P134" s="104"/>
      <c r="Q134" s="104"/>
      <c r="R134" s="104" t="s">
        <v>429</v>
      </c>
      <c r="S134" s="104"/>
      <c r="T134" s="106"/>
      <c r="U134" s="104"/>
      <c r="V134" s="104" t="s">
        <v>407</v>
      </c>
      <c r="W134" s="104"/>
      <c r="X134" s="107"/>
      <c r="Y134" s="104"/>
      <c r="Z134" s="107">
        <v>15205.45</v>
      </c>
      <c r="AA134" s="104"/>
      <c r="AB134" s="107">
        <v>336031.56</v>
      </c>
    </row>
    <row r="135" spans="1:28" x14ac:dyDescent="0.2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 t="s">
        <v>405</v>
      </c>
      <c r="K135" s="104"/>
      <c r="L135" s="105">
        <v>45447</v>
      </c>
      <c r="M135" s="104"/>
      <c r="N135" s="104"/>
      <c r="O135" s="104"/>
      <c r="P135" s="104"/>
      <c r="Q135" s="104"/>
      <c r="R135" s="104" t="s">
        <v>428</v>
      </c>
      <c r="S135" s="104"/>
      <c r="T135" s="106"/>
      <c r="U135" s="104"/>
      <c r="V135" s="104" t="s">
        <v>407</v>
      </c>
      <c r="W135" s="104"/>
      <c r="X135" s="107"/>
      <c r="Y135" s="104"/>
      <c r="Z135" s="107">
        <v>46158.9</v>
      </c>
      <c r="AA135" s="104"/>
      <c r="AB135" s="107">
        <v>289872.65999999997</v>
      </c>
    </row>
    <row r="136" spans="1:28" x14ac:dyDescent="0.2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 t="s">
        <v>405</v>
      </c>
      <c r="K136" s="104"/>
      <c r="L136" s="105">
        <v>45447</v>
      </c>
      <c r="M136" s="104"/>
      <c r="N136" s="104"/>
      <c r="O136" s="104"/>
      <c r="P136" s="104"/>
      <c r="Q136" s="104"/>
      <c r="R136" s="104" t="s">
        <v>429</v>
      </c>
      <c r="S136" s="104"/>
      <c r="T136" s="106"/>
      <c r="U136" s="104"/>
      <c r="V136" s="104" t="s">
        <v>407</v>
      </c>
      <c r="W136" s="104"/>
      <c r="X136" s="107"/>
      <c r="Y136" s="104"/>
      <c r="Z136" s="107">
        <v>16724.37</v>
      </c>
      <c r="AA136" s="104"/>
      <c r="AB136" s="107">
        <v>273148.28999999998</v>
      </c>
    </row>
    <row r="137" spans="1:28" x14ac:dyDescent="0.2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 t="s">
        <v>405</v>
      </c>
      <c r="K137" s="104"/>
      <c r="L137" s="105">
        <v>45475</v>
      </c>
      <c r="M137" s="104"/>
      <c r="N137" s="104"/>
      <c r="O137" s="104"/>
      <c r="P137" s="104"/>
      <c r="Q137" s="104"/>
      <c r="R137" s="104" t="s">
        <v>428</v>
      </c>
      <c r="S137" s="104"/>
      <c r="T137" s="106"/>
      <c r="U137" s="104"/>
      <c r="V137" s="104" t="s">
        <v>407</v>
      </c>
      <c r="W137" s="104"/>
      <c r="X137" s="107"/>
      <c r="Y137" s="104"/>
      <c r="Z137" s="107">
        <v>47697.53</v>
      </c>
      <c r="AA137" s="104"/>
      <c r="AB137" s="107">
        <v>225450.76</v>
      </c>
    </row>
    <row r="138" spans="1:28" x14ac:dyDescent="0.2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 t="s">
        <v>405</v>
      </c>
      <c r="K138" s="104"/>
      <c r="L138" s="105">
        <v>45475</v>
      </c>
      <c r="M138" s="104"/>
      <c r="N138" s="104"/>
      <c r="O138" s="104"/>
      <c r="P138" s="104"/>
      <c r="Q138" s="104"/>
      <c r="R138" s="104" t="s">
        <v>429</v>
      </c>
      <c r="S138" s="104"/>
      <c r="T138" s="106"/>
      <c r="U138" s="104"/>
      <c r="V138" s="104" t="s">
        <v>407</v>
      </c>
      <c r="W138" s="104"/>
      <c r="X138" s="107"/>
      <c r="Y138" s="104"/>
      <c r="Z138" s="107">
        <v>19405.95</v>
      </c>
      <c r="AA138" s="104"/>
      <c r="AB138" s="107">
        <v>206044.81</v>
      </c>
    </row>
    <row r="139" spans="1:28" x14ac:dyDescent="0.2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 t="s">
        <v>405</v>
      </c>
      <c r="K139" s="104"/>
      <c r="L139" s="105">
        <v>45503</v>
      </c>
      <c r="M139" s="104"/>
      <c r="N139" s="104"/>
      <c r="O139" s="104"/>
      <c r="P139" s="104"/>
      <c r="Q139" s="104"/>
      <c r="R139" s="104" t="s">
        <v>428</v>
      </c>
      <c r="S139" s="104"/>
      <c r="T139" s="106"/>
      <c r="U139" s="104"/>
      <c r="V139" s="104" t="s">
        <v>407</v>
      </c>
      <c r="W139" s="104"/>
      <c r="X139" s="107"/>
      <c r="Y139" s="104"/>
      <c r="Z139" s="107">
        <v>46158.9</v>
      </c>
      <c r="AA139" s="104"/>
      <c r="AB139" s="107">
        <v>159885.91</v>
      </c>
    </row>
    <row r="140" spans="1:28" x14ac:dyDescent="0.2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 t="s">
        <v>405</v>
      </c>
      <c r="K140" s="104"/>
      <c r="L140" s="105">
        <v>45503</v>
      </c>
      <c r="M140" s="104"/>
      <c r="N140" s="104"/>
      <c r="O140" s="104"/>
      <c r="P140" s="104"/>
      <c r="Q140" s="104"/>
      <c r="R140" s="104" t="s">
        <v>429</v>
      </c>
      <c r="S140" s="104"/>
      <c r="T140" s="106"/>
      <c r="U140" s="104"/>
      <c r="V140" s="104" t="s">
        <v>407</v>
      </c>
      <c r="W140" s="104"/>
      <c r="X140" s="107"/>
      <c r="Y140" s="104"/>
      <c r="Z140" s="107">
        <v>20802.71</v>
      </c>
      <c r="AA140" s="104"/>
      <c r="AB140" s="107">
        <v>139083.20000000001</v>
      </c>
    </row>
    <row r="141" spans="1:28" x14ac:dyDescent="0.2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 t="s">
        <v>405</v>
      </c>
      <c r="K141" s="104"/>
      <c r="L141" s="105">
        <v>45533</v>
      </c>
      <c r="M141" s="104"/>
      <c r="N141" s="104"/>
      <c r="O141" s="104"/>
      <c r="P141" s="104"/>
      <c r="Q141" s="104"/>
      <c r="R141" s="104" t="s">
        <v>428</v>
      </c>
      <c r="S141" s="104"/>
      <c r="T141" s="106"/>
      <c r="U141" s="104"/>
      <c r="V141" s="104" t="s">
        <v>407</v>
      </c>
      <c r="W141" s="104"/>
      <c r="X141" s="107"/>
      <c r="Y141" s="104"/>
      <c r="Z141" s="107">
        <v>47697.53</v>
      </c>
      <c r="AA141" s="104"/>
      <c r="AB141" s="107">
        <v>91385.67</v>
      </c>
    </row>
    <row r="142" spans="1:28" x14ac:dyDescent="0.2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 t="s">
        <v>405</v>
      </c>
      <c r="K142" s="104"/>
      <c r="L142" s="105">
        <v>45533</v>
      </c>
      <c r="M142" s="104"/>
      <c r="N142" s="104"/>
      <c r="O142" s="104"/>
      <c r="P142" s="104"/>
      <c r="Q142" s="104"/>
      <c r="R142" s="104" t="s">
        <v>429</v>
      </c>
      <c r="S142" s="104"/>
      <c r="T142" s="106"/>
      <c r="U142" s="104"/>
      <c r="V142" s="104" t="s">
        <v>407</v>
      </c>
      <c r="W142" s="104"/>
      <c r="X142" s="107"/>
      <c r="Y142" s="104"/>
      <c r="Z142" s="107">
        <v>22621.45</v>
      </c>
      <c r="AA142" s="104"/>
      <c r="AB142" s="107">
        <v>68764.22</v>
      </c>
    </row>
    <row r="143" spans="1:28" x14ac:dyDescent="0.2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 t="s">
        <v>405</v>
      </c>
      <c r="K143" s="104"/>
      <c r="L143" s="105">
        <v>45566</v>
      </c>
      <c r="M143" s="104"/>
      <c r="N143" s="104"/>
      <c r="O143" s="104"/>
      <c r="P143" s="104"/>
      <c r="Q143" s="104"/>
      <c r="R143" s="104" t="s">
        <v>615</v>
      </c>
      <c r="S143" s="104"/>
      <c r="T143" s="106"/>
      <c r="U143" s="104"/>
      <c r="V143" s="104" t="s">
        <v>407</v>
      </c>
      <c r="W143" s="104"/>
      <c r="X143" s="107"/>
      <c r="Y143" s="104"/>
      <c r="Z143" s="107">
        <v>23369.040000000001</v>
      </c>
      <c r="AA143" s="104"/>
      <c r="AB143" s="107">
        <v>45395.18</v>
      </c>
    </row>
    <row r="144" spans="1:28" x14ac:dyDescent="0.2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 t="s">
        <v>405</v>
      </c>
      <c r="K144" s="104"/>
      <c r="L144" s="105">
        <v>45566</v>
      </c>
      <c r="M144" s="104"/>
      <c r="N144" s="104"/>
      <c r="O144" s="104"/>
      <c r="P144" s="104"/>
      <c r="Q144" s="104"/>
      <c r="R144" s="104" t="s">
        <v>616</v>
      </c>
      <c r="S144" s="104"/>
      <c r="T144" s="106"/>
      <c r="U144" s="104"/>
      <c r="V144" s="104" t="s">
        <v>407</v>
      </c>
      <c r="W144" s="104"/>
      <c r="X144" s="107"/>
      <c r="Y144" s="104"/>
      <c r="Z144" s="107">
        <v>47697.53</v>
      </c>
      <c r="AA144" s="104"/>
      <c r="AB144" s="107">
        <v>-2302.35</v>
      </c>
    </row>
    <row r="145" spans="1:28" x14ac:dyDescent="0.2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 t="s">
        <v>405</v>
      </c>
      <c r="K145" s="104"/>
      <c r="L145" s="105">
        <v>45566</v>
      </c>
      <c r="M145" s="104"/>
      <c r="N145" s="104"/>
      <c r="O145" s="104"/>
      <c r="P145" s="104"/>
      <c r="Q145" s="104"/>
      <c r="R145" s="104" t="s">
        <v>617</v>
      </c>
      <c r="S145" s="104"/>
      <c r="T145" s="106"/>
      <c r="U145" s="104"/>
      <c r="V145" s="104" t="s">
        <v>407</v>
      </c>
      <c r="W145" s="104"/>
      <c r="X145" s="107">
        <v>2302.36</v>
      </c>
      <c r="Y145" s="104"/>
      <c r="Z145" s="107"/>
      <c r="AA145" s="104"/>
      <c r="AB145" s="107">
        <v>0.01</v>
      </c>
    </row>
    <row r="146" spans="1:28" x14ac:dyDescent="0.2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 t="s">
        <v>405</v>
      </c>
      <c r="K146" s="104"/>
      <c r="L146" s="105">
        <v>45608</v>
      </c>
      <c r="M146" s="104"/>
      <c r="N146" s="104"/>
      <c r="O146" s="104"/>
      <c r="P146" s="104"/>
      <c r="Q146" s="104"/>
      <c r="R146" s="104" t="s">
        <v>618</v>
      </c>
      <c r="S146" s="104"/>
      <c r="T146" s="106"/>
      <c r="U146" s="104"/>
      <c r="V146" s="104" t="s">
        <v>407</v>
      </c>
      <c r="W146" s="104"/>
      <c r="X146" s="107">
        <v>4248.38</v>
      </c>
      <c r="Y146" s="104"/>
      <c r="Z146" s="107"/>
      <c r="AA146" s="104"/>
      <c r="AB146" s="107">
        <v>4248.3900000000003</v>
      </c>
    </row>
    <row r="147" spans="1:28" x14ac:dyDescent="0.2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 t="s">
        <v>405</v>
      </c>
      <c r="K147" s="104"/>
      <c r="L147" s="105">
        <v>45623</v>
      </c>
      <c r="M147" s="104"/>
      <c r="N147" s="104"/>
      <c r="O147" s="104"/>
      <c r="P147" s="104"/>
      <c r="Q147" s="104"/>
      <c r="R147" s="104" t="s">
        <v>616</v>
      </c>
      <c r="S147" s="104"/>
      <c r="T147" s="106"/>
      <c r="U147" s="104"/>
      <c r="V147" s="104" t="s">
        <v>407</v>
      </c>
      <c r="W147" s="104"/>
      <c r="X147" s="107"/>
      <c r="Y147" s="104"/>
      <c r="Z147" s="107">
        <v>46158.9</v>
      </c>
      <c r="AA147" s="104"/>
      <c r="AB147" s="107">
        <v>-41910.51</v>
      </c>
    </row>
    <row r="148" spans="1:28" x14ac:dyDescent="0.2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 t="s">
        <v>405</v>
      </c>
      <c r="K148" s="104"/>
      <c r="L148" s="105">
        <v>45623</v>
      </c>
      <c r="M148" s="104"/>
      <c r="N148" s="104"/>
      <c r="O148" s="104"/>
      <c r="P148" s="104"/>
      <c r="Q148" s="104"/>
      <c r="R148" s="104" t="s">
        <v>615</v>
      </c>
      <c r="S148" s="104"/>
      <c r="T148" s="106"/>
      <c r="U148" s="104"/>
      <c r="V148" s="104" t="s">
        <v>407</v>
      </c>
      <c r="W148" s="104"/>
      <c r="X148" s="107"/>
      <c r="Y148" s="104"/>
      <c r="Z148" s="107">
        <v>21129.08</v>
      </c>
      <c r="AA148" s="104"/>
      <c r="AB148" s="107">
        <v>-63039.59</v>
      </c>
    </row>
    <row r="149" spans="1:28" x14ac:dyDescent="0.2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 t="s">
        <v>405</v>
      </c>
      <c r="K149" s="104"/>
      <c r="L149" s="105">
        <v>45623</v>
      </c>
      <c r="M149" s="104"/>
      <c r="N149" s="104"/>
      <c r="O149" s="104"/>
      <c r="P149" s="104"/>
      <c r="Q149" s="104"/>
      <c r="R149" s="104" t="s">
        <v>619</v>
      </c>
      <c r="S149" s="104"/>
      <c r="T149" s="106"/>
      <c r="U149" s="104"/>
      <c r="V149" s="104" t="s">
        <v>555</v>
      </c>
      <c r="W149" s="104"/>
      <c r="X149" s="107">
        <v>750000</v>
      </c>
      <c r="Y149" s="104"/>
      <c r="Z149" s="107"/>
      <c r="AA149" s="104"/>
      <c r="AB149" s="107">
        <v>686960.41</v>
      </c>
    </row>
    <row r="150" spans="1:28" x14ac:dyDescent="0.2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 t="s">
        <v>405</v>
      </c>
      <c r="K150" s="104"/>
      <c r="L150" s="105">
        <v>45625</v>
      </c>
      <c r="M150" s="104"/>
      <c r="N150" s="104"/>
      <c r="O150" s="104"/>
      <c r="P150" s="104"/>
      <c r="Q150" s="104"/>
      <c r="R150" s="104" t="s">
        <v>615</v>
      </c>
      <c r="S150" s="104"/>
      <c r="T150" s="106"/>
      <c r="U150" s="104"/>
      <c r="V150" s="104" t="s">
        <v>407</v>
      </c>
      <c r="W150" s="104"/>
      <c r="X150" s="107"/>
      <c r="Y150" s="104"/>
      <c r="Z150" s="107">
        <v>22347.18</v>
      </c>
      <c r="AA150" s="104"/>
      <c r="AB150" s="107">
        <v>664613.23</v>
      </c>
    </row>
    <row r="151" spans="1:28" x14ac:dyDescent="0.2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 t="s">
        <v>405</v>
      </c>
      <c r="K151" s="104"/>
      <c r="L151" s="105">
        <v>45657</v>
      </c>
      <c r="M151" s="104"/>
      <c r="N151" s="104"/>
      <c r="O151" s="104"/>
      <c r="P151" s="104"/>
      <c r="Q151" s="104"/>
      <c r="R151" s="104" t="s">
        <v>616</v>
      </c>
      <c r="S151" s="104"/>
      <c r="T151" s="106"/>
      <c r="U151" s="104"/>
      <c r="V151" s="104" t="s">
        <v>407</v>
      </c>
      <c r="W151" s="104"/>
      <c r="X151" s="107"/>
      <c r="Y151" s="104"/>
      <c r="Z151" s="107">
        <v>47697.53</v>
      </c>
      <c r="AA151" s="104"/>
      <c r="AB151" s="107">
        <v>616915.69999999995</v>
      </c>
    </row>
    <row r="152" spans="1:28" ht="15.75" thickBot="1" x14ac:dyDescent="0.3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 t="s">
        <v>405</v>
      </c>
      <c r="K152" s="104"/>
      <c r="L152" s="105">
        <v>45657</v>
      </c>
      <c r="M152" s="104"/>
      <c r="N152" s="104"/>
      <c r="O152" s="104"/>
      <c r="P152" s="104"/>
      <c r="Q152" s="104"/>
      <c r="R152" s="104" t="s">
        <v>615</v>
      </c>
      <c r="S152" s="104"/>
      <c r="T152" s="106"/>
      <c r="U152" s="104"/>
      <c r="V152" s="104" t="s">
        <v>407</v>
      </c>
      <c r="W152" s="104"/>
      <c r="X152" s="107"/>
      <c r="Y152" s="104"/>
      <c r="Z152" s="107">
        <v>22573.65</v>
      </c>
      <c r="AA152" s="104"/>
      <c r="AB152" s="107">
        <v>594342.05000000005</v>
      </c>
    </row>
    <row r="153" spans="1:28" ht="15.75" thickBot="1" x14ac:dyDescent="0.3">
      <c r="A153" s="104"/>
      <c r="B153" s="104"/>
      <c r="C153" s="104"/>
      <c r="D153" s="104" t="s">
        <v>430</v>
      </c>
      <c r="E153" s="104"/>
      <c r="F153" s="104"/>
      <c r="G153" s="104"/>
      <c r="H153" s="104"/>
      <c r="I153" s="104"/>
      <c r="J153" s="104"/>
      <c r="K153" s="104"/>
      <c r="L153" s="105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10">
        <f>ROUND(SUM(X121:X152),5)</f>
        <v>756550.74</v>
      </c>
      <c r="Y153" s="104"/>
      <c r="Z153" s="110">
        <f>ROUND(SUM(Z121:Z152),5)</f>
        <v>887834.97</v>
      </c>
      <c r="AA153" s="104"/>
      <c r="AB153" s="110">
        <f>AB152</f>
        <v>594342.05000000005</v>
      </c>
    </row>
    <row r="154" spans="1:28" ht="15.75" thickBot="1" x14ac:dyDescent="0.3">
      <c r="A154" s="104"/>
      <c r="B154" s="104"/>
      <c r="C154" s="104" t="s">
        <v>213</v>
      </c>
      <c r="D154" s="104"/>
      <c r="E154" s="104"/>
      <c r="F154" s="104"/>
      <c r="G154" s="104"/>
      <c r="H154" s="104"/>
      <c r="I154" s="104"/>
      <c r="J154" s="104"/>
      <c r="K154" s="104"/>
      <c r="L154" s="105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9">
        <f>ROUND(X87+X93+X106+X118+X120+X153,5)</f>
        <v>756550.74</v>
      </c>
      <c r="Y154" s="104"/>
      <c r="Z154" s="109">
        <f>ROUND(Z87+Z93+Z106+Z118+Z120+Z153,5)</f>
        <v>4035257.72</v>
      </c>
      <c r="AA154" s="104"/>
      <c r="AB154" s="109">
        <f>ROUND(AB87+AB93+AB106+AB118+AB120+AB153,5)</f>
        <v>991284.74</v>
      </c>
    </row>
    <row r="155" spans="1:28" x14ac:dyDescent="0.25">
      <c r="A155" s="104"/>
      <c r="B155" s="104" t="s">
        <v>214</v>
      </c>
      <c r="C155" s="104"/>
      <c r="D155" s="104"/>
      <c r="E155" s="104"/>
      <c r="F155" s="104"/>
      <c r="G155" s="104"/>
      <c r="H155" s="104"/>
      <c r="I155" s="104"/>
      <c r="J155" s="104"/>
      <c r="K155" s="104"/>
      <c r="L155" s="105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7">
        <f>ROUND(X74+X76+X154,5)</f>
        <v>3199564.02</v>
      </c>
      <c r="Y155" s="104"/>
      <c r="Z155" s="107">
        <f>ROUND(Z74+Z76+Z154,5)</f>
        <v>6477569.3099999996</v>
      </c>
      <c r="AA155" s="104"/>
      <c r="AB155" s="107">
        <f>ROUND(AB74+AB76+AB154,5)</f>
        <v>992015.06</v>
      </c>
    </row>
    <row r="156" spans="1:28" x14ac:dyDescent="0.25">
      <c r="A156" s="100"/>
      <c r="B156" s="100" t="s">
        <v>215</v>
      </c>
      <c r="C156" s="100"/>
      <c r="D156" s="100"/>
      <c r="E156" s="100"/>
      <c r="F156" s="100"/>
      <c r="G156" s="100"/>
      <c r="H156" s="100"/>
      <c r="I156" s="100"/>
      <c r="J156" s="100"/>
      <c r="K156" s="100"/>
      <c r="L156" s="101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2"/>
      <c r="Y156" s="100"/>
      <c r="Z156" s="102"/>
      <c r="AA156" s="100"/>
      <c r="AB156" s="102">
        <v>0</v>
      </c>
    </row>
    <row r="157" spans="1:28" x14ac:dyDescent="0.25">
      <c r="A157" s="100"/>
      <c r="B157" s="100"/>
      <c r="C157" s="100" t="s">
        <v>216</v>
      </c>
      <c r="D157" s="100"/>
      <c r="E157" s="100"/>
      <c r="F157" s="100"/>
      <c r="G157" s="100"/>
      <c r="H157" s="100"/>
      <c r="I157" s="100"/>
      <c r="J157" s="100"/>
      <c r="K157" s="100"/>
      <c r="L157" s="101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2"/>
      <c r="Y157" s="100"/>
      <c r="Z157" s="102"/>
      <c r="AA157" s="100"/>
      <c r="AB157" s="102">
        <v>0</v>
      </c>
    </row>
    <row r="158" spans="1:28" x14ac:dyDescent="0.25">
      <c r="A158" s="104"/>
      <c r="B158" s="104"/>
      <c r="C158" s="104" t="s">
        <v>217</v>
      </c>
      <c r="D158" s="104"/>
      <c r="E158" s="104"/>
      <c r="F158" s="104"/>
      <c r="G158" s="104"/>
      <c r="H158" s="104"/>
      <c r="I158" s="104"/>
      <c r="J158" s="104"/>
      <c r="K158" s="104"/>
      <c r="L158" s="105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7"/>
      <c r="Y158" s="104"/>
      <c r="Z158" s="107"/>
      <c r="AA158" s="104"/>
      <c r="AB158" s="107">
        <f>AB157</f>
        <v>0</v>
      </c>
    </row>
    <row r="159" spans="1:28" x14ac:dyDescent="0.25">
      <c r="A159" s="100"/>
      <c r="B159" s="100"/>
      <c r="C159" s="100" t="s">
        <v>218</v>
      </c>
      <c r="D159" s="100"/>
      <c r="E159" s="100"/>
      <c r="F159" s="100"/>
      <c r="G159" s="100"/>
      <c r="H159" s="100"/>
      <c r="I159" s="100"/>
      <c r="J159" s="100"/>
      <c r="K159" s="100"/>
      <c r="L159" s="101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2"/>
      <c r="Y159" s="100"/>
      <c r="Z159" s="102"/>
      <c r="AA159" s="100"/>
      <c r="AB159" s="102">
        <v>0</v>
      </c>
    </row>
    <row r="160" spans="1:28" ht="15.75" thickBot="1" x14ac:dyDescent="0.3">
      <c r="A160" s="104"/>
      <c r="B160" s="104"/>
      <c r="C160" s="104" t="s">
        <v>219</v>
      </c>
      <c r="D160" s="104"/>
      <c r="E160" s="104"/>
      <c r="F160" s="104"/>
      <c r="G160" s="104"/>
      <c r="H160" s="104"/>
      <c r="I160" s="104"/>
      <c r="J160" s="104"/>
      <c r="K160" s="104"/>
      <c r="L160" s="105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8"/>
      <c r="Y160" s="104"/>
      <c r="Z160" s="108"/>
      <c r="AA160" s="104"/>
      <c r="AB160" s="108">
        <f>AB159</f>
        <v>0</v>
      </c>
    </row>
    <row r="161" spans="1:28" x14ac:dyDescent="0.25">
      <c r="A161" s="104"/>
      <c r="B161" s="104" t="s">
        <v>220</v>
      </c>
      <c r="C161" s="104"/>
      <c r="D161" s="104"/>
      <c r="E161" s="104"/>
      <c r="F161" s="104"/>
      <c r="G161" s="104"/>
      <c r="H161" s="104"/>
      <c r="I161" s="104"/>
      <c r="J161" s="104"/>
      <c r="K161" s="104"/>
      <c r="L161" s="105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7"/>
      <c r="Y161" s="104"/>
      <c r="Z161" s="107"/>
      <c r="AA161" s="104"/>
      <c r="AB161" s="107">
        <f>ROUND(AB158+AB160,5)</f>
        <v>0</v>
      </c>
    </row>
    <row r="162" spans="1:28" x14ac:dyDescent="0.25">
      <c r="A162" s="100"/>
      <c r="B162" s="100" t="s">
        <v>221</v>
      </c>
      <c r="C162" s="100"/>
      <c r="D162" s="100"/>
      <c r="E162" s="100"/>
      <c r="F162" s="100"/>
      <c r="G162" s="100"/>
      <c r="H162" s="100"/>
      <c r="I162" s="100"/>
      <c r="J162" s="100"/>
      <c r="K162" s="100"/>
      <c r="L162" s="101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2"/>
      <c r="Y162" s="100"/>
      <c r="Z162" s="102"/>
      <c r="AA162" s="100"/>
      <c r="AB162" s="102">
        <v>17596554.739999998</v>
      </c>
    </row>
    <row r="163" spans="1:28" x14ac:dyDescent="0.25">
      <c r="A163" s="100"/>
      <c r="B163" s="100"/>
      <c r="C163" s="100" t="s">
        <v>222</v>
      </c>
      <c r="D163" s="100"/>
      <c r="E163" s="100"/>
      <c r="F163" s="100"/>
      <c r="G163" s="100"/>
      <c r="H163" s="100"/>
      <c r="I163" s="100"/>
      <c r="J163" s="100"/>
      <c r="K163" s="100"/>
      <c r="L163" s="101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2"/>
      <c r="Y163" s="100"/>
      <c r="Z163" s="102"/>
      <c r="AA163" s="100"/>
      <c r="AB163" s="102">
        <v>17596554.739999998</v>
      </c>
    </row>
    <row r="164" spans="1:28" x14ac:dyDescent="0.25">
      <c r="A164" s="100"/>
      <c r="B164" s="100"/>
      <c r="C164" s="100"/>
      <c r="D164" s="100" t="s">
        <v>431</v>
      </c>
      <c r="E164" s="100"/>
      <c r="F164" s="100"/>
      <c r="G164" s="100"/>
      <c r="H164" s="100"/>
      <c r="I164" s="100"/>
      <c r="J164" s="100"/>
      <c r="K164" s="100"/>
      <c r="L164" s="101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2"/>
      <c r="Y164" s="100"/>
      <c r="Z164" s="102"/>
      <c r="AA164" s="100"/>
      <c r="AB164" s="102">
        <v>17596554.739999998</v>
      </c>
    </row>
    <row r="165" spans="1:28" x14ac:dyDescent="0.25">
      <c r="A165" s="100"/>
      <c r="B165" s="100"/>
      <c r="C165" s="100"/>
      <c r="D165" s="100"/>
      <c r="E165" s="100" t="s">
        <v>432</v>
      </c>
      <c r="F165" s="100"/>
      <c r="G165" s="100"/>
      <c r="H165" s="100"/>
      <c r="I165" s="100"/>
      <c r="J165" s="100"/>
      <c r="K165" s="100"/>
      <c r="L165" s="101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2"/>
      <c r="Y165" s="100"/>
      <c r="Z165" s="102"/>
      <c r="AA165" s="100"/>
      <c r="AB165" s="102">
        <v>0</v>
      </c>
    </row>
    <row r="166" spans="1:28" x14ac:dyDescent="0.25">
      <c r="A166" s="104"/>
      <c r="B166" s="104"/>
      <c r="C166" s="104"/>
      <c r="D166" s="104"/>
      <c r="E166" s="104" t="s">
        <v>433</v>
      </c>
      <c r="F166" s="104"/>
      <c r="G166" s="104"/>
      <c r="H166" s="104"/>
      <c r="I166" s="104"/>
      <c r="J166" s="104"/>
      <c r="K166" s="104"/>
      <c r="L166" s="105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7"/>
      <c r="Y166" s="104"/>
      <c r="Z166" s="107"/>
      <c r="AA166" s="104"/>
      <c r="AB166" s="107">
        <f>AB165</f>
        <v>0</v>
      </c>
    </row>
    <row r="167" spans="1:28" x14ac:dyDescent="0.25">
      <c r="A167" s="100"/>
      <c r="B167" s="100"/>
      <c r="C167" s="100"/>
      <c r="D167" s="100"/>
      <c r="E167" s="100" t="s">
        <v>352</v>
      </c>
      <c r="F167" s="100"/>
      <c r="G167" s="100"/>
      <c r="H167" s="100"/>
      <c r="I167" s="100"/>
      <c r="J167" s="100"/>
      <c r="K167" s="100"/>
      <c r="L167" s="101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2"/>
      <c r="Y167" s="100"/>
      <c r="Z167" s="102"/>
      <c r="AA167" s="100"/>
      <c r="AB167" s="102">
        <v>5493839.6100000003</v>
      </c>
    </row>
    <row r="168" spans="1:28" x14ac:dyDescent="0.25">
      <c r="A168" s="100"/>
      <c r="B168" s="100"/>
      <c r="C168" s="100"/>
      <c r="D168" s="100"/>
      <c r="E168" s="100"/>
      <c r="F168" s="100" t="s">
        <v>434</v>
      </c>
      <c r="G168" s="100"/>
      <c r="H168" s="100"/>
      <c r="I168" s="100"/>
      <c r="J168" s="100"/>
      <c r="K168" s="100"/>
      <c r="L168" s="101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2"/>
      <c r="Y168" s="100"/>
      <c r="Z168" s="102"/>
      <c r="AA168" s="100"/>
      <c r="AB168" s="102">
        <v>150000</v>
      </c>
    </row>
    <row r="169" spans="1:28" x14ac:dyDescent="0.25">
      <c r="A169" s="104"/>
      <c r="B169" s="104"/>
      <c r="C169" s="104"/>
      <c r="D169" s="104"/>
      <c r="E169" s="104"/>
      <c r="F169" s="104" t="s">
        <v>435</v>
      </c>
      <c r="G169" s="104"/>
      <c r="H169" s="104"/>
      <c r="I169" s="104"/>
      <c r="J169" s="104"/>
      <c r="K169" s="104"/>
      <c r="L169" s="105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7"/>
      <c r="Y169" s="104"/>
      <c r="Z169" s="107"/>
      <c r="AA169" s="104"/>
      <c r="AB169" s="107">
        <f>AB168</f>
        <v>150000</v>
      </c>
    </row>
    <row r="170" spans="1:28" x14ac:dyDescent="0.25">
      <c r="A170" s="100"/>
      <c r="B170" s="100"/>
      <c r="C170" s="100"/>
      <c r="D170" s="100"/>
      <c r="E170" s="100"/>
      <c r="F170" s="100" t="s">
        <v>436</v>
      </c>
      <c r="G170" s="100"/>
      <c r="H170" s="100"/>
      <c r="I170" s="100"/>
      <c r="J170" s="100"/>
      <c r="K170" s="100"/>
      <c r="L170" s="101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2"/>
      <c r="Y170" s="100"/>
      <c r="Z170" s="102"/>
      <c r="AA170" s="100"/>
      <c r="AB170" s="102">
        <v>10000</v>
      </c>
    </row>
    <row r="171" spans="1:28" x14ac:dyDescent="0.25">
      <c r="A171" s="104"/>
      <c r="B171" s="104"/>
      <c r="C171" s="104"/>
      <c r="D171" s="104"/>
      <c r="E171" s="104"/>
      <c r="F171" s="104" t="s">
        <v>437</v>
      </c>
      <c r="G171" s="104"/>
      <c r="H171" s="104"/>
      <c r="I171" s="104"/>
      <c r="J171" s="104"/>
      <c r="K171" s="104"/>
      <c r="L171" s="105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7"/>
      <c r="Y171" s="104"/>
      <c r="Z171" s="107"/>
      <c r="AA171" s="104"/>
      <c r="AB171" s="107">
        <f>AB170</f>
        <v>10000</v>
      </c>
    </row>
    <row r="172" spans="1:28" x14ac:dyDescent="0.25">
      <c r="A172" s="100"/>
      <c r="B172" s="100"/>
      <c r="C172" s="100"/>
      <c r="D172" s="100"/>
      <c r="E172" s="100"/>
      <c r="F172" s="100" t="s">
        <v>368</v>
      </c>
      <c r="G172" s="100"/>
      <c r="H172" s="100"/>
      <c r="I172" s="100"/>
      <c r="J172" s="100"/>
      <c r="K172" s="100"/>
      <c r="L172" s="101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2"/>
      <c r="Y172" s="100"/>
      <c r="Z172" s="102"/>
      <c r="AA172" s="100"/>
      <c r="AB172" s="102">
        <v>12000</v>
      </c>
    </row>
    <row r="173" spans="1:28" ht="15.75" thickBot="1" x14ac:dyDescent="0.3">
      <c r="A173" s="111"/>
      <c r="B173" s="111"/>
      <c r="C173" s="111"/>
      <c r="D173" s="111"/>
      <c r="E173" s="111"/>
      <c r="F173" s="111"/>
      <c r="G173" s="111"/>
      <c r="H173" s="104"/>
      <c r="I173" s="104"/>
      <c r="J173" s="104" t="s">
        <v>172</v>
      </c>
      <c r="K173" s="104"/>
      <c r="L173" s="105">
        <v>45411</v>
      </c>
      <c r="M173" s="104"/>
      <c r="N173" s="104" t="s">
        <v>366</v>
      </c>
      <c r="O173" s="104"/>
      <c r="P173" s="104" t="s">
        <v>367</v>
      </c>
      <c r="Q173" s="104"/>
      <c r="R173" s="104" t="s">
        <v>438</v>
      </c>
      <c r="S173" s="104"/>
      <c r="T173" s="106"/>
      <c r="U173" s="104"/>
      <c r="V173" s="104" t="s">
        <v>355</v>
      </c>
      <c r="W173" s="104"/>
      <c r="X173" s="108">
        <v>17000</v>
      </c>
      <c r="Y173" s="104"/>
      <c r="Z173" s="108"/>
      <c r="AA173" s="104"/>
      <c r="AB173" s="108">
        <v>29000</v>
      </c>
    </row>
    <row r="174" spans="1:28" x14ac:dyDescent="0.25">
      <c r="A174" s="104"/>
      <c r="B174" s="104"/>
      <c r="C174" s="104"/>
      <c r="D174" s="104"/>
      <c r="E174" s="104"/>
      <c r="F174" s="104" t="s">
        <v>439</v>
      </c>
      <c r="G174" s="104"/>
      <c r="H174" s="104"/>
      <c r="I174" s="104"/>
      <c r="J174" s="104"/>
      <c r="K174" s="104"/>
      <c r="L174" s="105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7">
        <f>ROUND(SUM(X172:X173),5)</f>
        <v>17000</v>
      </c>
      <c r="Y174" s="104"/>
      <c r="Z174" s="107">
        <f>ROUND(SUM(Z172:Z173),5)</f>
        <v>0</v>
      </c>
      <c r="AA174" s="104"/>
      <c r="AB174" s="107">
        <f>AB173</f>
        <v>29000</v>
      </c>
    </row>
    <row r="175" spans="1:28" x14ac:dyDescent="0.25">
      <c r="A175" s="100"/>
      <c r="B175" s="100"/>
      <c r="C175" s="100"/>
      <c r="D175" s="100"/>
      <c r="E175" s="100"/>
      <c r="F175" s="100" t="s">
        <v>440</v>
      </c>
      <c r="G175" s="100"/>
      <c r="H175" s="100"/>
      <c r="I175" s="100"/>
      <c r="J175" s="100"/>
      <c r="K175" s="100"/>
      <c r="L175" s="101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2"/>
      <c r="Y175" s="100"/>
      <c r="Z175" s="102"/>
      <c r="AA175" s="100"/>
      <c r="AB175" s="102">
        <v>22000</v>
      </c>
    </row>
    <row r="176" spans="1:28" x14ac:dyDescent="0.25">
      <c r="A176" s="104"/>
      <c r="B176" s="104"/>
      <c r="C176" s="104"/>
      <c r="D176" s="104"/>
      <c r="E176" s="104"/>
      <c r="F176" s="104" t="s">
        <v>441</v>
      </c>
      <c r="G176" s="104"/>
      <c r="H176" s="104"/>
      <c r="I176" s="104"/>
      <c r="J176" s="104"/>
      <c r="K176" s="104"/>
      <c r="L176" s="105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7"/>
      <c r="Y176" s="104"/>
      <c r="Z176" s="107"/>
      <c r="AA176" s="104"/>
      <c r="AB176" s="107">
        <f>AB175</f>
        <v>22000</v>
      </c>
    </row>
    <row r="177" spans="1:28" x14ac:dyDescent="0.25">
      <c r="A177" s="100"/>
      <c r="B177" s="100"/>
      <c r="C177" s="100"/>
      <c r="D177" s="100"/>
      <c r="E177" s="100"/>
      <c r="F177" s="100" t="s">
        <v>377</v>
      </c>
      <c r="G177" s="100"/>
      <c r="H177" s="100"/>
      <c r="I177" s="100"/>
      <c r="J177" s="100"/>
      <c r="K177" s="100"/>
      <c r="L177" s="101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2"/>
      <c r="Y177" s="100"/>
      <c r="Z177" s="102"/>
      <c r="AA177" s="100"/>
      <c r="AB177" s="102">
        <v>57000</v>
      </c>
    </row>
    <row r="178" spans="1:28" ht="15.75" thickBot="1" x14ac:dyDescent="0.3">
      <c r="A178" s="111"/>
      <c r="B178" s="111"/>
      <c r="C178" s="111"/>
      <c r="D178" s="111"/>
      <c r="E178" s="111"/>
      <c r="F178" s="111"/>
      <c r="G178" s="111"/>
      <c r="H178" s="104"/>
      <c r="I178" s="104"/>
      <c r="J178" s="104" t="s">
        <v>172</v>
      </c>
      <c r="K178" s="104"/>
      <c r="L178" s="105">
        <v>45443</v>
      </c>
      <c r="M178" s="104"/>
      <c r="N178" s="104" t="s">
        <v>375</v>
      </c>
      <c r="O178" s="104"/>
      <c r="P178" s="104" t="s">
        <v>376</v>
      </c>
      <c r="Q178" s="104"/>
      <c r="R178" s="104" t="s">
        <v>442</v>
      </c>
      <c r="S178" s="104"/>
      <c r="T178" s="106"/>
      <c r="U178" s="104"/>
      <c r="V178" s="104" t="s">
        <v>355</v>
      </c>
      <c r="W178" s="104"/>
      <c r="X178" s="108">
        <v>10000</v>
      </c>
      <c r="Y178" s="104"/>
      <c r="Z178" s="108"/>
      <c r="AA178" s="104"/>
      <c r="AB178" s="108">
        <v>67000</v>
      </c>
    </row>
    <row r="179" spans="1:28" x14ac:dyDescent="0.25">
      <c r="A179" s="104"/>
      <c r="B179" s="104"/>
      <c r="C179" s="104"/>
      <c r="D179" s="104"/>
      <c r="E179" s="104"/>
      <c r="F179" s="104" t="s">
        <v>443</v>
      </c>
      <c r="G179" s="104"/>
      <c r="H179" s="104"/>
      <c r="I179" s="104"/>
      <c r="J179" s="104"/>
      <c r="K179" s="104"/>
      <c r="L179" s="105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7">
        <f>ROUND(SUM(X177:X178),5)</f>
        <v>10000</v>
      </c>
      <c r="Y179" s="104"/>
      <c r="Z179" s="107">
        <f>ROUND(SUM(Z177:Z178),5)</f>
        <v>0</v>
      </c>
      <c r="AA179" s="104"/>
      <c r="AB179" s="107">
        <f>AB178</f>
        <v>67000</v>
      </c>
    </row>
    <row r="180" spans="1:28" x14ac:dyDescent="0.25">
      <c r="A180" s="100"/>
      <c r="B180" s="100"/>
      <c r="C180" s="100"/>
      <c r="D180" s="100"/>
      <c r="E180" s="100"/>
      <c r="F180" s="100" t="s">
        <v>444</v>
      </c>
      <c r="G180" s="100"/>
      <c r="H180" s="100"/>
      <c r="I180" s="100"/>
      <c r="J180" s="100"/>
      <c r="K180" s="100"/>
      <c r="L180" s="101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2"/>
      <c r="Y180" s="100"/>
      <c r="Z180" s="102"/>
      <c r="AA180" s="100"/>
      <c r="AB180" s="102">
        <v>15000</v>
      </c>
    </row>
    <row r="181" spans="1:28" x14ac:dyDescent="0.25">
      <c r="A181" s="104"/>
      <c r="B181" s="104"/>
      <c r="C181" s="104"/>
      <c r="D181" s="104"/>
      <c r="E181" s="104"/>
      <c r="F181" s="104" t="s">
        <v>445</v>
      </c>
      <c r="G181" s="104"/>
      <c r="H181" s="104"/>
      <c r="I181" s="104"/>
      <c r="J181" s="104"/>
      <c r="K181" s="104"/>
      <c r="L181" s="105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7"/>
      <c r="Y181" s="104"/>
      <c r="Z181" s="107"/>
      <c r="AA181" s="104"/>
      <c r="AB181" s="107">
        <f>AB180</f>
        <v>15000</v>
      </c>
    </row>
    <row r="182" spans="1:28" x14ac:dyDescent="0.25">
      <c r="A182" s="100"/>
      <c r="B182" s="100"/>
      <c r="C182" s="100"/>
      <c r="D182" s="100"/>
      <c r="E182" s="100"/>
      <c r="F182" s="100" t="s">
        <v>446</v>
      </c>
      <c r="G182" s="100"/>
      <c r="H182" s="100"/>
      <c r="I182" s="100"/>
      <c r="J182" s="100"/>
      <c r="K182" s="100"/>
      <c r="L182" s="101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2"/>
      <c r="Y182" s="100"/>
      <c r="Z182" s="102"/>
      <c r="AA182" s="100"/>
      <c r="AB182" s="102">
        <v>11282.5</v>
      </c>
    </row>
    <row r="183" spans="1:28" x14ac:dyDescent="0.25">
      <c r="A183" s="104"/>
      <c r="B183" s="104"/>
      <c r="C183" s="104"/>
      <c r="D183" s="104"/>
      <c r="E183" s="104"/>
      <c r="F183" s="104" t="s">
        <v>447</v>
      </c>
      <c r="G183" s="104"/>
      <c r="H183" s="104"/>
      <c r="I183" s="104"/>
      <c r="J183" s="104"/>
      <c r="K183" s="104"/>
      <c r="L183" s="105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7"/>
      <c r="Y183" s="104"/>
      <c r="Z183" s="107"/>
      <c r="AA183" s="104"/>
      <c r="AB183" s="107">
        <f>AB182</f>
        <v>11282.5</v>
      </c>
    </row>
    <row r="184" spans="1:28" x14ac:dyDescent="0.25">
      <c r="A184" s="100"/>
      <c r="B184" s="100"/>
      <c r="C184" s="100"/>
      <c r="D184" s="100"/>
      <c r="E184" s="100"/>
      <c r="F184" s="100" t="s">
        <v>448</v>
      </c>
      <c r="G184" s="100"/>
      <c r="H184" s="100"/>
      <c r="I184" s="100"/>
      <c r="J184" s="100"/>
      <c r="K184" s="100"/>
      <c r="L184" s="101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2"/>
      <c r="Y184" s="100"/>
      <c r="Z184" s="102"/>
      <c r="AA184" s="100"/>
      <c r="AB184" s="102">
        <v>115000</v>
      </c>
    </row>
    <row r="185" spans="1:28" x14ac:dyDescent="0.25">
      <c r="A185" s="104"/>
      <c r="B185" s="104"/>
      <c r="C185" s="104"/>
      <c r="D185" s="104"/>
      <c r="E185" s="104"/>
      <c r="F185" s="104" t="s">
        <v>449</v>
      </c>
      <c r="G185" s="104"/>
      <c r="H185" s="104"/>
      <c r="I185" s="104"/>
      <c r="J185" s="104"/>
      <c r="K185" s="104"/>
      <c r="L185" s="105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7"/>
      <c r="Y185" s="104"/>
      <c r="Z185" s="107"/>
      <c r="AA185" s="104"/>
      <c r="AB185" s="107">
        <f>AB184</f>
        <v>115000</v>
      </c>
    </row>
    <row r="186" spans="1:28" x14ac:dyDescent="0.25">
      <c r="A186" s="100"/>
      <c r="B186" s="100"/>
      <c r="C186" s="100"/>
      <c r="D186" s="100"/>
      <c r="E186" s="100"/>
      <c r="F186" s="100" t="s">
        <v>386</v>
      </c>
      <c r="G186" s="100"/>
      <c r="H186" s="100"/>
      <c r="I186" s="100"/>
      <c r="J186" s="100"/>
      <c r="K186" s="100"/>
      <c r="L186" s="101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2"/>
      <c r="Y186" s="100"/>
      <c r="Z186" s="102"/>
      <c r="AA186" s="100"/>
      <c r="AB186" s="102">
        <v>63956.87</v>
      </c>
    </row>
    <row r="187" spans="1:28" x14ac:dyDescent="0.2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 t="s">
        <v>172</v>
      </c>
      <c r="K187" s="104"/>
      <c r="L187" s="105">
        <v>45488</v>
      </c>
      <c r="M187" s="104"/>
      <c r="N187" s="104" t="s">
        <v>384</v>
      </c>
      <c r="O187" s="104"/>
      <c r="P187" s="104" t="s">
        <v>385</v>
      </c>
      <c r="Q187" s="104"/>
      <c r="R187" s="104" t="s">
        <v>450</v>
      </c>
      <c r="S187" s="104"/>
      <c r="T187" s="106"/>
      <c r="U187" s="104"/>
      <c r="V187" s="104" t="s">
        <v>350</v>
      </c>
      <c r="W187" s="104"/>
      <c r="X187" s="107">
        <v>4295.6899999999996</v>
      </c>
      <c r="Y187" s="104"/>
      <c r="Z187" s="107"/>
      <c r="AA187" s="104"/>
      <c r="AB187" s="107">
        <v>68252.56</v>
      </c>
    </row>
    <row r="188" spans="1:28" x14ac:dyDescent="0.2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 t="s">
        <v>172</v>
      </c>
      <c r="K188" s="104"/>
      <c r="L188" s="105">
        <v>45547</v>
      </c>
      <c r="M188" s="104"/>
      <c r="N188" s="104" t="s">
        <v>601</v>
      </c>
      <c r="O188" s="104"/>
      <c r="P188" s="104" t="s">
        <v>589</v>
      </c>
      <c r="Q188" s="104"/>
      <c r="R188" s="104" t="s">
        <v>620</v>
      </c>
      <c r="S188" s="104"/>
      <c r="T188" s="106"/>
      <c r="U188" s="104"/>
      <c r="V188" s="104" t="s">
        <v>355</v>
      </c>
      <c r="W188" s="104"/>
      <c r="X188" s="107">
        <v>991.29</v>
      </c>
      <c r="Y188" s="104"/>
      <c r="Z188" s="107"/>
      <c r="AA188" s="104"/>
      <c r="AB188" s="107">
        <v>69243.850000000006</v>
      </c>
    </row>
    <row r="189" spans="1:28" x14ac:dyDescent="0.2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 t="s">
        <v>172</v>
      </c>
      <c r="K189" s="104"/>
      <c r="L189" s="105">
        <v>45602</v>
      </c>
      <c r="M189" s="104"/>
      <c r="N189" s="104" t="s">
        <v>608</v>
      </c>
      <c r="O189" s="104"/>
      <c r="P189" s="104" t="s">
        <v>589</v>
      </c>
      <c r="Q189" s="104"/>
      <c r="R189" s="104" t="s">
        <v>620</v>
      </c>
      <c r="S189" s="104"/>
      <c r="T189" s="106"/>
      <c r="U189" s="104"/>
      <c r="V189" s="104" t="s">
        <v>355</v>
      </c>
      <c r="W189" s="104"/>
      <c r="X189" s="107">
        <v>991.29</v>
      </c>
      <c r="Y189" s="104"/>
      <c r="Z189" s="107"/>
      <c r="AA189" s="104"/>
      <c r="AB189" s="107">
        <v>70235.14</v>
      </c>
    </row>
    <row r="190" spans="1:28" ht="15.75" thickBot="1" x14ac:dyDescent="0.3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 t="s">
        <v>172</v>
      </c>
      <c r="K190" s="104"/>
      <c r="L190" s="105">
        <v>45653</v>
      </c>
      <c r="M190" s="104"/>
      <c r="N190" s="104" t="s">
        <v>364</v>
      </c>
      <c r="O190" s="104"/>
      <c r="P190" s="104" t="s">
        <v>589</v>
      </c>
      <c r="Q190" s="104"/>
      <c r="R190" s="104" t="s">
        <v>621</v>
      </c>
      <c r="S190" s="104"/>
      <c r="T190" s="106"/>
      <c r="U190" s="104"/>
      <c r="V190" s="104" t="s">
        <v>350</v>
      </c>
      <c r="W190" s="104"/>
      <c r="X190" s="108">
        <v>991.29</v>
      </c>
      <c r="Y190" s="104"/>
      <c r="Z190" s="108"/>
      <c r="AA190" s="104"/>
      <c r="AB190" s="108">
        <v>71226.429999999993</v>
      </c>
    </row>
    <row r="191" spans="1:28" x14ac:dyDescent="0.25">
      <c r="A191" s="104"/>
      <c r="B191" s="104"/>
      <c r="C191" s="104"/>
      <c r="D191" s="104"/>
      <c r="E191" s="104"/>
      <c r="F191" s="104" t="s">
        <v>451</v>
      </c>
      <c r="G191" s="104"/>
      <c r="H191" s="104"/>
      <c r="I191" s="104"/>
      <c r="J191" s="104"/>
      <c r="K191" s="104"/>
      <c r="L191" s="105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7">
        <f>ROUND(SUM(X186:X190),5)</f>
        <v>7269.56</v>
      </c>
      <c r="Y191" s="104"/>
      <c r="Z191" s="107">
        <f>ROUND(SUM(Z186:Z190),5)</f>
        <v>0</v>
      </c>
      <c r="AA191" s="104"/>
      <c r="AB191" s="107">
        <f>AB190</f>
        <v>71226.429999999993</v>
      </c>
    </row>
    <row r="192" spans="1:28" x14ac:dyDescent="0.25">
      <c r="A192" s="100"/>
      <c r="B192" s="100"/>
      <c r="C192" s="100"/>
      <c r="D192" s="100"/>
      <c r="E192" s="100"/>
      <c r="F192" s="100" t="s">
        <v>407</v>
      </c>
      <c r="G192" s="100"/>
      <c r="H192" s="100"/>
      <c r="I192" s="100"/>
      <c r="J192" s="100"/>
      <c r="K192" s="100"/>
      <c r="L192" s="101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2"/>
      <c r="Y192" s="100"/>
      <c r="Z192" s="102"/>
      <c r="AA192" s="100"/>
      <c r="AB192" s="102">
        <v>3824664.19</v>
      </c>
    </row>
    <row r="193" spans="1:28" x14ac:dyDescent="0.2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 t="s">
        <v>405</v>
      </c>
      <c r="K193" s="104"/>
      <c r="L193" s="105">
        <v>45293</v>
      </c>
      <c r="M193" s="104"/>
      <c r="N193" s="104"/>
      <c r="O193" s="104"/>
      <c r="P193" s="104"/>
      <c r="Q193" s="104"/>
      <c r="R193" s="104" t="s">
        <v>417</v>
      </c>
      <c r="S193" s="104"/>
      <c r="T193" s="106"/>
      <c r="U193" s="104"/>
      <c r="V193" s="104" t="s">
        <v>416</v>
      </c>
      <c r="W193" s="104"/>
      <c r="X193" s="107">
        <v>1683</v>
      </c>
      <c r="Y193" s="104"/>
      <c r="Z193" s="107"/>
      <c r="AA193" s="104"/>
      <c r="AB193" s="107">
        <v>3826347.19</v>
      </c>
    </row>
    <row r="194" spans="1:28" x14ac:dyDescent="0.2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 t="s">
        <v>405</v>
      </c>
      <c r="K194" s="104"/>
      <c r="L194" s="105">
        <v>45293</v>
      </c>
      <c r="M194" s="104"/>
      <c r="N194" s="104"/>
      <c r="O194" s="104"/>
      <c r="P194" s="104"/>
      <c r="Q194" s="104"/>
      <c r="R194" s="104" t="s">
        <v>406</v>
      </c>
      <c r="S194" s="104"/>
      <c r="T194" s="106"/>
      <c r="U194" s="104"/>
      <c r="V194" s="104" t="s">
        <v>404</v>
      </c>
      <c r="W194" s="104"/>
      <c r="X194" s="107">
        <v>35000</v>
      </c>
      <c r="Y194" s="104"/>
      <c r="Z194" s="107"/>
      <c r="AA194" s="104"/>
      <c r="AB194" s="107">
        <v>3861347.19</v>
      </c>
    </row>
    <row r="195" spans="1:28" x14ac:dyDescent="0.2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 t="s">
        <v>405</v>
      </c>
      <c r="K195" s="104"/>
      <c r="L195" s="105">
        <v>45294</v>
      </c>
      <c r="M195" s="104"/>
      <c r="N195" s="104"/>
      <c r="O195" s="104"/>
      <c r="P195" s="104"/>
      <c r="Q195" s="104"/>
      <c r="R195" s="104" t="s">
        <v>452</v>
      </c>
      <c r="S195" s="104"/>
      <c r="T195" s="106"/>
      <c r="U195" s="104"/>
      <c r="V195" s="104" t="s">
        <v>373</v>
      </c>
      <c r="W195" s="104"/>
      <c r="X195" s="107">
        <v>138444.01</v>
      </c>
      <c r="Y195" s="104"/>
      <c r="Z195" s="107"/>
      <c r="AA195" s="104"/>
      <c r="AB195" s="107">
        <v>3999791.2</v>
      </c>
    </row>
    <row r="196" spans="1:28" x14ac:dyDescent="0.2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 t="s">
        <v>405</v>
      </c>
      <c r="K196" s="104"/>
      <c r="L196" s="105">
        <v>45294</v>
      </c>
      <c r="M196" s="104"/>
      <c r="N196" s="104"/>
      <c r="O196" s="104"/>
      <c r="P196" s="104"/>
      <c r="Q196" s="104"/>
      <c r="R196" s="104" t="s">
        <v>421</v>
      </c>
      <c r="S196" s="104"/>
      <c r="T196" s="106"/>
      <c r="U196" s="104"/>
      <c r="V196" s="104" t="s">
        <v>416</v>
      </c>
      <c r="W196" s="104"/>
      <c r="X196" s="107">
        <v>18352.91</v>
      </c>
      <c r="Y196" s="104"/>
      <c r="Z196" s="107"/>
      <c r="AA196" s="104"/>
      <c r="AB196" s="107">
        <v>4018144.11</v>
      </c>
    </row>
    <row r="197" spans="1:28" x14ac:dyDescent="0.2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 t="s">
        <v>405</v>
      </c>
      <c r="K197" s="104"/>
      <c r="L197" s="105">
        <v>45322</v>
      </c>
      <c r="M197" s="104"/>
      <c r="N197" s="104"/>
      <c r="O197" s="104"/>
      <c r="P197" s="104"/>
      <c r="Q197" s="104"/>
      <c r="R197" s="104" t="s">
        <v>422</v>
      </c>
      <c r="S197" s="104"/>
      <c r="T197" s="106"/>
      <c r="U197" s="104"/>
      <c r="V197" s="104" t="s">
        <v>416</v>
      </c>
      <c r="W197" s="104"/>
      <c r="X197" s="107">
        <v>47697.51</v>
      </c>
      <c r="Y197" s="104"/>
      <c r="Z197" s="107"/>
      <c r="AA197" s="104"/>
      <c r="AB197" s="107">
        <v>4065841.62</v>
      </c>
    </row>
    <row r="198" spans="1:28" x14ac:dyDescent="0.2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 t="s">
        <v>405</v>
      </c>
      <c r="K198" s="104"/>
      <c r="L198" s="105">
        <v>45322</v>
      </c>
      <c r="M198" s="104"/>
      <c r="N198" s="104"/>
      <c r="O198" s="104"/>
      <c r="P198" s="104"/>
      <c r="Q198" s="104"/>
      <c r="R198" s="104" t="s">
        <v>423</v>
      </c>
      <c r="S198" s="104"/>
      <c r="T198" s="106"/>
      <c r="U198" s="104"/>
      <c r="V198" s="104" t="s">
        <v>416</v>
      </c>
      <c r="W198" s="104"/>
      <c r="X198" s="107">
        <v>6223.48</v>
      </c>
      <c r="Y198" s="104"/>
      <c r="Z198" s="107"/>
      <c r="AA198" s="104"/>
      <c r="AB198" s="107">
        <v>4072065.1</v>
      </c>
    </row>
    <row r="199" spans="1:28" x14ac:dyDescent="0.2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 t="s">
        <v>405</v>
      </c>
      <c r="K199" s="104"/>
      <c r="L199" s="105">
        <v>45323</v>
      </c>
      <c r="M199" s="104"/>
      <c r="N199" s="104"/>
      <c r="O199" s="104"/>
      <c r="P199" s="104"/>
      <c r="Q199" s="104"/>
      <c r="R199" s="104" t="s">
        <v>453</v>
      </c>
      <c r="S199" s="104"/>
      <c r="T199" s="106"/>
      <c r="U199" s="104"/>
      <c r="V199" s="104" t="s">
        <v>404</v>
      </c>
      <c r="W199" s="104"/>
      <c r="X199" s="107">
        <v>90416.67</v>
      </c>
      <c r="Y199" s="104"/>
      <c r="Z199" s="107"/>
      <c r="AA199" s="104"/>
      <c r="AB199" s="107">
        <v>4162481.77</v>
      </c>
    </row>
    <row r="200" spans="1:28" x14ac:dyDescent="0.2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 t="s">
        <v>405</v>
      </c>
      <c r="K200" s="104"/>
      <c r="L200" s="105">
        <v>45352</v>
      </c>
      <c r="M200" s="104"/>
      <c r="N200" s="104"/>
      <c r="O200" s="104"/>
      <c r="P200" s="104"/>
      <c r="Q200" s="104"/>
      <c r="R200" s="104" t="s">
        <v>409</v>
      </c>
      <c r="S200" s="104"/>
      <c r="T200" s="106"/>
      <c r="U200" s="104"/>
      <c r="V200" s="104" t="s">
        <v>404</v>
      </c>
      <c r="W200" s="104"/>
      <c r="X200" s="107">
        <v>84583.33</v>
      </c>
      <c r="Y200" s="104"/>
      <c r="Z200" s="107"/>
      <c r="AA200" s="104"/>
      <c r="AB200" s="107">
        <v>4247065.0999999996</v>
      </c>
    </row>
    <row r="201" spans="1:28" x14ac:dyDescent="0.2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 t="s">
        <v>405</v>
      </c>
      <c r="K201" s="104"/>
      <c r="L201" s="105">
        <v>45358</v>
      </c>
      <c r="M201" s="104"/>
      <c r="N201" s="104"/>
      <c r="O201" s="104"/>
      <c r="P201" s="104"/>
      <c r="Q201" s="104"/>
      <c r="R201" s="104" t="s">
        <v>424</v>
      </c>
      <c r="S201" s="104"/>
      <c r="T201" s="106"/>
      <c r="U201" s="104"/>
      <c r="V201" s="104" t="s">
        <v>373</v>
      </c>
      <c r="W201" s="104"/>
      <c r="X201" s="107">
        <v>10896.47</v>
      </c>
      <c r="Y201" s="104"/>
      <c r="Z201" s="107"/>
      <c r="AA201" s="104"/>
      <c r="AB201" s="107">
        <v>4257961.57</v>
      </c>
    </row>
    <row r="202" spans="1:28" x14ac:dyDescent="0.2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 t="s">
        <v>405</v>
      </c>
      <c r="K202" s="104"/>
      <c r="L202" s="105">
        <v>45358</v>
      </c>
      <c r="M202" s="104"/>
      <c r="N202" s="104"/>
      <c r="O202" s="104"/>
      <c r="P202" s="104"/>
      <c r="Q202" s="104"/>
      <c r="R202" s="104" t="s">
        <v>425</v>
      </c>
      <c r="S202" s="104"/>
      <c r="T202" s="106"/>
      <c r="U202" s="104"/>
      <c r="V202" s="104" t="s">
        <v>407</v>
      </c>
      <c r="W202" s="104"/>
      <c r="X202" s="107">
        <v>47697.53</v>
      </c>
      <c r="Y202" s="104"/>
      <c r="Z202" s="107"/>
      <c r="AA202" s="104"/>
      <c r="AB202" s="107">
        <v>4305659.0999999996</v>
      </c>
    </row>
    <row r="203" spans="1:28" x14ac:dyDescent="0.2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 t="s">
        <v>405</v>
      </c>
      <c r="K203" s="104"/>
      <c r="L203" s="105">
        <v>45383</v>
      </c>
      <c r="M203" s="104"/>
      <c r="N203" s="104"/>
      <c r="O203" s="104"/>
      <c r="P203" s="104"/>
      <c r="Q203" s="104"/>
      <c r="R203" s="104" t="s">
        <v>410</v>
      </c>
      <c r="S203" s="104"/>
      <c r="T203" s="106"/>
      <c r="U203" s="104"/>
      <c r="V203" s="104" t="s">
        <v>404</v>
      </c>
      <c r="W203" s="104"/>
      <c r="X203" s="107">
        <v>90416.67</v>
      </c>
      <c r="Y203" s="104"/>
      <c r="Z203" s="107"/>
      <c r="AA203" s="104"/>
      <c r="AB203" s="107">
        <v>4396075.7699999996</v>
      </c>
    </row>
    <row r="204" spans="1:28" x14ac:dyDescent="0.2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 t="s">
        <v>405</v>
      </c>
      <c r="K204" s="104"/>
      <c r="L204" s="105">
        <v>45384</v>
      </c>
      <c r="M204" s="104"/>
      <c r="N204" s="104"/>
      <c r="O204" s="104"/>
      <c r="P204" s="104"/>
      <c r="Q204" s="104"/>
      <c r="R204" s="104" t="s">
        <v>426</v>
      </c>
      <c r="S204" s="104"/>
      <c r="T204" s="106"/>
      <c r="U204" s="104"/>
      <c r="V204" s="104" t="s">
        <v>373</v>
      </c>
      <c r="W204" s="104"/>
      <c r="X204" s="107">
        <v>44620.27</v>
      </c>
      <c r="Y204" s="104"/>
      <c r="Z204" s="107"/>
      <c r="AA204" s="104"/>
      <c r="AB204" s="107">
        <v>4440696.04</v>
      </c>
    </row>
    <row r="205" spans="1:28" x14ac:dyDescent="0.2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 t="s">
        <v>405</v>
      </c>
      <c r="K205" s="104"/>
      <c r="L205" s="105">
        <v>45384</v>
      </c>
      <c r="M205" s="104"/>
      <c r="N205" s="104"/>
      <c r="O205" s="104"/>
      <c r="P205" s="104"/>
      <c r="Q205" s="104"/>
      <c r="R205" s="104" t="s">
        <v>427</v>
      </c>
      <c r="S205" s="104"/>
      <c r="T205" s="106"/>
      <c r="U205" s="104"/>
      <c r="V205" s="104" t="s">
        <v>407</v>
      </c>
      <c r="W205" s="104"/>
      <c r="X205" s="107">
        <v>11076.56</v>
      </c>
      <c r="Y205" s="104"/>
      <c r="Z205" s="107"/>
      <c r="AA205" s="104"/>
      <c r="AB205" s="107">
        <v>4451772.5999999996</v>
      </c>
    </row>
    <row r="206" spans="1:28" x14ac:dyDescent="0.2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 t="s">
        <v>405</v>
      </c>
      <c r="K206" s="104"/>
      <c r="L206" s="105">
        <v>45413</v>
      </c>
      <c r="M206" s="104"/>
      <c r="N206" s="104"/>
      <c r="O206" s="104"/>
      <c r="P206" s="104"/>
      <c r="Q206" s="104"/>
      <c r="R206" s="104" t="s">
        <v>428</v>
      </c>
      <c r="S206" s="104"/>
      <c r="T206" s="106"/>
      <c r="U206" s="104"/>
      <c r="V206" s="104" t="s">
        <v>373</v>
      </c>
      <c r="W206" s="104"/>
      <c r="X206" s="107">
        <v>47697.53</v>
      </c>
      <c r="Y206" s="104"/>
      <c r="Z206" s="107"/>
      <c r="AA206" s="104"/>
      <c r="AB206" s="107">
        <v>4499470.13</v>
      </c>
    </row>
    <row r="207" spans="1:28" x14ac:dyDescent="0.2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 t="s">
        <v>405</v>
      </c>
      <c r="K207" s="104"/>
      <c r="L207" s="105">
        <v>45413</v>
      </c>
      <c r="M207" s="104"/>
      <c r="N207" s="104"/>
      <c r="O207" s="104"/>
      <c r="P207" s="104"/>
      <c r="Q207" s="104"/>
      <c r="R207" s="104" t="s">
        <v>429</v>
      </c>
      <c r="S207" s="104"/>
      <c r="T207" s="106"/>
      <c r="U207" s="104"/>
      <c r="V207" s="104" t="s">
        <v>407</v>
      </c>
      <c r="W207" s="104"/>
      <c r="X207" s="107">
        <v>15205.45</v>
      </c>
      <c r="Y207" s="104"/>
      <c r="Z207" s="107"/>
      <c r="AA207" s="104"/>
      <c r="AB207" s="107">
        <v>4514675.58</v>
      </c>
    </row>
    <row r="208" spans="1:28" x14ac:dyDescent="0.2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 t="s">
        <v>405</v>
      </c>
      <c r="K208" s="104"/>
      <c r="L208" s="105">
        <v>45413</v>
      </c>
      <c r="M208" s="104"/>
      <c r="N208" s="104"/>
      <c r="O208" s="104"/>
      <c r="P208" s="104"/>
      <c r="Q208" s="104"/>
      <c r="R208" s="104" t="s">
        <v>454</v>
      </c>
      <c r="S208" s="104"/>
      <c r="T208" s="106"/>
      <c r="U208" s="104"/>
      <c r="V208" s="104" t="s">
        <v>373</v>
      </c>
      <c r="W208" s="104"/>
      <c r="X208" s="107">
        <v>87500</v>
      </c>
      <c r="Y208" s="104"/>
      <c r="Z208" s="107"/>
      <c r="AA208" s="104"/>
      <c r="AB208" s="107">
        <v>4602175.58</v>
      </c>
    </row>
    <row r="209" spans="1:28" x14ac:dyDescent="0.2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 t="s">
        <v>405</v>
      </c>
      <c r="K209" s="104"/>
      <c r="L209" s="105">
        <v>45447</v>
      </c>
      <c r="M209" s="104"/>
      <c r="N209" s="104"/>
      <c r="O209" s="104"/>
      <c r="P209" s="104"/>
      <c r="Q209" s="104"/>
      <c r="R209" s="104" t="s">
        <v>428</v>
      </c>
      <c r="S209" s="104"/>
      <c r="T209" s="106"/>
      <c r="U209" s="104"/>
      <c r="V209" s="104" t="s">
        <v>373</v>
      </c>
      <c r="W209" s="104"/>
      <c r="X209" s="107">
        <v>46158.9</v>
      </c>
      <c r="Y209" s="104"/>
      <c r="Z209" s="107"/>
      <c r="AA209" s="104"/>
      <c r="AB209" s="107">
        <v>4648334.4800000004</v>
      </c>
    </row>
    <row r="210" spans="1:28" x14ac:dyDescent="0.2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 t="s">
        <v>405</v>
      </c>
      <c r="K210" s="104"/>
      <c r="L210" s="105">
        <v>45447</v>
      </c>
      <c r="M210" s="104"/>
      <c r="N210" s="104"/>
      <c r="O210" s="104"/>
      <c r="P210" s="104"/>
      <c r="Q210" s="104"/>
      <c r="R210" s="104" t="s">
        <v>429</v>
      </c>
      <c r="S210" s="104"/>
      <c r="T210" s="106"/>
      <c r="U210" s="104"/>
      <c r="V210" s="104" t="s">
        <v>407</v>
      </c>
      <c r="W210" s="104"/>
      <c r="X210" s="107">
        <v>16724.37</v>
      </c>
      <c r="Y210" s="104"/>
      <c r="Z210" s="107"/>
      <c r="AA210" s="104"/>
      <c r="AB210" s="107">
        <v>4665058.8499999996</v>
      </c>
    </row>
    <row r="211" spans="1:28" x14ac:dyDescent="0.2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 t="s">
        <v>405</v>
      </c>
      <c r="K211" s="104"/>
      <c r="L211" s="105">
        <v>45462</v>
      </c>
      <c r="M211" s="104"/>
      <c r="N211" s="104"/>
      <c r="O211" s="104"/>
      <c r="P211" s="104"/>
      <c r="Q211" s="104"/>
      <c r="R211" s="104" t="s">
        <v>455</v>
      </c>
      <c r="S211" s="104"/>
      <c r="T211" s="106"/>
      <c r="U211" s="104"/>
      <c r="V211" s="104" t="s">
        <v>373</v>
      </c>
      <c r="W211" s="104"/>
      <c r="X211" s="107">
        <v>90416.67</v>
      </c>
      <c r="Y211" s="104"/>
      <c r="Z211" s="107"/>
      <c r="AA211" s="104"/>
      <c r="AB211" s="107">
        <v>4755475.5199999996</v>
      </c>
    </row>
    <row r="212" spans="1:28" x14ac:dyDescent="0.2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 t="s">
        <v>405</v>
      </c>
      <c r="K212" s="104"/>
      <c r="L212" s="105">
        <v>45474</v>
      </c>
      <c r="M212" s="104"/>
      <c r="N212" s="104"/>
      <c r="O212" s="104"/>
      <c r="P212" s="104"/>
      <c r="Q212" s="104"/>
      <c r="R212" s="104" t="s">
        <v>456</v>
      </c>
      <c r="S212" s="104"/>
      <c r="T212" s="106"/>
      <c r="U212" s="104"/>
      <c r="V212" s="104" t="s">
        <v>373</v>
      </c>
      <c r="W212" s="104"/>
      <c r="X212" s="107">
        <v>87500</v>
      </c>
      <c r="Y212" s="104"/>
      <c r="Z212" s="107"/>
      <c r="AA212" s="104"/>
      <c r="AB212" s="107">
        <v>4842975.5199999996</v>
      </c>
    </row>
    <row r="213" spans="1:28" x14ac:dyDescent="0.2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 t="s">
        <v>405</v>
      </c>
      <c r="K213" s="104"/>
      <c r="L213" s="105">
        <v>45475</v>
      </c>
      <c r="M213" s="104"/>
      <c r="N213" s="104"/>
      <c r="O213" s="104"/>
      <c r="P213" s="104"/>
      <c r="Q213" s="104"/>
      <c r="R213" s="104" t="s">
        <v>428</v>
      </c>
      <c r="S213" s="104"/>
      <c r="T213" s="106"/>
      <c r="U213" s="104"/>
      <c r="V213" s="104" t="s">
        <v>373</v>
      </c>
      <c r="W213" s="104"/>
      <c r="X213" s="107">
        <v>47697.53</v>
      </c>
      <c r="Y213" s="104"/>
      <c r="Z213" s="107"/>
      <c r="AA213" s="104"/>
      <c r="AB213" s="107">
        <v>4890673.05</v>
      </c>
    </row>
    <row r="214" spans="1:28" x14ac:dyDescent="0.2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 t="s">
        <v>405</v>
      </c>
      <c r="K214" s="104"/>
      <c r="L214" s="105">
        <v>45475</v>
      </c>
      <c r="M214" s="104"/>
      <c r="N214" s="104"/>
      <c r="O214" s="104"/>
      <c r="P214" s="104"/>
      <c r="Q214" s="104"/>
      <c r="R214" s="104" t="s">
        <v>429</v>
      </c>
      <c r="S214" s="104"/>
      <c r="T214" s="106"/>
      <c r="U214" s="104"/>
      <c r="V214" s="104" t="s">
        <v>407</v>
      </c>
      <c r="W214" s="104"/>
      <c r="X214" s="107">
        <v>19405.95</v>
      </c>
      <c r="Y214" s="104"/>
      <c r="Z214" s="107"/>
      <c r="AA214" s="104"/>
      <c r="AB214" s="107">
        <v>4910079</v>
      </c>
    </row>
    <row r="215" spans="1:28" x14ac:dyDescent="0.2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 t="s">
        <v>405</v>
      </c>
      <c r="K215" s="104"/>
      <c r="L215" s="105">
        <v>45503</v>
      </c>
      <c r="M215" s="104"/>
      <c r="N215" s="104"/>
      <c r="O215" s="104"/>
      <c r="P215" s="104"/>
      <c r="Q215" s="104"/>
      <c r="R215" s="104" t="s">
        <v>428</v>
      </c>
      <c r="S215" s="104"/>
      <c r="T215" s="106"/>
      <c r="U215" s="104"/>
      <c r="V215" s="104" t="s">
        <v>373</v>
      </c>
      <c r="W215" s="104"/>
      <c r="X215" s="107">
        <v>46158.9</v>
      </c>
      <c r="Y215" s="104"/>
      <c r="Z215" s="107"/>
      <c r="AA215" s="104"/>
      <c r="AB215" s="107">
        <v>4956237.9000000004</v>
      </c>
    </row>
    <row r="216" spans="1:28" x14ac:dyDescent="0.2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 t="s">
        <v>405</v>
      </c>
      <c r="K216" s="104"/>
      <c r="L216" s="105">
        <v>45503</v>
      </c>
      <c r="M216" s="104"/>
      <c r="N216" s="104"/>
      <c r="O216" s="104"/>
      <c r="P216" s="104"/>
      <c r="Q216" s="104"/>
      <c r="R216" s="104" t="s">
        <v>429</v>
      </c>
      <c r="S216" s="104"/>
      <c r="T216" s="106"/>
      <c r="U216" s="104"/>
      <c r="V216" s="104" t="s">
        <v>407</v>
      </c>
      <c r="W216" s="104"/>
      <c r="X216" s="107">
        <v>20802.71</v>
      </c>
      <c r="Y216" s="104"/>
      <c r="Z216" s="107"/>
      <c r="AA216" s="104"/>
      <c r="AB216" s="107">
        <v>4977040.6100000003</v>
      </c>
    </row>
    <row r="217" spans="1:28" x14ac:dyDescent="0.2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 t="s">
        <v>405</v>
      </c>
      <c r="K217" s="104"/>
      <c r="L217" s="105">
        <v>45506</v>
      </c>
      <c r="M217" s="104"/>
      <c r="N217" s="104"/>
      <c r="O217" s="104"/>
      <c r="P217" s="104"/>
      <c r="Q217" s="104"/>
      <c r="R217" s="104" t="s">
        <v>457</v>
      </c>
      <c r="S217" s="104"/>
      <c r="T217" s="106"/>
      <c r="U217" s="104"/>
      <c r="V217" s="104" t="s">
        <v>373</v>
      </c>
      <c r="W217" s="104"/>
      <c r="X217" s="107">
        <v>90416.67</v>
      </c>
      <c r="Y217" s="104"/>
      <c r="Z217" s="107"/>
      <c r="AA217" s="104"/>
      <c r="AB217" s="107">
        <v>5067457.28</v>
      </c>
    </row>
    <row r="218" spans="1:28" x14ac:dyDescent="0.2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 t="s">
        <v>405</v>
      </c>
      <c r="K218" s="104"/>
      <c r="L218" s="105">
        <v>45533</v>
      </c>
      <c r="M218" s="104"/>
      <c r="N218" s="104"/>
      <c r="O218" s="104"/>
      <c r="P218" s="104"/>
      <c r="Q218" s="104"/>
      <c r="R218" s="104" t="s">
        <v>428</v>
      </c>
      <c r="S218" s="104"/>
      <c r="T218" s="106"/>
      <c r="U218" s="104"/>
      <c r="V218" s="104" t="s">
        <v>373</v>
      </c>
      <c r="W218" s="104"/>
      <c r="X218" s="107">
        <v>47697.53</v>
      </c>
      <c r="Y218" s="104"/>
      <c r="Z218" s="107"/>
      <c r="AA218" s="104"/>
      <c r="AB218" s="107">
        <v>5115154.8099999996</v>
      </c>
    </row>
    <row r="219" spans="1:28" x14ac:dyDescent="0.2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 t="s">
        <v>405</v>
      </c>
      <c r="K219" s="104"/>
      <c r="L219" s="105">
        <v>45533</v>
      </c>
      <c r="M219" s="104"/>
      <c r="N219" s="104"/>
      <c r="O219" s="104"/>
      <c r="P219" s="104"/>
      <c r="Q219" s="104"/>
      <c r="R219" s="104" t="s">
        <v>429</v>
      </c>
      <c r="S219" s="104"/>
      <c r="T219" s="106"/>
      <c r="U219" s="104"/>
      <c r="V219" s="104" t="s">
        <v>407</v>
      </c>
      <c r="W219" s="104"/>
      <c r="X219" s="107">
        <v>22621.45</v>
      </c>
      <c r="Y219" s="104"/>
      <c r="Z219" s="107"/>
      <c r="AA219" s="104"/>
      <c r="AB219" s="107">
        <v>5137776.26</v>
      </c>
    </row>
    <row r="220" spans="1:28" x14ac:dyDescent="0.2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 t="s">
        <v>405</v>
      </c>
      <c r="K220" s="104"/>
      <c r="L220" s="105">
        <v>45536</v>
      </c>
      <c r="M220" s="104"/>
      <c r="N220" s="104"/>
      <c r="O220" s="104"/>
      <c r="P220" s="104"/>
      <c r="Q220" s="104"/>
      <c r="R220" s="104" t="s">
        <v>613</v>
      </c>
      <c r="S220" s="104"/>
      <c r="T220" s="106"/>
      <c r="U220" s="104"/>
      <c r="V220" s="104" t="s">
        <v>404</v>
      </c>
      <c r="W220" s="104"/>
      <c r="X220" s="107">
        <v>90416.67</v>
      </c>
      <c r="Y220" s="104"/>
      <c r="Z220" s="107"/>
      <c r="AA220" s="104"/>
      <c r="AB220" s="107">
        <v>5228192.93</v>
      </c>
    </row>
    <row r="221" spans="1:28" x14ac:dyDescent="0.2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 t="s">
        <v>172</v>
      </c>
      <c r="K221" s="104"/>
      <c r="L221" s="105">
        <v>45566</v>
      </c>
      <c r="M221" s="104"/>
      <c r="N221" s="104" t="s">
        <v>602</v>
      </c>
      <c r="O221" s="104"/>
      <c r="P221" s="104" t="s">
        <v>536</v>
      </c>
      <c r="Q221" s="104"/>
      <c r="R221" s="104" t="s">
        <v>622</v>
      </c>
      <c r="S221" s="104"/>
      <c r="T221" s="106"/>
      <c r="U221" s="104"/>
      <c r="V221" s="104" t="s">
        <v>355</v>
      </c>
      <c r="W221" s="104"/>
      <c r="X221" s="107">
        <v>2302.36</v>
      </c>
      <c r="Y221" s="104"/>
      <c r="Z221" s="107"/>
      <c r="AA221" s="104"/>
      <c r="AB221" s="107">
        <v>5230495.29</v>
      </c>
    </row>
    <row r="222" spans="1:28" x14ac:dyDescent="0.2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 t="s">
        <v>405</v>
      </c>
      <c r="K222" s="104"/>
      <c r="L222" s="105">
        <v>45566</v>
      </c>
      <c r="M222" s="104"/>
      <c r="N222" s="104"/>
      <c r="O222" s="104"/>
      <c r="P222" s="104"/>
      <c r="Q222" s="104"/>
      <c r="R222" s="104" t="s">
        <v>615</v>
      </c>
      <c r="S222" s="104"/>
      <c r="T222" s="106"/>
      <c r="U222" s="104"/>
      <c r="V222" s="104" t="s">
        <v>373</v>
      </c>
      <c r="W222" s="104"/>
      <c r="X222" s="107">
        <v>23369.040000000001</v>
      </c>
      <c r="Y222" s="104"/>
      <c r="Z222" s="107"/>
      <c r="AA222" s="104"/>
      <c r="AB222" s="107">
        <v>5253864.33</v>
      </c>
    </row>
    <row r="223" spans="1:28" x14ac:dyDescent="0.2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 t="s">
        <v>405</v>
      </c>
      <c r="K223" s="104"/>
      <c r="L223" s="105">
        <v>45566</v>
      </c>
      <c r="M223" s="104"/>
      <c r="N223" s="104"/>
      <c r="O223" s="104"/>
      <c r="P223" s="104"/>
      <c r="Q223" s="104"/>
      <c r="R223" s="104" t="s">
        <v>616</v>
      </c>
      <c r="S223" s="104"/>
      <c r="T223" s="106"/>
      <c r="U223" s="104"/>
      <c r="V223" s="104" t="s">
        <v>407</v>
      </c>
      <c r="W223" s="104"/>
      <c r="X223" s="107">
        <v>47697.53</v>
      </c>
      <c r="Y223" s="104"/>
      <c r="Z223" s="107"/>
      <c r="AA223" s="104"/>
      <c r="AB223" s="107">
        <v>5301561.8600000003</v>
      </c>
    </row>
    <row r="224" spans="1:28" x14ac:dyDescent="0.2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 t="s">
        <v>405</v>
      </c>
      <c r="K224" s="104"/>
      <c r="L224" s="105">
        <v>45566</v>
      </c>
      <c r="M224" s="104"/>
      <c r="N224" s="104"/>
      <c r="O224" s="104"/>
      <c r="P224" s="104"/>
      <c r="Q224" s="104"/>
      <c r="R224" s="104" t="s">
        <v>617</v>
      </c>
      <c r="S224" s="104"/>
      <c r="T224" s="106"/>
      <c r="U224" s="104"/>
      <c r="V224" s="104" t="s">
        <v>416</v>
      </c>
      <c r="W224" s="104"/>
      <c r="X224" s="107"/>
      <c r="Y224" s="104"/>
      <c r="Z224" s="107">
        <v>2302.36</v>
      </c>
      <c r="AA224" s="104"/>
      <c r="AB224" s="107">
        <v>5299259.5</v>
      </c>
    </row>
    <row r="225" spans="1:28" x14ac:dyDescent="0.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 t="s">
        <v>405</v>
      </c>
      <c r="K225" s="104"/>
      <c r="L225" s="105">
        <v>45566</v>
      </c>
      <c r="M225" s="104"/>
      <c r="N225" s="104"/>
      <c r="O225" s="104"/>
      <c r="P225" s="104"/>
      <c r="Q225" s="104"/>
      <c r="R225" s="104" t="s">
        <v>614</v>
      </c>
      <c r="S225" s="104"/>
      <c r="T225" s="106"/>
      <c r="U225" s="104"/>
      <c r="V225" s="104" t="s">
        <v>404</v>
      </c>
      <c r="W225" s="104"/>
      <c r="X225" s="107">
        <v>69029.759999999995</v>
      </c>
      <c r="Y225" s="104"/>
      <c r="Z225" s="107"/>
      <c r="AA225" s="104"/>
      <c r="AB225" s="107">
        <v>5368289.26</v>
      </c>
    </row>
    <row r="226" spans="1:28" x14ac:dyDescent="0.2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 t="s">
        <v>187</v>
      </c>
      <c r="K226" s="104"/>
      <c r="L226" s="105">
        <v>45604</v>
      </c>
      <c r="M226" s="104"/>
      <c r="N226" s="104"/>
      <c r="O226" s="104"/>
      <c r="P226" s="104"/>
      <c r="Q226" s="104"/>
      <c r="R226" s="104" t="s">
        <v>587</v>
      </c>
      <c r="S226" s="104"/>
      <c r="T226" s="106"/>
      <c r="U226" s="104"/>
      <c r="V226" s="104" t="s">
        <v>350</v>
      </c>
      <c r="W226" s="104"/>
      <c r="X226" s="107">
        <v>50407.28</v>
      </c>
      <c r="Y226" s="104"/>
      <c r="Z226" s="107"/>
      <c r="AA226" s="104"/>
      <c r="AB226" s="107">
        <v>5418696.54</v>
      </c>
    </row>
    <row r="227" spans="1:28" x14ac:dyDescent="0.2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 t="s">
        <v>405</v>
      </c>
      <c r="K227" s="104"/>
      <c r="L227" s="105">
        <v>45608</v>
      </c>
      <c r="M227" s="104"/>
      <c r="N227" s="104"/>
      <c r="O227" s="104"/>
      <c r="P227" s="104"/>
      <c r="Q227" s="104"/>
      <c r="R227" s="104" t="s">
        <v>618</v>
      </c>
      <c r="S227" s="104"/>
      <c r="T227" s="106"/>
      <c r="U227" s="104"/>
      <c r="V227" s="104" t="s">
        <v>416</v>
      </c>
      <c r="W227" s="104"/>
      <c r="X227" s="107"/>
      <c r="Y227" s="104"/>
      <c r="Z227" s="107">
        <v>4248.38</v>
      </c>
      <c r="AA227" s="104"/>
      <c r="AB227" s="107">
        <v>5414448.1600000001</v>
      </c>
    </row>
    <row r="228" spans="1:28" x14ac:dyDescent="0.2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 t="s">
        <v>405</v>
      </c>
      <c r="K228" s="104"/>
      <c r="L228" s="105">
        <v>45623</v>
      </c>
      <c r="M228" s="104"/>
      <c r="N228" s="104"/>
      <c r="O228" s="104"/>
      <c r="P228" s="104"/>
      <c r="Q228" s="104"/>
      <c r="R228" s="104" t="s">
        <v>616</v>
      </c>
      <c r="S228" s="104"/>
      <c r="T228" s="106"/>
      <c r="U228" s="104"/>
      <c r="V228" s="104" t="s">
        <v>373</v>
      </c>
      <c r="W228" s="104"/>
      <c r="X228" s="107">
        <v>46158.9</v>
      </c>
      <c r="Y228" s="104"/>
      <c r="Z228" s="107"/>
      <c r="AA228" s="104"/>
      <c r="AB228" s="107">
        <v>5460607.0599999996</v>
      </c>
    </row>
    <row r="229" spans="1:28" x14ac:dyDescent="0.2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 t="s">
        <v>405</v>
      </c>
      <c r="K229" s="104"/>
      <c r="L229" s="105">
        <v>45623</v>
      </c>
      <c r="M229" s="104"/>
      <c r="N229" s="104"/>
      <c r="O229" s="104"/>
      <c r="P229" s="104"/>
      <c r="Q229" s="104"/>
      <c r="R229" s="104" t="s">
        <v>615</v>
      </c>
      <c r="S229" s="104"/>
      <c r="T229" s="106"/>
      <c r="U229" s="104"/>
      <c r="V229" s="104" t="s">
        <v>407</v>
      </c>
      <c r="W229" s="104"/>
      <c r="X229" s="107">
        <v>21129.08</v>
      </c>
      <c r="Y229" s="104"/>
      <c r="Z229" s="107"/>
      <c r="AA229" s="104"/>
      <c r="AB229" s="107">
        <v>5481736.1399999997</v>
      </c>
    </row>
    <row r="230" spans="1:28" x14ac:dyDescent="0.2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 t="s">
        <v>405</v>
      </c>
      <c r="K230" s="104"/>
      <c r="L230" s="105">
        <v>45625</v>
      </c>
      <c r="M230" s="104"/>
      <c r="N230" s="104"/>
      <c r="O230" s="104"/>
      <c r="P230" s="104"/>
      <c r="Q230" s="104"/>
      <c r="R230" s="104" t="s">
        <v>615</v>
      </c>
      <c r="S230" s="104"/>
      <c r="T230" s="106"/>
      <c r="U230" s="104"/>
      <c r="V230" s="104" t="s">
        <v>416</v>
      </c>
      <c r="W230" s="104"/>
      <c r="X230" s="107">
        <v>22347.18</v>
      </c>
      <c r="Y230" s="104"/>
      <c r="Z230" s="107"/>
      <c r="AA230" s="104"/>
      <c r="AB230" s="107">
        <v>5504083.3200000003</v>
      </c>
    </row>
    <row r="231" spans="1:28" x14ac:dyDescent="0.2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 t="s">
        <v>405</v>
      </c>
      <c r="K231" s="104"/>
      <c r="L231" s="105">
        <v>45657</v>
      </c>
      <c r="M231" s="104"/>
      <c r="N231" s="104"/>
      <c r="O231" s="104"/>
      <c r="P231" s="104"/>
      <c r="Q231" s="104"/>
      <c r="R231" s="104" t="s">
        <v>616</v>
      </c>
      <c r="S231" s="104"/>
      <c r="T231" s="106"/>
      <c r="U231" s="104"/>
      <c r="V231" s="104" t="s">
        <v>373</v>
      </c>
      <c r="W231" s="104"/>
      <c r="X231" s="107">
        <v>47697.53</v>
      </c>
      <c r="Y231" s="104"/>
      <c r="Z231" s="107"/>
      <c r="AA231" s="104"/>
      <c r="AB231" s="107">
        <v>5551780.8499999996</v>
      </c>
    </row>
    <row r="232" spans="1:28" ht="15.75" thickBot="1" x14ac:dyDescent="0.3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 t="s">
        <v>405</v>
      </c>
      <c r="K232" s="104"/>
      <c r="L232" s="105">
        <v>45657</v>
      </c>
      <c r="M232" s="104"/>
      <c r="N232" s="104"/>
      <c r="O232" s="104"/>
      <c r="P232" s="104"/>
      <c r="Q232" s="104"/>
      <c r="R232" s="104" t="s">
        <v>615</v>
      </c>
      <c r="S232" s="104"/>
      <c r="T232" s="106"/>
      <c r="U232" s="104"/>
      <c r="V232" s="104" t="s">
        <v>407</v>
      </c>
      <c r="W232" s="104"/>
      <c r="X232" s="108">
        <v>22573.65</v>
      </c>
      <c r="Y232" s="104"/>
      <c r="Z232" s="108"/>
      <c r="AA232" s="104"/>
      <c r="AB232" s="108">
        <v>5574354.5</v>
      </c>
    </row>
    <row r="233" spans="1:28" x14ac:dyDescent="0.25">
      <c r="A233" s="104"/>
      <c r="B233" s="104"/>
      <c r="C233" s="104"/>
      <c r="D233" s="104"/>
      <c r="E233" s="104"/>
      <c r="F233" s="104" t="s">
        <v>458</v>
      </c>
      <c r="G233" s="104"/>
      <c r="H233" s="104"/>
      <c r="I233" s="104"/>
      <c r="J233" s="104"/>
      <c r="K233" s="104"/>
      <c r="L233" s="105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7">
        <f>ROUND(SUM(X192:X232),5)</f>
        <v>1756241.05</v>
      </c>
      <c r="Y233" s="104"/>
      <c r="Z233" s="107">
        <f>ROUND(SUM(Z192:Z232),5)</f>
        <v>6550.74</v>
      </c>
      <c r="AA233" s="104"/>
      <c r="AB233" s="107">
        <f>AB232</f>
        <v>5574354.5</v>
      </c>
    </row>
    <row r="234" spans="1:28" x14ac:dyDescent="0.25">
      <c r="A234" s="100"/>
      <c r="B234" s="100"/>
      <c r="C234" s="100"/>
      <c r="D234" s="100"/>
      <c r="E234" s="100"/>
      <c r="F234" s="100" t="s">
        <v>459</v>
      </c>
      <c r="G234" s="100"/>
      <c r="H234" s="100"/>
      <c r="I234" s="100"/>
      <c r="J234" s="100"/>
      <c r="K234" s="100"/>
      <c r="L234" s="101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2"/>
      <c r="Y234" s="100"/>
      <c r="Z234" s="102"/>
      <c r="AA234" s="100"/>
      <c r="AB234" s="102">
        <v>60000</v>
      </c>
    </row>
    <row r="235" spans="1:28" x14ac:dyDescent="0.25">
      <c r="A235" s="104"/>
      <c r="B235" s="104"/>
      <c r="C235" s="104"/>
      <c r="D235" s="104"/>
      <c r="E235" s="104"/>
      <c r="F235" s="104" t="s">
        <v>460</v>
      </c>
      <c r="G235" s="104"/>
      <c r="H235" s="104"/>
      <c r="I235" s="104"/>
      <c r="J235" s="104"/>
      <c r="K235" s="104"/>
      <c r="L235" s="105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7"/>
      <c r="Y235" s="104"/>
      <c r="Z235" s="107"/>
      <c r="AA235" s="104"/>
      <c r="AB235" s="107">
        <f>AB234</f>
        <v>60000</v>
      </c>
    </row>
    <row r="236" spans="1:28" x14ac:dyDescent="0.25">
      <c r="A236" s="100"/>
      <c r="B236" s="100"/>
      <c r="C236" s="100"/>
      <c r="D236" s="100"/>
      <c r="E236" s="100"/>
      <c r="F236" s="100" t="s">
        <v>461</v>
      </c>
      <c r="G236" s="100"/>
      <c r="H236" s="100"/>
      <c r="I236" s="100"/>
      <c r="J236" s="100"/>
      <c r="K236" s="100"/>
      <c r="L236" s="101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2"/>
      <c r="Y236" s="100"/>
      <c r="Z236" s="102"/>
      <c r="AA236" s="100"/>
      <c r="AB236" s="102">
        <v>80000</v>
      </c>
    </row>
    <row r="237" spans="1:28" x14ac:dyDescent="0.25">
      <c r="A237" s="104"/>
      <c r="B237" s="104"/>
      <c r="C237" s="104"/>
      <c r="D237" s="104"/>
      <c r="E237" s="104"/>
      <c r="F237" s="104" t="s">
        <v>462</v>
      </c>
      <c r="G237" s="104"/>
      <c r="H237" s="104"/>
      <c r="I237" s="104"/>
      <c r="J237" s="104"/>
      <c r="K237" s="104"/>
      <c r="L237" s="105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7"/>
      <c r="Y237" s="104"/>
      <c r="Z237" s="107"/>
      <c r="AA237" s="104"/>
      <c r="AB237" s="107">
        <f>AB236</f>
        <v>80000</v>
      </c>
    </row>
    <row r="238" spans="1:28" x14ac:dyDescent="0.25">
      <c r="A238" s="100"/>
      <c r="B238" s="100"/>
      <c r="C238" s="100"/>
      <c r="D238" s="100"/>
      <c r="E238" s="100"/>
      <c r="F238" s="100" t="s">
        <v>463</v>
      </c>
      <c r="G238" s="100"/>
      <c r="H238" s="100"/>
      <c r="I238" s="100"/>
      <c r="J238" s="100"/>
      <c r="K238" s="100"/>
      <c r="L238" s="101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2"/>
      <c r="Y238" s="100"/>
      <c r="Z238" s="102"/>
      <c r="AA238" s="100"/>
      <c r="AB238" s="102">
        <v>98791.5</v>
      </c>
    </row>
    <row r="239" spans="1:28" x14ac:dyDescent="0.2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 t="s">
        <v>172</v>
      </c>
      <c r="K239" s="104"/>
      <c r="L239" s="105">
        <v>45525</v>
      </c>
      <c r="M239" s="104"/>
      <c r="N239" s="104" t="s">
        <v>593</v>
      </c>
      <c r="O239" s="104"/>
      <c r="P239" s="104" t="s">
        <v>594</v>
      </c>
      <c r="Q239" s="104"/>
      <c r="R239" s="104" t="s">
        <v>623</v>
      </c>
      <c r="S239" s="104"/>
      <c r="T239" s="106"/>
      <c r="U239" s="104"/>
      <c r="V239" s="104" t="s">
        <v>355</v>
      </c>
      <c r="W239" s="104"/>
      <c r="X239" s="107">
        <v>3161.49</v>
      </c>
      <c r="Y239" s="104"/>
      <c r="Z239" s="107"/>
      <c r="AA239" s="104"/>
      <c r="AB239" s="107">
        <v>101952.99</v>
      </c>
    </row>
    <row r="240" spans="1:28" x14ac:dyDescent="0.2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 t="s">
        <v>172</v>
      </c>
      <c r="K240" s="104"/>
      <c r="L240" s="105">
        <v>45532</v>
      </c>
      <c r="M240" s="104"/>
      <c r="N240" s="104" t="s">
        <v>595</v>
      </c>
      <c r="O240" s="104"/>
      <c r="P240" s="104" t="s">
        <v>596</v>
      </c>
      <c r="Q240" s="104"/>
      <c r="R240" s="104" t="s">
        <v>624</v>
      </c>
      <c r="S240" s="104"/>
      <c r="T240" s="106"/>
      <c r="U240" s="104"/>
      <c r="V240" s="104" t="s">
        <v>355</v>
      </c>
      <c r="W240" s="104"/>
      <c r="X240" s="107">
        <v>25.88</v>
      </c>
      <c r="Y240" s="104"/>
      <c r="Z240" s="107"/>
      <c r="AA240" s="104"/>
      <c r="AB240" s="107">
        <v>101978.87</v>
      </c>
    </row>
    <row r="241" spans="1:28" x14ac:dyDescent="0.2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 t="s">
        <v>172</v>
      </c>
      <c r="K241" s="104"/>
      <c r="L241" s="105">
        <v>45545</v>
      </c>
      <c r="M241" s="104"/>
      <c r="N241" s="104" t="s">
        <v>600</v>
      </c>
      <c r="O241" s="104"/>
      <c r="P241" s="104" t="s">
        <v>591</v>
      </c>
      <c r="Q241" s="104"/>
      <c r="R241" s="104" t="s">
        <v>625</v>
      </c>
      <c r="S241" s="104"/>
      <c r="T241" s="106"/>
      <c r="U241" s="104"/>
      <c r="V241" s="104" t="s">
        <v>355</v>
      </c>
      <c r="W241" s="104"/>
      <c r="X241" s="107">
        <v>500</v>
      </c>
      <c r="Y241" s="104"/>
      <c r="Z241" s="107"/>
      <c r="AA241" s="104"/>
      <c r="AB241" s="107">
        <v>102478.87</v>
      </c>
    </row>
    <row r="242" spans="1:28" ht="15.75" thickBot="1" x14ac:dyDescent="0.3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 t="s">
        <v>172</v>
      </c>
      <c r="K242" s="104"/>
      <c r="L242" s="105">
        <v>45583</v>
      </c>
      <c r="M242" s="104"/>
      <c r="N242" s="104" t="s">
        <v>605</v>
      </c>
      <c r="O242" s="104"/>
      <c r="P242" s="104" t="s">
        <v>591</v>
      </c>
      <c r="Q242" s="104"/>
      <c r="R242" s="104" t="s">
        <v>626</v>
      </c>
      <c r="S242" s="104"/>
      <c r="T242" s="106"/>
      <c r="U242" s="104"/>
      <c r="V242" s="104" t="s">
        <v>355</v>
      </c>
      <c r="W242" s="104"/>
      <c r="X242" s="108">
        <v>625</v>
      </c>
      <c r="Y242" s="104"/>
      <c r="Z242" s="108"/>
      <c r="AA242" s="104"/>
      <c r="AB242" s="108">
        <v>103103.87</v>
      </c>
    </row>
    <row r="243" spans="1:28" x14ac:dyDescent="0.25">
      <c r="A243" s="104"/>
      <c r="B243" s="104"/>
      <c r="C243" s="104"/>
      <c r="D243" s="104"/>
      <c r="E243" s="104"/>
      <c r="F243" s="104" t="s">
        <v>464</v>
      </c>
      <c r="G243" s="104"/>
      <c r="H243" s="104"/>
      <c r="I243" s="104"/>
      <c r="J243" s="104"/>
      <c r="K243" s="104"/>
      <c r="L243" s="105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7">
        <f>ROUND(SUM(X238:X242),5)</f>
        <v>4312.37</v>
      </c>
      <c r="Y243" s="104"/>
      <c r="Z243" s="107">
        <f>ROUND(SUM(Z238:Z242),5)</f>
        <v>0</v>
      </c>
      <c r="AA243" s="104"/>
      <c r="AB243" s="107">
        <f>AB242</f>
        <v>103103.87</v>
      </c>
    </row>
    <row r="244" spans="1:28" x14ac:dyDescent="0.25">
      <c r="A244" s="100"/>
      <c r="B244" s="100"/>
      <c r="C244" s="100"/>
      <c r="D244" s="100"/>
      <c r="E244" s="100"/>
      <c r="F244" s="100" t="s">
        <v>354</v>
      </c>
      <c r="G244" s="100"/>
      <c r="H244" s="100"/>
      <c r="I244" s="100"/>
      <c r="J244" s="100"/>
      <c r="K244" s="100"/>
      <c r="L244" s="101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2"/>
      <c r="Y244" s="100"/>
      <c r="Z244" s="102"/>
      <c r="AA244" s="100"/>
      <c r="AB244" s="102">
        <v>437113.41</v>
      </c>
    </row>
    <row r="245" spans="1:28" x14ac:dyDescent="0.25">
      <c r="A245" s="100"/>
      <c r="B245" s="100"/>
      <c r="C245" s="100"/>
      <c r="D245" s="100"/>
      <c r="E245" s="100"/>
      <c r="F245" s="100"/>
      <c r="G245" s="100" t="s">
        <v>465</v>
      </c>
      <c r="H245" s="100"/>
      <c r="I245" s="100"/>
      <c r="J245" s="100"/>
      <c r="K245" s="100"/>
      <c r="L245" s="101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2"/>
      <c r="Y245" s="100"/>
      <c r="Z245" s="102"/>
      <c r="AA245" s="100"/>
      <c r="AB245" s="102">
        <v>43095</v>
      </c>
    </row>
    <row r="246" spans="1:28" x14ac:dyDescent="0.25">
      <c r="A246" s="104"/>
      <c r="B246" s="104"/>
      <c r="C246" s="104"/>
      <c r="D246" s="104"/>
      <c r="E246" s="104"/>
      <c r="F246" s="104"/>
      <c r="G246" s="104" t="s">
        <v>466</v>
      </c>
      <c r="H246" s="104"/>
      <c r="I246" s="104"/>
      <c r="J246" s="104"/>
      <c r="K246" s="104"/>
      <c r="L246" s="105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7"/>
      <c r="Y246" s="104"/>
      <c r="Z246" s="107"/>
      <c r="AA246" s="104"/>
      <c r="AB246" s="107">
        <f>AB245</f>
        <v>43095</v>
      </c>
    </row>
    <row r="247" spans="1:28" x14ac:dyDescent="0.25">
      <c r="A247" s="100"/>
      <c r="B247" s="100"/>
      <c r="C247" s="100"/>
      <c r="D247" s="100"/>
      <c r="E247" s="100"/>
      <c r="F247" s="100"/>
      <c r="G247" s="100" t="s">
        <v>467</v>
      </c>
      <c r="H247" s="100"/>
      <c r="I247" s="100"/>
      <c r="J247" s="100"/>
      <c r="K247" s="100"/>
      <c r="L247" s="101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2"/>
      <c r="Y247" s="100"/>
      <c r="Z247" s="102"/>
      <c r="AA247" s="100"/>
      <c r="AB247" s="102">
        <v>2625</v>
      </c>
    </row>
    <row r="248" spans="1:28" x14ac:dyDescent="0.25">
      <c r="A248" s="104"/>
      <c r="B248" s="104"/>
      <c r="C248" s="104"/>
      <c r="D248" s="104"/>
      <c r="E248" s="104"/>
      <c r="F248" s="104"/>
      <c r="G248" s="104" t="s">
        <v>468</v>
      </c>
      <c r="H248" s="104"/>
      <c r="I248" s="104"/>
      <c r="J248" s="104"/>
      <c r="K248" s="104"/>
      <c r="L248" s="105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7"/>
      <c r="Y248" s="104"/>
      <c r="Z248" s="107"/>
      <c r="AA248" s="104"/>
      <c r="AB248" s="107">
        <f>AB247</f>
        <v>2625</v>
      </c>
    </row>
    <row r="249" spans="1:28" x14ac:dyDescent="0.25">
      <c r="A249" s="100"/>
      <c r="B249" s="100"/>
      <c r="C249" s="100"/>
      <c r="D249" s="100"/>
      <c r="E249" s="100"/>
      <c r="F249" s="100"/>
      <c r="G249" s="100" t="s">
        <v>469</v>
      </c>
      <c r="H249" s="100"/>
      <c r="I249" s="100"/>
      <c r="J249" s="100"/>
      <c r="K249" s="100"/>
      <c r="L249" s="101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2"/>
      <c r="Y249" s="100"/>
      <c r="Z249" s="102"/>
      <c r="AA249" s="100"/>
      <c r="AB249" s="102">
        <v>337174.39</v>
      </c>
    </row>
    <row r="250" spans="1:28" x14ac:dyDescent="0.25">
      <c r="A250" s="104"/>
      <c r="B250" s="104"/>
      <c r="C250" s="104"/>
      <c r="D250" s="104"/>
      <c r="E250" s="104"/>
      <c r="F250" s="104"/>
      <c r="G250" s="104" t="s">
        <v>470</v>
      </c>
      <c r="H250" s="104"/>
      <c r="I250" s="104"/>
      <c r="J250" s="104"/>
      <c r="K250" s="104"/>
      <c r="L250" s="105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7"/>
      <c r="Y250" s="104"/>
      <c r="Z250" s="107"/>
      <c r="AA250" s="104"/>
      <c r="AB250" s="107">
        <f>AB249</f>
        <v>337174.39</v>
      </c>
    </row>
    <row r="251" spans="1:28" x14ac:dyDescent="0.25">
      <c r="A251" s="100"/>
      <c r="B251" s="100"/>
      <c r="C251" s="100"/>
      <c r="D251" s="100"/>
      <c r="E251" s="100"/>
      <c r="F251" s="100"/>
      <c r="G251" s="100" t="s">
        <v>471</v>
      </c>
      <c r="H251" s="100"/>
      <c r="I251" s="100"/>
      <c r="J251" s="100"/>
      <c r="K251" s="100"/>
      <c r="L251" s="101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2"/>
      <c r="Y251" s="100"/>
      <c r="Z251" s="102"/>
      <c r="AA251" s="100"/>
      <c r="AB251" s="102">
        <v>13616.52</v>
      </c>
    </row>
    <row r="252" spans="1:28" x14ac:dyDescent="0.25">
      <c r="A252" s="104"/>
      <c r="B252" s="104"/>
      <c r="C252" s="104"/>
      <c r="D252" s="104"/>
      <c r="E252" s="104"/>
      <c r="F252" s="104"/>
      <c r="G252" s="104" t="s">
        <v>472</v>
      </c>
      <c r="H252" s="104"/>
      <c r="I252" s="104"/>
      <c r="J252" s="104"/>
      <c r="K252" s="104"/>
      <c r="L252" s="105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7"/>
      <c r="Y252" s="104"/>
      <c r="Z252" s="107"/>
      <c r="AA252" s="104"/>
      <c r="AB252" s="107">
        <f>AB251</f>
        <v>13616.52</v>
      </c>
    </row>
    <row r="253" spans="1:28" x14ac:dyDescent="0.25">
      <c r="A253" s="100"/>
      <c r="B253" s="100"/>
      <c r="C253" s="100"/>
      <c r="D253" s="100"/>
      <c r="E253" s="100"/>
      <c r="F253" s="100"/>
      <c r="G253" s="100" t="s">
        <v>473</v>
      </c>
      <c r="H253" s="100"/>
      <c r="I253" s="100"/>
      <c r="J253" s="100"/>
      <c r="K253" s="100"/>
      <c r="L253" s="101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2"/>
      <c r="Y253" s="100"/>
      <c r="Z253" s="102"/>
      <c r="AA253" s="100"/>
      <c r="AB253" s="102">
        <v>40602.5</v>
      </c>
    </row>
    <row r="254" spans="1:28" x14ac:dyDescent="0.2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 t="s">
        <v>172</v>
      </c>
      <c r="K254" s="104"/>
      <c r="L254" s="105">
        <v>45320</v>
      </c>
      <c r="M254" s="104"/>
      <c r="N254" s="104" t="s">
        <v>173</v>
      </c>
      <c r="O254" s="104"/>
      <c r="P254" s="104" t="s">
        <v>358</v>
      </c>
      <c r="Q254" s="104"/>
      <c r="R254" s="104" t="s">
        <v>474</v>
      </c>
      <c r="S254" s="104"/>
      <c r="T254" s="106"/>
      <c r="U254" s="104"/>
      <c r="V254" s="104" t="s">
        <v>355</v>
      </c>
      <c r="W254" s="104"/>
      <c r="X254" s="107">
        <v>100365.85</v>
      </c>
      <c r="Y254" s="104"/>
      <c r="Z254" s="107"/>
      <c r="AA254" s="104"/>
      <c r="AB254" s="107">
        <v>140968.35</v>
      </c>
    </row>
    <row r="255" spans="1:28" x14ac:dyDescent="0.2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 t="s">
        <v>172</v>
      </c>
      <c r="K255" s="104"/>
      <c r="L255" s="105">
        <v>45330</v>
      </c>
      <c r="M255" s="104"/>
      <c r="N255" s="104" t="s">
        <v>180</v>
      </c>
      <c r="O255" s="104"/>
      <c r="P255" s="104" t="s">
        <v>358</v>
      </c>
      <c r="Q255" s="104"/>
      <c r="R255" s="104" t="s">
        <v>354</v>
      </c>
      <c r="S255" s="104"/>
      <c r="T255" s="106"/>
      <c r="U255" s="104"/>
      <c r="V255" s="104" t="s">
        <v>355</v>
      </c>
      <c r="W255" s="104"/>
      <c r="X255" s="107">
        <v>21250</v>
      </c>
      <c r="Y255" s="104"/>
      <c r="Z255" s="107"/>
      <c r="AA255" s="104"/>
      <c r="AB255" s="107">
        <v>162218.35</v>
      </c>
    </row>
    <row r="256" spans="1:28" x14ac:dyDescent="0.2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 t="s">
        <v>172</v>
      </c>
      <c r="K256" s="104"/>
      <c r="L256" s="105">
        <v>45330</v>
      </c>
      <c r="M256" s="104"/>
      <c r="N256" s="104" t="s">
        <v>180</v>
      </c>
      <c r="O256" s="104"/>
      <c r="P256" s="104" t="s">
        <v>353</v>
      </c>
      <c r="Q256" s="104"/>
      <c r="R256" s="104" t="s">
        <v>354</v>
      </c>
      <c r="S256" s="104"/>
      <c r="T256" s="106"/>
      <c r="U256" s="104"/>
      <c r="V256" s="104" t="s">
        <v>350</v>
      </c>
      <c r="W256" s="104"/>
      <c r="X256" s="107">
        <v>10000</v>
      </c>
      <c r="Y256" s="104"/>
      <c r="Z256" s="107"/>
      <c r="AA256" s="104"/>
      <c r="AB256" s="107">
        <v>172218.35</v>
      </c>
    </row>
    <row r="257" spans="1:28" x14ac:dyDescent="0.2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 t="s">
        <v>172</v>
      </c>
      <c r="K257" s="104"/>
      <c r="L257" s="105">
        <v>45350</v>
      </c>
      <c r="M257" s="104"/>
      <c r="N257" s="104" t="s">
        <v>183</v>
      </c>
      <c r="O257" s="104"/>
      <c r="P257" s="104" t="s">
        <v>353</v>
      </c>
      <c r="Q257" s="104"/>
      <c r="R257" s="104" t="s">
        <v>354</v>
      </c>
      <c r="S257" s="104"/>
      <c r="T257" s="106"/>
      <c r="U257" s="104"/>
      <c r="V257" s="104" t="s">
        <v>355</v>
      </c>
      <c r="W257" s="104"/>
      <c r="X257" s="107">
        <v>20000</v>
      </c>
      <c r="Y257" s="104"/>
      <c r="Z257" s="107"/>
      <c r="AA257" s="104"/>
      <c r="AB257" s="107">
        <v>192218.35</v>
      </c>
    </row>
    <row r="258" spans="1:28" x14ac:dyDescent="0.2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 t="s">
        <v>172</v>
      </c>
      <c r="K258" s="104"/>
      <c r="L258" s="105">
        <v>45380</v>
      </c>
      <c r="M258" s="104"/>
      <c r="N258" s="104" t="s">
        <v>365</v>
      </c>
      <c r="O258" s="104"/>
      <c r="P258" s="104" t="s">
        <v>353</v>
      </c>
      <c r="Q258" s="104"/>
      <c r="R258" s="104" t="s">
        <v>354</v>
      </c>
      <c r="S258" s="104"/>
      <c r="T258" s="106"/>
      <c r="U258" s="104"/>
      <c r="V258" s="104" t="s">
        <v>355</v>
      </c>
      <c r="W258" s="104"/>
      <c r="X258" s="107">
        <v>10000</v>
      </c>
      <c r="Y258" s="104"/>
      <c r="Z258" s="107"/>
      <c r="AA258" s="104"/>
      <c r="AB258" s="107">
        <v>202218.35</v>
      </c>
    </row>
    <row r="259" spans="1:28" x14ac:dyDescent="0.2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 t="s">
        <v>172</v>
      </c>
      <c r="K259" s="104"/>
      <c r="L259" s="105">
        <v>45443</v>
      </c>
      <c r="M259" s="104"/>
      <c r="N259" s="104" t="s">
        <v>370</v>
      </c>
      <c r="O259" s="104"/>
      <c r="P259" s="104" t="s">
        <v>353</v>
      </c>
      <c r="Q259" s="104"/>
      <c r="R259" s="104" t="s">
        <v>475</v>
      </c>
      <c r="S259" s="104"/>
      <c r="T259" s="106"/>
      <c r="U259" s="104"/>
      <c r="V259" s="104" t="s">
        <v>355</v>
      </c>
      <c r="W259" s="104"/>
      <c r="X259" s="107">
        <v>10000</v>
      </c>
      <c r="Y259" s="104"/>
      <c r="Z259" s="107"/>
      <c r="AA259" s="104"/>
      <c r="AB259" s="107">
        <v>212218.35</v>
      </c>
    </row>
    <row r="260" spans="1:28" x14ac:dyDescent="0.2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 t="s">
        <v>172</v>
      </c>
      <c r="K260" s="104"/>
      <c r="L260" s="105">
        <v>45484</v>
      </c>
      <c r="M260" s="104"/>
      <c r="N260" s="104" t="s">
        <v>380</v>
      </c>
      <c r="O260" s="104"/>
      <c r="P260" s="104" t="s">
        <v>353</v>
      </c>
      <c r="Q260" s="104"/>
      <c r="R260" s="104" t="s">
        <v>476</v>
      </c>
      <c r="S260" s="104"/>
      <c r="T260" s="106"/>
      <c r="U260" s="104"/>
      <c r="V260" s="104" t="s">
        <v>355</v>
      </c>
      <c r="W260" s="104"/>
      <c r="X260" s="107">
        <v>10000</v>
      </c>
      <c r="Y260" s="104"/>
      <c r="Z260" s="107"/>
      <c r="AA260" s="104"/>
      <c r="AB260" s="107">
        <v>222218.35</v>
      </c>
    </row>
    <row r="261" spans="1:28" x14ac:dyDescent="0.2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 t="s">
        <v>172</v>
      </c>
      <c r="K261" s="104"/>
      <c r="L261" s="105">
        <v>45485</v>
      </c>
      <c r="M261" s="104"/>
      <c r="N261" s="104" t="s">
        <v>383</v>
      </c>
      <c r="O261" s="104"/>
      <c r="P261" s="104" t="s">
        <v>353</v>
      </c>
      <c r="Q261" s="104"/>
      <c r="R261" s="104" t="s">
        <v>477</v>
      </c>
      <c r="S261" s="104"/>
      <c r="T261" s="106"/>
      <c r="U261" s="104"/>
      <c r="V261" s="104" t="s">
        <v>355</v>
      </c>
      <c r="W261" s="104"/>
      <c r="X261" s="107">
        <v>1775</v>
      </c>
      <c r="Y261" s="104"/>
      <c r="Z261" s="107"/>
      <c r="AA261" s="104"/>
      <c r="AB261" s="107">
        <v>223993.35</v>
      </c>
    </row>
    <row r="262" spans="1:28" x14ac:dyDescent="0.2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 t="s">
        <v>172</v>
      </c>
      <c r="K262" s="104"/>
      <c r="L262" s="105">
        <v>45523</v>
      </c>
      <c r="M262" s="104"/>
      <c r="N262" s="104" t="s">
        <v>592</v>
      </c>
      <c r="O262" s="104"/>
      <c r="P262" s="104" t="s">
        <v>353</v>
      </c>
      <c r="Q262" s="104"/>
      <c r="R262" s="104" t="s">
        <v>627</v>
      </c>
      <c r="S262" s="104"/>
      <c r="T262" s="106"/>
      <c r="U262" s="104"/>
      <c r="V262" s="104" t="s">
        <v>355</v>
      </c>
      <c r="W262" s="104"/>
      <c r="X262" s="107">
        <v>10000</v>
      </c>
      <c r="Y262" s="104"/>
      <c r="Z262" s="107"/>
      <c r="AA262" s="104"/>
      <c r="AB262" s="107">
        <v>233993.35</v>
      </c>
    </row>
    <row r="263" spans="1:28" x14ac:dyDescent="0.2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 t="s">
        <v>172</v>
      </c>
      <c r="K263" s="104"/>
      <c r="L263" s="105">
        <v>45533</v>
      </c>
      <c r="M263" s="104"/>
      <c r="N263" s="104" t="s">
        <v>597</v>
      </c>
      <c r="O263" s="104"/>
      <c r="P263" s="104" t="s">
        <v>353</v>
      </c>
      <c r="Q263" s="104"/>
      <c r="R263" s="104" t="s">
        <v>628</v>
      </c>
      <c r="S263" s="104"/>
      <c r="T263" s="106"/>
      <c r="U263" s="104"/>
      <c r="V263" s="104" t="s">
        <v>355</v>
      </c>
      <c r="W263" s="104"/>
      <c r="X263" s="107">
        <v>10000</v>
      </c>
      <c r="Y263" s="104"/>
      <c r="Z263" s="107"/>
      <c r="AA263" s="104"/>
      <c r="AB263" s="107">
        <v>243993.35</v>
      </c>
    </row>
    <row r="264" spans="1:28" x14ac:dyDescent="0.2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 t="s">
        <v>172</v>
      </c>
      <c r="K264" s="104"/>
      <c r="L264" s="105">
        <v>45576</v>
      </c>
      <c r="M264" s="104"/>
      <c r="N264" s="104" t="s">
        <v>603</v>
      </c>
      <c r="O264" s="104"/>
      <c r="P264" s="104" t="s">
        <v>353</v>
      </c>
      <c r="Q264" s="104"/>
      <c r="R264" s="104" t="s">
        <v>629</v>
      </c>
      <c r="S264" s="104"/>
      <c r="T264" s="106"/>
      <c r="U264" s="104"/>
      <c r="V264" s="104" t="s">
        <v>355</v>
      </c>
      <c r="W264" s="104"/>
      <c r="X264" s="107">
        <v>10000</v>
      </c>
      <c r="Y264" s="104"/>
      <c r="Z264" s="107"/>
      <c r="AA264" s="104"/>
      <c r="AB264" s="107">
        <v>253993.35</v>
      </c>
    </row>
    <row r="265" spans="1:28" x14ac:dyDescent="0.2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 t="s">
        <v>172</v>
      </c>
      <c r="K265" s="104"/>
      <c r="L265" s="105">
        <v>45602</v>
      </c>
      <c r="M265" s="104"/>
      <c r="N265" s="104" t="s">
        <v>607</v>
      </c>
      <c r="O265" s="104"/>
      <c r="P265" s="104" t="s">
        <v>353</v>
      </c>
      <c r="Q265" s="104"/>
      <c r="R265" s="104" t="s">
        <v>630</v>
      </c>
      <c r="S265" s="104"/>
      <c r="T265" s="106"/>
      <c r="U265" s="104"/>
      <c r="V265" s="104" t="s">
        <v>355</v>
      </c>
      <c r="W265" s="104"/>
      <c r="X265" s="107">
        <v>10000</v>
      </c>
      <c r="Y265" s="104"/>
      <c r="Z265" s="107"/>
      <c r="AA265" s="104"/>
      <c r="AB265" s="107">
        <v>263993.34999999998</v>
      </c>
    </row>
    <row r="266" spans="1:28" ht="15.75" thickBot="1" x14ac:dyDescent="0.3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 t="s">
        <v>172</v>
      </c>
      <c r="K266" s="104"/>
      <c r="L266" s="105">
        <v>45617</v>
      </c>
      <c r="M266" s="104"/>
      <c r="N266" s="104" t="s">
        <v>183</v>
      </c>
      <c r="O266" s="104"/>
      <c r="P266" s="104" t="s">
        <v>588</v>
      </c>
      <c r="Q266" s="104"/>
      <c r="R266" s="104" t="s">
        <v>631</v>
      </c>
      <c r="S266" s="104"/>
      <c r="T266" s="106"/>
      <c r="U266" s="104"/>
      <c r="V266" s="104" t="s">
        <v>350</v>
      </c>
      <c r="W266" s="104"/>
      <c r="X266" s="107">
        <v>5000</v>
      </c>
      <c r="Y266" s="104"/>
      <c r="Z266" s="107"/>
      <c r="AA266" s="104"/>
      <c r="AB266" s="107">
        <v>268993.34999999998</v>
      </c>
    </row>
    <row r="267" spans="1:28" ht="15.75" thickBot="1" x14ac:dyDescent="0.3">
      <c r="A267" s="104"/>
      <c r="B267" s="104"/>
      <c r="C267" s="104"/>
      <c r="D267" s="104"/>
      <c r="E267" s="104"/>
      <c r="F267" s="104"/>
      <c r="G267" s="104" t="s">
        <v>478</v>
      </c>
      <c r="H267" s="104"/>
      <c r="I267" s="104"/>
      <c r="J267" s="104"/>
      <c r="K267" s="104"/>
      <c r="L267" s="105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9">
        <f>ROUND(SUM(X253:X266),5)</f>
        <v>228390.85</v>
      </c>
      <c r="Y267" s="104"/>
      <c r="Z267" s="109">
        <f>ROUND(SUM(Z253:Z266),5)</f>
        <v>0</v>
      </c>
      <c r="AA267" s="104"/>
      <c r="AB267" s="109">
        <f>AB266</f>
        <v>268993.34999999998</v>
      </c>
    </row>
    <row r="268" spans="1:28" x14ac:dyDescent="0.25">
      <c r="A268" s="104"/>
      <c r="B268" s="104"/>
      <c r="C268" s="104"/>
      <c r="D268" s="104"/>
      <c r="E268" s="104"/>
      <c r="F268" s="104" t="s">
        <v>479</v>
      </c>
      <c r="G268" s="104"/>
      <c r="H268" s="104"/>
      <c r="I268" s="104"/>
      <c r="J268" s="104"/>
      <c r="K268" s="104"/>
      <c r="L268" s="105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7">
        <f>ROUND(X246+X248+X250+X252+X267,5)</f>
        <v>228390.85</v>
      </c>
      <c r="Y268" s="104"/>
      <c r="Z268" s="107">
        <f>ROUND(Z246+Z248+Z250+Z252+Z267,5)</f>
        <v>0</v>
      </c>
      <c r="AA268" s="104"/>
      <c r="AB268" s="107">
        <f>ROUND(AB246+AB248+AB250+AB252+AB267,5)</f>
        <v>665504.26</v>
      </c>
    </row>
    <row r="269" spans="1:28" x14ac:dyDescent="0.25">
      <c r="A269" s="100"/>
      <c r="B269" s="100"/>
      <c r="C269" s="100"/>
      <c r="D269" s="100"/>
      <c r="E269" s="100"/>
      <c r="F269" s="100" t="s">
        <v>360</v>
      </c>
      <c r="G269" s="100"/>
      <c r="H269" s="100"/>
      <c r="I269" s="100"/>
      <c r="J269" s="100"/>
      <c r="K269" s="100"/>
      <c r="L269" s="101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2"/>
      <c r="Y269" s="100"/>
      <c r="Z269" s="102"/>
      <c r="AA269" s="100"/>
      <c r="AB269" s="102">
        <v>140833.56</v>
      </c>
    </row>
    <row r="270" spans="1:28" ht="15.75" thickBot="1" x14ac:dyDescent="0.3">
      <c r="A270" s="111"/>
      <c r="B270" s="111"/>
      <c r="C270" s="111"/>
      <c r="D270" s="111"/>
      <c r="E270" s="111"/>
      <c r="F270" s="111"/>
      <c r="G270" s="111"/>
      <c r="H270" s="104"/>
      <c r="I270" s="104"/>
      <c r="J270" s="104" t="s">
        <v>172</v>
      </c>
      <c r="K270" s="104"/>
      <c r="L270" s="105">
        <v>45324</v>
      </c>
      <c r="M270" s="104"/>
      <c r="N270" s="104" t="s">
        <v>178</v>
      </c>
      <c r="O270" s="104"/>
      <c r="P270" s="104" t="s">
        <v>359</v>
      </c>
      <c r="Q270" s="104"/>
      <c r="R270" s="104" t="s">
        <v>480</v>
      </c>
      <c r="S270" s="104"/>
      <c r="T270" s="106"/>
      <c r="U270" s="104"/>
      <c r="V270" s="104" t="s">
        <v>355</v>
      </c>
      <c r="W270" s="104"/>
      <c r="X270" s="108">
        <v>88600.320000000007</v>
      </c>
      <c r="Y270" s="104"/>
      <c r="Z270" s="108"/>
      <c r="AA270" s="104"/>
      <c r="AB270" s="108">
        <v>229433.88</v>
      </c>
    </row>
    <row r="271" spans="1:28" x14ac:dyDescent="0.25">
      <c r="A271" s="104"/>
      <c r="B271" s="104"/>
      <c r="C271" s="104"/>
      <c r="D271" s="104"/>
      <c r="E271" s="104"/>
      <c r="F271" s="104" t="s">
        <v>481</v>
      </c>
      <c r="G271" s="104"/>
      <c r="H271" s="104"/>
      <c r="I271" s="104"/>
      <c r="J271" s="104"/>
      <c r="K271" s="104"/>
      <c r="L271" s="105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7">
        <f>ROUND(SUM(X269:X270),5)</f>
        <v>88600.320000000007</v>
      </c>
      <c r="Y271" s="104"/>
      <c r="Z271" s="107">
        <f>ROUND(SUM(Z269:Z270),5)</f>
        <v>0</v>
      </c>
      <c r="AA271" s="104"/>
      <c r="AB271" s="107">
        <f>AB270</f>
        <v>229433.88</v>
      </c>
    </row>
    <row r="272" spans="1:28" x14ac:dyDescent="0.25">
      <c r="A272" s="100"/>
      <c r="B272" s="100"/>
      <c r="C272" s="100"/>
      <c r="D272" s="100"/>
      <c r="E272" s="100"/>
      <c r="F272" s="100" t="s">
        <v>305</v>
      </c>
      <c r="G272" s="100"/>
      <c r="H272" s="100"/>
      <c r="I272" s="100"/>
      <c r="J272" s="100"/>
      <c r="K272" s="100"/>
      <c r="L272" s="101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2"/>
      <c r="Y272" s="100"/>
      <c r="Z272" s="102"/>
      <c r="AA272" s="100"/>
      <c r="AB272" s="102">
        <v>500</v>
      </c>
    </row>
    <row r="273" spans="1:28" x14ac:dyDescent="0.2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 t="s">
        <v>172</v>
      </c>
      <c r="K273" s="104"/>
      <c r="L273" s="105">
        <v>45506</v>
      </c>
      <c r="M273" s="104"/>
      <c r="N273" s="104" t="s">
        <v>182</v>
      </c>
      <c r="O273" s="104"/>
      <c r="P273" s="104" t="s">
        <v>376</v>
      </c>
      <c r="Q273" s="104"/>
      <c r="R273" s="104" t="s">
        <v>632</v>
      </c>
      <c r="S273" s="104"/>
      <c r="T273" s="106"/>
      <c r="U273" s="104"/>
      <c r="V273" s="104" t="s">
        <v>350</v>
      </c>
      <c r="W273" s="104"/>
      <c r="X273" s="107">
        <v>35000</v>
      </c>
      <c r="Y273" s="104"/>
      <c r="Z273" s="107"/>
      <c r="AA273" s="104"/>
      <c r="AB273" s="107">
        <v>35500</v>
      </c>
    </row>
    <row r="274" spans="1:28" ht="15.75" thickBot="1" x14ac:dyDescent="0.3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 t="s">
        <v>176</v>
      </c>
      <c r="K274" s="104"/>
      <c r="L274" s="105">
        <v>45639</v>
      </c>
      <c r="M274" s="104"/>
      <c r="N274" s="104"/>
      <c r="O274" s="104"/>
      <c r="P274" s="104" t="s">
        <v>588</v>
      </c>
      <c r="Q274" s="104"/>
      <c r="R274" s="104" t="s">
        <v>633</v>
      </c>
      <c r="S274" s="104"/>
      <c r="T274" s="106"/>
      <c r="U274" s="104"/>
      <c r="V274" s="104" t="s">
        <v>350</v>
      </c>
      <c r="W274" s="104"/>
      <c r="X274" s="108"/>
      <c r="Y274" s="104"/>
      <c r="Z274" s="108">
        <v>1604</v>
      </c>
      <c r="AA274" s="104"/>
      <c r="AB274" s="108">
        <v>33896</v>
      </c>
    </row>
    <row r="275" spans="1:28" x14ac:dyDescent="0.25">
      <c r="A275" s="104"/>
      <c r="B275" s="104"/>
      <c r="C275" s="104"/>
      <c r="D275" s="104"/>
      <c r="E275" s="104"/>
      <c r="F275" s="104" t="s">
        <v>306</v>
      </c>
      <c r="G275" s="104"/>
      <c r="H275" s="104"/>
      <c r="I275" s="104"/>
      <c r="J275" s="104"/>
      <c r="K275" s="104"/>
      <c r="L275" s="105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7">
        <f>ROUND(SUM(X272:X274),5)</f>
        <v>35000</v>
      </c>
      <c r="Y275" s="104"/>
      <c r="Z275" s="107">
        <f>ROUND(SUM(Z272:Z274),5)</f>
        <v>1604</v>
      </c>
      <c r="AA275" s="104"/>
      <c r="AB275" s="107">
        <f>AB274</f>
        <v>33896</v>
      </c>
    </row>
    <row r="276" spans="1:28" x14ac:dyDescent="0.25">
      <c r="A276" s="100"/>
      <c r="B276" s="100"/>
      <c r="C276" s="100"/>
      <c r="D276" s="100"/>
      <c r="E276" s="100"/>
      <c r="F276" s="100" t="s">
        <v>484</v>
      </c>
      <c r="G276" s="100"/>
      <c r="H276" s="100"/>
      <c r="I276" s="100"/>
      <c r="J276" s="100"/>
      <c r="K276" s="100"/>
      <c r="L276" s="101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2"/>
      <c r="Y276" s="100"/>
      <c r="Z276" s="102"/>
      <c r="AA276" s="100"/>
      <c r="AB276" s="102">
        <v>360318.2</v>
      </c>
    </row>
    <row r="277" spans="1:28" x14ac:dyDescent="0.25">
      <c r="A277" s="100"/>
      <c r="B277" s="100"/>
      <c r="C277" s="100"/>
      <c r="D277" s="100"/>
      <c r="E277" s="100"/>
      <c r="F277" s="100"/>
      <c r="G277" s="100" t="s">
        <v>485</v>
      </c>
      <c r="H277" s="100"/>
      <c r="I277" s="100"/>
      <c r="J277" s="100"/>
      <c r="K277" s="100"/>
      <c r="L277" s="101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2"/>
      <c r="Y277" s="100"/>
      <c r="Z277" s="102"/>
      <c r="AA277" s="100"/>
      <c r="AB277" s="102">
        <v>32353.200000000001</v>
      </c>
    </row>
    <row r="278" spans="1:28" x14ac:dyDescent="0.25">
      <c r="A278" s="104"/>
      <c r="B278" s="104"/>
      <c r="C278" s="104"/>
      <c r="D278" s="104"/>
      <c r="E278" s="104"/>
      <c r="F278" s="104"/>
      <c r="G278" s="104" t="s">
        <v>486</v>
      </c>
      <c r="H278" s="104"/>
      <c r="I278" s="104"/>
      <c r="J278" s="104"/>
      <c r="K278" s="104"/>
      <c r="L278" s="105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7"/>
      <c r="Y278" s="104"/>
      <c r="Z278" s="107"/>
      <c r="AA278" s="104"/>
      <c r="AB278" s="107">
        <f>AB277</f>
        <v>32353.200000000001</v>
      </c>
    </row>
    <row r="279" spans="1:28" x14ac:dyDescent="0.25">
      <c r="A279" s="100"/>
      <c r="B279" s="100"/>
      <c r="C279" s="100"/>
      <c r="D279" s="100"/>
      <c r="E279" s="100"/>
      <c r="F279" s="100"/>
      <c r="G279" s="100" t="s">
        <v>487</v>
      </c>
      <c r="H279" s="100"/>
      <c r="I279" s="100"/>
      <c r="J279" s="100"/>
      <c r="K279" s="100"/>
      <c r="L279" s="101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2"/>
      <c r="Y279" s="100"/>
      <c r="Z279" s="102"/>
      <c r="AA279" s="100"/>
      <c r="AB279" s="102">
        <v>327965</v>
      </c>
    </row>
    <row r="280" spans="1:28" ht="15.75" thickBot="1" x14ac:dyDescent="0.3">
      <c r="A280" s="104"/>
      <c r="B280" s="104"/>
      <c r="C280" s="104"/>
      <c r="D280" s="104"/>
      <c r="E280" s="104"/>
      <c r="F280" s="104"/>
      <c r="G280" s="104" t="s">
        <v>488</v>
      </c>
      <c r="H280" s="104"/>
      <c r="I280" s="104"/>
      <c r="J280" s="104"/>
      <c r="K280" s="104"/>
      <c r="L280" s="105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8"/>
      <c r="Y280" s="104"/>
      <c r="Z280" s="108"/>
      <c r="AA280" s="104"/>
      <c r="AB280" s="108">
        <f>AB279</f>
        <v>327965</v>
      </c>
    </row>
    <row r="281" spans="1:28" x14ac:dyDescent="0.25">
      <c r="A281" s="104"/>
      <c r="B281" s="104"/>
      <c r="C281" s="104"/>
      <c r="D281" s="104"/>
      <c r="E281" s="104"/>
      <c r="F281" s="104" t="s">
        <v>489</v>
      </c>
      <c r="G281" s="104"/>
      <c r="H281" s="104"/>
      <c r="I281" s="104"/>
      <c r="J281" s="104"/>
      <c r="K281" s="104"/>
      <c r="L281" s="105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7"/>
      <c r="Y281" s="104"/>
      <c r="Z281" s="107"/>
      <c r="AA281" s="104"/>
      <c r="AB281" s="107">
        <f>ROUND(AB278+AB280,5)</f>
        <v>360318.2</v>
      </c>
    </row>
    <row r="282" spans="1:28" x14ac:dyDescent="0.25">
      <c r="A282" s="100"/>
      <c r="B282" s="100"/>
      <c r="C282" s="100"/>
      <c r="D282" s="100"/>
      <c r="E282" s="100"/>
      <c r="F282" s="100" t="s">
        <v>490</v>
      </c>
      <c r="G282" s="100"/>
      <c r="H282" s="100"/>
      <c r="I282" s="100"/>
      <c r="J282" s="100"/>
      <c r="K282" s="100"/>
      <c r="L282" s="101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2"/>
      <c r="Y282" s="100"/>
      <c r="Z282" s="102"/>
      <c r="AA282" s="100"/>
      <c r="AB282" s="102">
        <v>15128.88</v>
      </c>
    </row>
    <row r="283" spans="1:28" x14ac:dyDescent="0.25">
      <c r="A283" s="104"/>
      <c r="B283" s="104"/>
      <c r="C283" s="104"/>
      <c r="D283" s="104"/>
      <c r="E283" s="104"/>
      <c r="F283" s="104" t="s">
        <v>491</v>
      </c>
      <c r="G283" s="104"/>
      <c r="H283" s="104"/>
      <c r="I283" s="104"/>
      <c r="J283" s="104"/>
      <c r="K283" s="104"/>
      <c r="L283" s="105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7"/>
      <c r="Y283" s="104"/>
      <c r="Z283" s="107"/>
      <c r="AA283" s="104"/>
      <c r="AB283" s="107">
        <f>AB282</f>
        <v>15128.88</v>
      </c>
    </row>
    <row r="284" spans="1:28" x14ac:dyDescent="0.25">
      <c r="A284" s="100"/>
      <c r="B284" s="100"/>
      <c r="C284" s="100"/>
      <c r="D284" s="100"/>
      <c r="E284" s="100"/>
      <c r="F284" s="100" t="s">
        <v>492</v>
      </c>
      <c r="G284" s="100"/>
      <c r="H284" s="100"/>
      <c r="I284" s="100"/>
      <c r="J284" s="100"/>
      <c r="K284" s="100"/>
      <c r="L284" s="101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2"/>
      <c r="Y284" s="100"/>
      <c r="Z284" s="102"/>
      <c r="AA284" s="100"/>
      <c r="AB284" s="102">
        <v>20250.5</v>
      </c>
    </row>
    <row r="285" spans="1:28" x14ac:dyDescent="0.2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 t="s">
        <v>172</v>
      </c>
      <c r="K285" s="104"/>
      <c r="L285" s="105">
        <v>45327</v>
      </c>
      <c r="M285" s="104"/>
      <c r="N285" s="104" t="s">
        <v>361</v>
      </c>
      <c r="O285" s="104"/>
      <c r="P285" s="104" t="s">
        <v>351</v>
      </c>
      <c r="Q285" s="104"/>
      <c r="R285" s="104"/>
      <c r="S285" s="104"/>
      <c r="T285" s="106"/>
      <c r="U285" s="104"/>
      <c r="V285" s="104" t="s">
        <v>355</v>
      </c>
      <c r="W285" s="104"/>
      <c r="X285" s="107">
        <v>8000</v>
      </c>
      <c r="Y285" s="104"/>
      <c r="Z285" s="107"/>
      <c r="AA285" s="104"/>
      <c r="AB285" s="107">
        <v>28250.5</v>
      </c>
    </row>
    <row r="286" spans="1:28" x14ac:dyDescent="0.2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 t="s">
        <v>172</v>
      </c>
      <c r="K286" s="104"/>
      <c r="L286" s="105">
        <v>45330</v>
      </c>
      <c r="M286" s="104"/>
      <c r="N286" s="104" t="s">
        <v>178</v>
      </c>
      <c r="O286" s="104"/>
      <c r="P286" s="104" t="s">
        <v>351</v>
      </c>
      <c r="Q286" s="104"/>
      <c r="R286" s="104" t="s">
        <v>493</v>
      </c>
      <c r="S286" s="104"/>
      <c r="T286" s="106"/>
      <c r="U286" s="104"/>
      <c r="V286" s="104" t="s">
        <v>350</v>
      </c>
      <c r="W286" s="104"/>
      <c r="X286" s="107">
        <v>5000</v>
      </c>
      <c r="Y286" s="104"/>
      <c r="Z286" s="107"/>
      <c r="AA286" s="104"/>
      <c r="AB286" s="107">
        <v>33250.5</v>
      </c>
    </row>
    <row r="287" spans="1:28" x14ac:dyDescent="0.2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 t="s">
        <v>172</v>
      </c>
      <c r="K287" s="104"/>
      <c r="L287" s="105">
        <v>45334</v>
      </c>
      <c r="M287" s="104"/>
      <c r="N287" s="104" t="s">
        <v>181</v>
      </c>
      <c r="O287" s="104"/>
      <c r="P287" s="104" t="s">
        <v>351</v>
      </c>
      <c r="Q287" s="104"/>
      <c r="R287" s="104" t="s">
        <v>494</v>
      </c>
      <c r="S287" s="104"/>
      <c r="T287" s="106"/>
      <c r="U287" s="104"/>
      <c r="V287" s="104" t="s">
        <v>355</v>
      </c>
      <c r="W287" s="104"/>
      <c r="X287" s="107">
        <v>50000</v>
      </c>
      <c r="Y287" s="104"/>
      <c r="Z287" s="107"/>
      <c r="AA287" s="104"/>
      <c r="AB287" s="107">
        <v>83250.5</v>
      </c>
    </row>
    <row r="288" spans="1:28" x14ac:dyDescent="0.2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 t="s">
        <v>172</v>
      </c>
      <c r="K288" s="104"/>
      <c r="L288" s="105">
        <v>45334</v>
      </c>
      <c r="M288" s="104"/>
      <c r="N288" s="104" t="s">
        <v>182</v>
      </c>
      <c r="O288" s="104"/>
      <c r="P288" s="104" t="s">
        <v>362</v>
      </c>
      <c r="Q288" s="104"/>
      <c r="R288" s="104" t="s">
        <v>495</v>
      </c>
      <c r="S288" s="104"/>
      <c r="T288" s="106"/>
      <c r="U288" s="104"/>
      <c r="V288" s="104" t="s">
        <v>355</v>
      </c>
      <c r="W288" s="104"/>
      <c r="X288" s="107">
        <v>365495.96</v>
      </c>
      <c r="Y288" s="104"/>
      <c r="Z288" s="107"/>
      <c r="AA288" s="104"/>
      <c r="AB288" s="107">
        <v>448746.46</v>
      </c>
    </row>
    <row r="289" spans="1:28" x14ac:dyDescent="0.2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 t="s">
        <v>172</v>
      </c>
      <c r="K289" s="104"/>
      <c r="L289" s="105">
        <v>45370</v>
      </c>
      <c r="M289" s="104"/>
      <c r="N289" s="104" t="s">
        <v>363</v>
      </c>
      <c r="O289" s="104"/>
      <c r="P289" s="104" t="s">
        <v>351</v>
      </c>
      <c r="Q289" s="104"/>
      <c r="R289" s="104" t="s">
        <v>496</v>
      </c>
      <c r="S289" s="104"/>
      <c r="T289" s="106"/>
      <c r="U289" s="104"/>
      <c r="V289" s="104" t="s">
        <v>355</v>
      </c>
      <c r="W289" s="104"/>
      <c r="X289" s="107">
        <v>675</v>
      </c>
      <c r="Y289" s="104"/>
      <c r="Z289" s="107"/>
      <c r="AA289" s="104"/>
      <c r="AB289" s="107">
        <v>449421.46</v>
      </c>
    </row>
    <row r="290" spans="1:28" x14ac:dyDescent="0.2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 t="s">
        <v>172</v>
      </c>
      <c r="K290" s="104"/>
      <c r="L290" s="105">
        <v>45371</v>
      </c>
      <c r="M290" s="104"/>
      <c r="N290" s="104" t="s">
        <v>364</v>
      </c>
      <c r="O290" s="104"/>
      <c r="P290" s="104" t="s">
        <v>351</v>
      </c>
      <c r="Q290" s="104"/>
      <c r="R290" s="104" t="s">
        <v>497</v>
      </c>
      <c r="S290" s="104"/>
      <c r="T290" s="106"/>
      <c r="U290" s="104"/>
      <c r="V290" s="104" t="s">
        <v>355</v>
      </c>
      <c r="W290" s="104"/>
      <c r="X290" s="107">
        <v>307825.90000000002</v>
      </c>
      <c r="Y290" s="104"/>
      <c r="Z290" s="107"/>
      <c r="AA290" s="104"/>
      <c r="AB290" s="107">
        <v>757247.36</v>
      </c>
    </row>
    <row r="291" spans="1:28" x14ac:dyDescent="0.2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 t="s">
        <v>172</v>
      </c>
      <c r="K291" s="104"/>
      <c r="L291" s="105">
        <v>45384</v>
      </c>
      <c r="M291" s="104"/>
      <c r="N291" s="104" t="s">
        <v>185</v>
      </c>
      <c r="O291" s="104"/>
      <c r="P291" s="104" t="s">
        <v>351</v>
      </c>
      <c r="Q291" s="104"/>
      <c r="R291" s="104" t="s">
        <v>498</v>
      </c>
      <c r="S291" s="104"/>
      <c r="T291" s="106"/>
      <c r="U291" s="104"/>
      <c r="V291" s="104" t="s">
        <v>355</v>
      </c>
      <c r="W291" s="104"/>
      <c r="X291" s="107">
        <v>30000</v>
      </c>
      <c r="Y291" s="104"/>
      <c r="Z291" s="107"/>
      <c r="AA291" s="104"/>
      <c r="AB291" s="107">
        <v>787247.36</v>
      </c>
    </row>
    <row r="292" spans="1:28" x14ac:dyDescent="0.2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 t="s">
        <v>172</v>
      </c>
      <c r="K292" s="104"/>
      <c r="L292" s="105">
        <v>45411</v>
      </c>
      <c r="M292" s="104"/>
      <c r="N292" s="104" t="s">
        <v>369</v>
      </c>
      <c r="O292" s="104"/>
      <c r="P292" s="104" t="s">
        <v>351</v>
      </c>
      <c r="Q292" s="104"/>
      <c r="R292" s="104" t="s">
        <v>499</v>
      </c>
      <c r="S292" s="104"/>
      <c r="T292" s="106"/>
      <c r="U292" s="104"/>
      <c r="V292" s="104" t="s">
        <v>355</v>
      </c>
      <c r="W292" s="104"/>
      <c r="X292" s="107">
        <v>675</v>
      </c>
      <c r="Y292" s="104"/>
      <c r="Z292" s="107"/>
      <c r="AA292" s="104"/>
      <c r="AB292" s="107">
        <v>787922.36</v>
      </c>
    </row>
    <row r="293" spans="1:28" x14ac:dyDescent="0.2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 t="s">
        <v>172</v>
      </c>
      <c r="K293" s="104"/>
      <c r="L293" s="105">
        <v>45412</v>
      </c>
      <c r="M293" s="104"/>
      <c r="N293" s="104" t="s">
        <v>186</v>
      </c>
      <c r="O293" s="104"/>
      <c r="P293" s="104" t="s">
        <v>351</v>
      </c>
      <c r="Q293" s="104"/>
      <c r="R293" s="104" t="s">
        <v>500</v>
      </c>
      <c r="S293" s="104"/>
      <c r="T293" s="106"/>
      <c r="U293" s="104"/>
      <c r="V293" s="104" t="s">
        <v>355</v>
      </c>
      <c r="W293" s="104"/>
      <c r="X293" s="107">
        <v>350000</v>
      </c>
      <c r="Y293" s="104"/>
      <c r="Z293" s="107"/>
      <c r="AA293" s="104"/>
      <c r="AB293" s="107">
        <v>1137922.3600000001</v>
      </c>
    </row>
    <row r="294" spans="1:28" x14ac:dyDescent="0.2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 t="s">
        <v>172</v>
      </c>
      <c r="K294" s="104"/>
      <c r="L294" s="105">
        <v>45443</v>
      </c>
      <c r="M294" s="104"/>
      <c r="N294" s="104" t="s">
        <v>371</v>
      </c>
      <c r="O294" s="104"/>
      <c r="P294" s="104" t="s">
        <v>372</v>
      </c>
      <c r="Q294" s="104"/>
      <c r="R294" s="104" t="s">
        <v>501</v>
      </c>
      <c r="S294" s="104"/>
      <c r="T294" s="106"/>
      <c r="U294" s="104"/>
      <c r="V294" s="104" t="s">
        <v>355</v>
      </c>
      <c r="W294" s="104"/>
      <c r="X294" s="107">
        <v>7500</v>
      </c>
      <c r="Y294" s="104"/>
      <c r="Z294" s="107"/>
      <c r="AA294" s="104"/>
      <c r="AB294" s="107">
        <v>1145422.3600000001</v>
      </c>
    </row>
    <row r="295" spans="1:28" x14ac:dyDescent="0.2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 t="s">
        <v>172</v>
      </c>
      <c r="K295" s="104"/>
      <c r="L295" s="105">
        <v>45443</v>
      </c>
      <c r="M295" s="104"/>
      <c r="N295" s="104" t="s">
        <v>371</v>
      </c>
      <c r="O295" s="104"/>
      <c r="P295" s="104" t="s">
        <v>372</v>
      </c>
      <c r="Q295" s="104"/>
      <c r="R295" s="104" t="s">
        <v>502</v>
      </c>
      <c r="S295" s="104"/>
      <c r="T295" s="106"/>
      <c r="U295" s="104"/>
      <c r="V295" s="104" t="s">
        <v>355</v>
      </c>
      <c r="W295" s="104"/>
      <c r="X295" s="107">
        <v>3161.38</v>
      </c>
      <c r="Y295" s="104"/>
      <c r="Z295" s="107"/>
      <c r="AA295" s="104"/>
      <c r="AB295" s="107">
        <v>1148583.74</v>
      </c>
    </row>
    <row r="296" spans="1:28" x14ac:dyDescent="0.2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 t="s">
        <v>172</v>
      </c>
      <c r="K296" s="104"/>
      <c r="L296" s="105">
        <v>45443</v>
      </c>
      <c r="M296" s="104"/>
      <c r="N296" s="104" t="s">
        <v>371</v>
      </c>
      <c r="O296" s="104"/>
      <c r="P296" s="104" t="s">
        <v>372</v>
      </c>
      <c r="Q296" s="104"/>
      <c r="R296" s="104" t="s">
        <v>503</v>
      </c>
      <c r="S296" s="104"/>
      <c r="T296" s="106"/>
      <c r="U296" s="104"/>
      <c r="V296" s="104" t="s">
        <v>355</v>
      </c>
      <c r="W296" s="104"/>
      <c r="X296" s="107">
        <v>119.98</v>
      </c>
      <c r="Y296" s="104"/>
      <c r="Z296" s="107"/>
      <c r="AA296" s="104"/>
      <c r="AB296" s="107">
        <v>1148703.72</v>
      </c>
    </row>
    <row r="297" spans="1:28" x14ac:dyDescent="0.2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 t="s">
        <v>172</v>
      </c>
      <c r="K297" s="104"/>
      <c r="L297" s="105">
        <v>45443</v>
      </c>
      <c r="M297" s="104"/>
      <c r="N297" s="104" t="s">
        <v>374</v>
      </c>
      <c r="O297" s="104"/>
      <c r="P297" s="104" t="s">
        <v>351</v>
      </c>
      <c r="Q297" s="104"/>
      <c r="R297" s="104" t="s">
        <v>504</v>
      </c>
      <c r="S297" s="104"/>
      <c r="T297" s="106"/>
      <c r="U297" s="104"/>
      <c r="V297" s="104" t="s">
        <v>355</v>
      </c>
      <c r="W297" s="104"/>
      <c r="X297" s="107">
        <v>247206.88</v>
      </c>
      <c r="Y297" s="104"/>
      <c r="Z297" s="107"/>
      <c r="AA297" s="104"/>
      <c r="AB297" s="107">
        <v>1395910.6</v>
      </c>
    </row>
    <row r="298" spans="1:28" x14ac:dyDescent="0.2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 t="s">
        <v>172</v>
      </c>
      <c r="K298" s="104"/>
      <c r="L298" s="105">
        <v>45448</v>
      </c>
      <c r="M298" s="104"/>
      <c r="N298" s="104" t="s">
        <v>378</v>
      </c>
      <c r="O298" s="104"/>
      <c r="P298" s="104" t="s">
        <v>379</v>
      </c>
      <c r="Q298" s="104"/>
      <c r="R298" s="104" t="s">
        <v>505</v>
      </c>
      <c r="S298" s="104"/>
      <c r="T298" s="106"/>
      <c r="U298" s="104"/>
      <c r="V298" s="104" t="s">
        <v>355</v>
      </c>
      <c r="W298" s="104"/>
      <c r="X298" s="107">
        <v>675</v>
      </c>
      <c r="Y298" s="104"/>
      <c r="Z298" s="107"/>
      <c r="AA298" s="104"/>
      <c r="AB298" s="107">
        <v>1396585.6</v>
      </c>
    </row>
    <row r="299" spans="1:28" x14ac:dyDescent="0.2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 t="s">
        <v>172</v>
      </c>
      <c r="K299" s="104"/>
      <c r="L299" s="105">
        <v>45484</v>
      </c>
      <c r="M299" s="104"/>
      <c r="N299" s="104" t="s">
        <v>381</v>
      </c>
      <c r="O299" s="104"/>
      <c r="P299" s="104" t="s">
        <v>351</v>
      </c>
      <c r="Q299" s="104"/>
      <c r="R299" s="104" t="s">
        <v>476</v>
      </c>
      <c r="S299" s="104"/>
      <c r="T299" s="106"/>
      <c r="U299" s="104"/>
      <c r="V299" s="104" t="s">
        <v>355</v>
      </c>
      <c r="W299" s="104"/>
      <c r="X299" s="107">
        <v>328622.68</v>
      </c>
      <c r="Y299" s="104"/>
      <c r="Z299" s="107"/>
      <c r="AA299" s="104"/>
      <c r="AB299" s="107">
        <v>1725208.28</v>
      </c>
    </row>
    <row r="300" spans="1:28" x14ac:dyDescent="0.2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 t="s">
        <v>172</v>
      </c>
      <c r="K300" s="104"/>
      <c r="L300" s="105">
        <v>45484</v>
      </c>
      <c r="M300" s="104"/>
      <c r="N300" s="104" t="s">
        <v>382</v>
      </c>
      <c r="O300" s="104"/>
      <c r="P300" s="104" t="s">
        <v>379</v>
      </c>
      <c r="Q300" s="104"/>
      <c r="R300" s="104" t="s">
        <v>379</v>
      </c>
      <c r="S300" s="104"/>
      <c r="T300" s="106"/>
      <c r="U300" s="104"/>
      <c r="V300" s="104" t="s">
        <v>355</v>
      </c>
      <c r="W300" s="104"/>
      <c r="X300" s="107">
        <v>675</v>
      </c>
      <c r="Y300" s="104"/>
      <c r="Z300" s="107"/>
      <c r="AA300" s="104"/>
      <c r="AB300" s="107">
        <v>1725883.28</v>
      </c>
    </row>
    <row r="301" spans="1:28" x14ac:dyDescent="0.2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 t="s">
        <v>172</v>
      </c>
      <c r="K301" s="104"/>
      <c r="L301" s="105">
        <v>45541</v>
      </c>
      <c r="M301" s="104"/>
      <c r="N301" s="104" t="s">
        <v>598</v>
      </c>
      <c r="O301" s="104"/>
      <c r="P301" s="104" t="s">
        <v>599</v>
      </c>
      <c r="Q301" s="104"/>
      <c r="R301" s="104" t="s">
        <v>634</v>
      </c>
      <c r="S301" s="104"/>
      <c r="T301" s="106"/>
      <c r="U301" s="104"/>
      <c r="V301" s="104" t="s">
        <v>355</v>
      </c>
      <c r="W301" s="104"/>
      <c r="X301" s="107">
        <v>44461.11</v>
      </c>
      <c r="Y301" s="104"/>
      <c r="Z301" s="107"/>
      <c r="AA301" s="104"/>
      <c r="AB301" s="107">
        <v>1770344.39</v>
      </c>
    </row>
    <row r="302" spans="1:28" x14ac:dyDescent="0.2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 t="s">
        <v>172</v>
      </c>
      <c r="K302" s="104"/>
      <c r="L302" s="105">
        <v>45580</v>
      </c>
      <c r="M302" s="104"/>
      <c r="N302" s="104" t="s">
        <v>604</v>
      </c>
      <c r="O302" s="104"/>
      <c r="P302" s="104" t="s">
        <v>351</v>
      </c>
      <c r="Q302" s="104"/>
      <c r="R302" s="104" t="s">
        <v>635</v>
      </c>
      <c r="S302" s="104"/>
      <c r="T302" s="106"/>
      <c r="U302" s="104"/>
      <c r="V302" s="104" t="s">
        <v>355</v>
      </c>
      <c r="W302" s="104"/>
      <c r="X302" s="107">
        <v>51428.57</v>
      </c>
      <c r="Y302" s="104"/>
      <c r="Z302" s="107"/>
      <c r="AA302" s="104"/>
      <c r="AB302" s="107">
        <v>1821772.96</v>
      </c>
    </row>
    <row r="303" spans="1:28" x14ac:dyDescent="0.2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 t="s">
        <v>172</v>
      </c>
      <c r="K303" s="104"/>
      <c r="L303" s="105">
        <v>45602</v>
      </c>
      <c r="M303" s="104"/>
      <c r="N303" s="104" t="s">
        <v>606</v>
      </c>
      <c r="O303" s="104"/>
      <c r="P303" s="104" t="s">
        <v>351</v>
      </c>
      <c r="Q303" s="104"/>
      <c r="R303" s="104" t="s">
        <v>635</v>
      </c>
      <c r="S303" s="104"/>
      <c r="T303" s="106"/>
      <c r="U303" s="104"/>
      <c r="V303" s="104" t="s">
        <v>355</v>
      </c>
      <c r="W303" s="104"/>
      <c r="X303" s="107">
        <v>50434.6</v>
      </c>
      <c r="Y303" s="104"/>
      <c r="Z303" s="107"/>
      <c r="AA303" s="104"/>
      <c r="AB303" s="107">
        <v>1872207.56</v>
      </c>
    </row>
    <row r="304" spans="1:28" x14ac:dyDescent="0.2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 t="s">
        <v>176</v>
      </c>
      <c r="K304" s="104"/>
      <c r="L304" s="105">
        <v>45603</v>
      </c>
      <c r="M304" s="104"/>
      <c r="N304" s="104"/>
      <c r="O304" s="104"/>
      <c r="P304" s="104" t="s">
        <v>351</v>
      </c>
      <c r="Q304" s="104"/>
      <c r="R304" s="104" t="s">
        <v>636</v>
      </c>
      <c r="S304" s="104"/>
      <c r="T304" s="106"/>
      <c r="U304" s="104"/>
      <c r="V304" s="104" t="s">
        <v>350</v>
      </c>
      <c r="W304" s="104"/>
      <c r="X304" s="107"/>
      <c r="Y304" s="104"/>
      <c r="Z304" s="107">
        <v>50407.28</v>
      </c>
      <c r="AA304" s="104"/>
      <c r="AB304" s="107">
        <v>1821800.28</v>
      </c>
    </row>
    <row r="305" spans="1:28" x14ac:dyDescent="0.2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 t="s">
        <v>172</v>
      </c>
      <c r="K305" s="104"/>
      <c r="L305" s="105">
        <v>45615</v>
      </c>
      <c r="M305" s="104"/>
      <c r="N305" s="104" t="s">
        <v>609</v>
      </c>
      <c r="O305" s="104"/>
      <c r="P305" s="104" t="s">
        <v>351</v>
      </c>
      <c r="Q305" s="104"/>
      <c r="R305" s="104" t="s">
        <v>635</v>
      </c>
      <c r="S305" s="104"/>
      <c r="T305" s="106"/>
      <c r="U305" s="104"/>
      <c r="V305" s="104" t="s">
        <v>355</v>
      </c>
      <c r="W305" s="104"/>
      <c r="X305" s="107">
        <v>50000</v>
      </c>
      <c r="Y305" s="104"/>
      <c r="Z305" s="107"/>
      <c r="AA305" s="104"/>
      <c r="AB305" s="107">
        <v>1871800.28</v>
      </c>
    </row>
    <row r="306" spans="1:28" x14ac:dyDescent="0.2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 t="s">
        <v>172</v>
      </c>
      <c r="K306" s="104"/>
      <c r="L306" s="105">
        <v>45618</v>
      </c>
      <c r="M306" s="104"/>
      <c r="N306" s="104" t="s">
        <v>610</v>
      </c>
      <c r="O306" s="104"/>
      <c r="P306" s="104" t="s">
        <v>611</v>
      </c>
      <c r="Q306" s="104"/>
      <c r="R306" s="104" t="s">
        <v>637</v>
      </c>
      <c r="S306" s="104"/>
      <c r="T306" s="106"/>
      <c r="U306" s="104"/>
      <c r="V306" s="104" t="s">
        <v>355</v>
      </c>
      <c r="W306" s="104"/>
      <c r="X306" s="107">
        <v>57276.1</v>
      </c>
      <c r="Y306" s="104"/>
      <c r="Z306" s="107"/>
      <c r="AA306" s="104"/>
      <c r="AB306" s="107">
        <v>1929076.38</v>
      </c>
    </row>
    <row r="307" spans="1:28" ht="15.75" thickBot="1" x14ac:dyDescent="0.3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 t="s">
        <v>176</v>
      </c>
      <c r="K307" s="104"/>
      <c r="L307" s="105">
        <v>45639</v>
      </c>
      <c r="M307" s="104"/>
      <c r="N307" s="104"/>
      <c r="O307" s="104"/>
      <c r="P307" s="104" t="s">
        <v>351</v>
      </c>
      <c r="Q307" s="104"/>
      <c r="R307" s="104" t="s">
        <v>638</v>
      </c>
      <c r="S307" s="104"/>
      <c r="T307" s="106"/>
      <c r="U307" s="104"/>
      <c r="V307" s="104" t="s">
        <v>350</v>
      </c>
      <c r="W307" s="104"/>
      <c r="X307" s="107"/>
      <c r="Y307" s="104"/>
      <c r="Z307" s="107">
        <v>4970</v>
      </c>
      <c r="AA307" s="104"/>
      <c r="AB307" s="107">
        <v>1924106.38</v>
      </c>
    </row>
    <row r="308" spans="1:28" ht="15.75" thickBot="1" x14ac:dyDescent="0.3">
      <c r="A308" s="104"/>
      <c r="B308" s="104"/>
      <c r="C308" s="104"/>
      <c r="D308" s="104"/>
      <c r="E308" s="104"/>
      <c r="F308" s="104" t="s">
        <v>506</v>
      </c>
      <c r="G308" s="104"/>
      <c r="H308" s="104"/>
      <c r="I308" s="104"/>
      <c r="J308" s="104"/>
      <c r="K308" s="104"/>
      <c r="L308" s="105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9">
        <f>ROUND(SUM(X284:X307),5)</f>
        <v>1959233.16</v>
      </c>
      <c r="Y308" s="104"/>
      <c r="Z308" s="109">
        <f>ROUND(SUM(Z284:Z307),5)</f>
        <v>55377.279999999999</v>
      </c>
      <c r="AA308" s="104"/>
      <c r="AB308" s="109">
        <f>AB307</f>
        <v>1924106.38</v>
      </c>
    </row>
    <row r="309" spans="1:28" x14ac:dyDescent="0.25">
      <c r="A309" s="104"/>
      <c r="B309" s="104"/>
      <c r="C309" s="104"/>
      <c r="D309" s="104"/>
      <c r="E309" s="104" t="s">
        <v>507</v>
      </c>
      <c r="F309" s="104"/>
      <c r="G309" s="104"/>
      <c r="H309" s="104"/>
      <c r="I309" s="104"/>
      <c r="J309" s="104"/>
      <c r="K309" s="104"/>
      <c r="L309" s="105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7">
        <f>ROUND(X169+X171+X174+X176+X179+X181+X183+X185+X191+X233+X235+X237+X243+X268+X271+X275+X281+X283+X308,5)</f>
        <v>4106047.31</v>
      </c>
      <c r="Y309" s="104"/>
      <c r="Z309" s="107">
        <f>ROUND(Z169+Z171+Z174+Z176+Z179+Z181+Z183+Z185+Z191+Z233+Z235+Z237+Z243+Z268+Z271+Z275+Z281+Z283+Z308,5)</f>
        <v>63532.02</v>
      </c>
      <c r="AA309" s="104"/>
      <c r="AB309" s="107">
        <f>ROUND(AB169+AB171+AB174+AB176+AB179+AB181+AB183+AB185+AB191+AB233+AB235+AB237+AB243+AB268+AB271+AB275+AB281+AB283+AB308,5)</f>
        <v>9536354.9000000004</v>
      </c>
    </row>
    <row r="310" spans="1:28" x14ac:dyDescent="0.25">
      <c r="A310" s="100"/>
      <c r="B310" s="100"/>
      <c r="C310" s="100"/>
      <c r="D310" s="100"/>
      <c r="E310" s="100" t="s">
        <v>508</v>
      </c>
      <c r="F310" s="100"/>
      <c r="G310" s="100"/>
      <c r="H310" s="100"/>
      <c r="I310" s="100"/>
      <c r="J310" s="100"/>
      <c r="K310" s="100"/>
      <c r="L310" s="101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2"/>
      <c r="Y310" s="100"/>
      <c r="Z310" s="102"/>
      <c r="AA310" s="100"/>
      <c r="AB310" s="102">
        <v>0</v>
      </c>
    </row>
    <row r="311" spans="1:28" x14ac:dyDescent="0.25">
      <c r="A311" s="104"/>
      <c r="B311" s="104"/>
      <c r="C311" s="104"/>
      <c r="D311" s="104"/>
      <c r="E311" s="104" t="s">
        <v>509</v>
      </c>
      <c r="F311" s="104"/>
      <c r="G311" s="104"/>
      <c r="H311" s="104"/>
      <c r="I311" s="104"/>
      <c r="J311" s="104"/>
      <c r="K311" s="104"/>
      <c r="L311" s="105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7"/>
      <c r="Y311" s="104"/>
      <c r="Z311" s="107"/>
      <c r="AA311" s="104"/>
      <c r="AB311" s="107">
        <f>AB310</f>
        <v>0</v>
      </c>
    </row>
    <row r="312" spans="1:28" x14ac:dyDescent="0.25">
      <c r="A312" s="100"/>
      <c r="B312" s="100"/>
      <c r="C312" s="100"/>
      <c r="D312" s="100"/>
      <c r="E312" s="100" t="s">
        <v>510</v>
      </c>
      <c r="F312" s="100"/>
      <c r="G312" s="100"/>
      <c r="H312" s="100"/>
      <c r="I312" s="100"/>
      <c r="J312" s="100"/>
      <c r="K312" s="100"/>
      <c r="L312" s="101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2"/>
      <c r="Y312" s="100"/>
      <c r="Z312" s="102"/>
      <c r="AA312" s="100"/>
      <c r="AB312" s="102">
        <v>12102715.130000001</v>
      </c>
    </row>
    <row r="313" spans="1:28" x14ac:dyDescent="0.25">
      <c r="A313" s="100"/>
      <c r="B313" s="100"/>
      <c r="C313" s="100"/>
      <c r="D313" s="100"/>
      <c r="E313" s="100"/>
      <c r="F313" s="100" t="s">
        <v>511</v>
      </c>
      <c r="G313" s="100"/>
      <c r="H313" s="100"/>
      <c r="I313" s="100"/>
      <c r="J313" s="100"/>
      <c r="K313" s="100"/>
      <c r="L313" s="101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2"/>
      <c r="Y313" s="100"/>
      <c r="Z313" s="102"/>
      <c r="AA313" s="100"/>
      <c r="AB313" s="102">
        <v>-29669.15</v>
      </c>
    </row>
    <row r="314" spans="1:28" x14ac:dyDescent="0.25">
      <c r="A314" s="104"/>
      <c r="B314" s="104"/>
      <c r="C314" s="104"/>
      <c r="D314" s="104"/>
      <c r="E314" s="104"/>
      <c r="F314" s="104" t="s">
        <v>512</v>
      </c>
      <c r="G314" s="104"/>
      <c r="H314" s="104"/>
      <c r="I314" s="104"/>
      <c r="J314" s="104"/>
      <c r="K314" s="104"/>
      <c r="L314" s="105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7"/>
      <c r="Y314" s="104"/>
      <c r="Z314" s="107"/>
      <c r="AA314" s="104"/>
      <c r="AB314" s="107">
        <f>AB313</f>
        <v>-29669.15</v>
      </c>
    </row>
    <row r="315" spans="1:28" x14ac:dyDescent="0.25">
      <c r="A315" s="100"/>
      <c r="B315" s="100"/>
      <c r="C315" s="100"/>
      <c r="D315" s="100"/>
      <c r="E315" s="100"/>
      <c r="F315" s="100" t="s">
        <v>508</v>
      </c>
      <c r="G315" s="100"/>
      <c r="H315" s="100"/>
      <c r="I315" s="100"/>
      <c r="J315" s="100"/>
      <c r="K315" s="100"/>
      <c r="L315" s="101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2"/>
      <c r="Y315" s="100"/>
      <c r="Z315" s="102"/>
      <c r="AA315" s="100"/>
      <c r="AB315" s="102">
        <v>0</v>
      </c>
    </row>
    <row r="316" spans="1:28" x14ac:dyDescent="0.25">
      <c r="A316" s="104"/>
      <c r="B316" s="104"/>
      <c r="C316" s="104"/>
      <c r="D316" s="104"/>
      <c r="E316" s="104"/>
      <c r="F316" s="104" t="s">
        <v>509</v>
      </c>
      <c r="G316" s="104"/>
      <c r="H316" s="104"/>
      <c r="I316" s="104"/>
      <c r="J316" s="104"/>
      <c r="K316" s="104"/>
      <c r="L316" s="105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7"/>
      <c r="Y316" s="104"/>
      <c r="Z316" s="107"/>
      <c r="AA316" s="104"/>
      <c r="AB316" s="107">
        <f>AB315</f>
        <v>0</v>
      </c>
    </row>
    <row r="317" spans="1:28" x14ac:dyDescent="0.25">
      <c r="A317" s="100"/>
      <c r="B317" s="100"/>
      <c r="C317" s="100"/>
      <c r="D317" s="100"/>
      <c r="E317" s="100"/>
      <c r="F317" s="100" t="s">
        <v>513</v>
      </c>
      <c r="G317" s="100"/>
      <c r="H317" s="100"/>
      <c r="I317" s="100"/>
      <c r="J317" s="100"/>
      <c r="K317" s="100"/>
      <c r="L317" s="101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2"/>
      <c r="Y317" s="100"/>
      <c r="Z317" s="102"/>
      <c r="AA317" s="100"/>
      <c r="AB317" s="102">
        <v>12000000</v>
      </c>
    </row>
    <row r="318" spans="1:28" x14ac:dyDescent="0.25">
      <c r="A318" s="104"/>
      <c r="B318" s="104"/>
      <c r="C318" s="104"/>
      <c r="D318" s="104"/>
      <c r="E318" s="104"/>
      <c r="F318" s="104" t="s">
        <v>514</v>
      </c>
      <c r="G318" s="104"/>
      <c r="H318" s="104"/>
      <c r="I318" s="104"/>
      <c r="J318" s="104"/>
      <c r="K318" s="104"/>
      <c r="L318" s="105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7"/>
      <c r="Y318" s="104"/>
      <c r="Z318" s="107"/>
      <c r="AA318" s="104"/>
      <c r="AB318" s="107">
        <f>AB317</f>
        <v>12000000</v>
      </c>
    </row>
    <row r="319" spans="1:28" x14ac:dyDescent="0.25">
      <c r="A319" s="100"/>
      <c r="B319" s="100"/>
      <c r="C319" s="100"/>
      <c r="D319" s="100"/>
      <c r="E319" s="100"/>
      <c r="F319" s="100" t="s">
        <v>515</v>
      </c>
      <c r="G319" s="100"/>
      <c r="H319" s="100"/>
      <c r="I319" s="100"/>
      <c r="J319" s="100"/>
      <c r="K319" s="100"/>
      <c r="L319" s="101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2"/>
      <c r="Y319" s="100"/>
      <c r="Z319" s="102"/>
      <c r="AA319" s="100"/>
      <c r="AB319" s="102">
        <v>-176.87</v>
      </c>
    </row>
    <row r="320" spans="1:28" ht="15.75" thickBot="1" x14ac:dyDescent="0.3">
      <c r="A320" s="111"/>
      <c r="B320" s="111"/>
      <c r="C320" s="111"/>
      <c r="D320" s="111"/>
      <c r="E320" s="111"/>
      <c r="F320" s="111"/>
      <c r="G320" s="111"/>
      <c r="H320" s="104"/>
      <c r="I320" s="104"/>
      <c r="J320" s="104" t="s">
        <v>172</v>
      </c>
      <c r="K320" s="104"/>
      <c r="L320" s="105">
        <v>45523</v>
      </c>
      <c r="M320" s="104"/>
      <c r="N320" s="104" t="s">
        <v>590</v>
      </c>
      <c r="O320" s="104"/>
      <c r="P320" s="104" t="s">
        <v>591</v>
      </c>
      <c r="Q320" s="104"/>
      <c r="R320" s="104" t="s">
        <v>639</v>
      </c>
      <c r="S320" s="104"/>
      <c r="T320" s="106"/>
      <c r="U320" s="104"/>
      <c r="V320" s="104" t="s">
        <v>355</v>
      </c>
      <c r="W320" s="104"/>
      <c r="X320" s="108">
        <v>500</v>
      </c>
      <c r="Y320" s="104"/>
      <c r="Z320" s="108"/>
      <c r="AA320" s="104"/>
      <c r="AB320" s="108">
        <v>323.13</v>
      </c>
    </row>
    <row r="321" spans="1:28" x14ac:dyDescent="0.25">
      <c r="A321" s="104"/>
      <c r="B321" s="104"/>
      <c r="C321" s="104"/>
      <c r="D321" s="104"/>
      <c r="E321" s="104"/>
      <c r="F321" s="104" t="s">
        <v>516</v>
      </c>
      <c r="G321" s="104"/>
      <c r="H321" s="104"/>
      <c r="I321" s="104"/>
      <c r="J321" s="104"/>
      <c r="K321" s="104"/>
      <c r="L321" s="105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7">
        <f>ROUND(SUM(X319:X320),5)</f>
        <v>500</v>
      </c>
      <c r="Y321" s="104"/>
      <c r="Z321" s="107">
        <f>ROUND(SUM(Z319:Z320),5)</f>
        <v>0</v>
      </c>
      <c r="AA321" s="104"/>
      <c r="AB321" s="107">
        <f>AB320</f>
        <v>323.13</v>
      </c>
    </row>
    <row r="322" spans="1:28" x14ac:dyDescent="0.25">
      <c r="A322" s="100"/>
      <c r="B322" s="100"/>
      <c r="C322" s="100"/>
      <c r="D322" s="100"/>
      <c r="E322" s="100"/>
      <c r="F322" s="100" t="s">
        <v>517</v>
      </c>
      <c r="G322" s="100"/>
      <c r="H322" s="100"/>
      <c r="I322" s="100"/>
      <c r="J322" s="100"/>
      <c r="K322" s="100"/>
      <c r="L322" s="101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2"/>
      <c r="Y322" s="100"/>
      <c r="Z322" s="102"/>
      <c r="AA322" s="100"/>
      <c r="AB322" s="102">
        <v>132561.15</v>
      </c>
    </row>
    <row r="323" spans="1:28" x14ac:dyDescent="0.25">
      <c r="A323" s="104"/>
      <c r="B323" s="104"/>
      <c r="C323" s="104"/>
      <c r="D323" s="104"/>
      <c r="E323" s="104"/>
      <c r="F323" s="104" t="s">
        <v>518</v>
      </c>
      <c r="G323" s="104"/>
      <c r="H323" s="104"/>
      <c r="I323" s="104"/>
      <c r="J323" s="104"/>
      <c r="K323" s="104"/>
      <c r="L323" s="105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7"/>
      <c r="Y323" s="104"/>
      <c r="Z323" s="107"/>
      <c r="AA323" s="104"/>
      <c r="AB323" s="107">
        <f>AB322</f>
        <v>132561.15</v>
      </c>
    </row>
    <row r="324" spans="1:28" x14ac:dyDescent="0.25">
      <c r="A324" s="100"/>
      <c r="B324" s="100"/>
      <c r="C324" s="100"/>
      <c r="D324" s="100"/>
      <c r="E324" s="100"/>
      <c r="F324" s="100" t="s">
        <v>519</v>
      </c>
      <c r="G324" s="100"/>
      <c r="H324" s="100"/>
      <c r="I324" s="100"/>
      <c r="J324" s="100"/>
      <c r="K324" s="100"/>
      <c r="L324" s="101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2"/>
      <c r="Y324" s="100"/>
      <c r="Z324" s="102"/>
      <c r="AA324" s="100"/>
      <c r="AB324" s="102">
        <v>0</v>
      </c>
    </row>
    <row r="325" spans="1:28" ht="15.75" thickBot="1" x14ac:dyDescent="0.3">
      <c r="A325" s="104"/>
      <c r="B325" s="104"/>
      <c r="C325" s="104"/>
      <c r="D325" s="104"/>
      <c r="E325" s="104"/>
      <c r="F325" s="104" t="s">
        <v>520</v>
      </c>
      <c r="G325" s="104"/>
      <c r="H325" s="104"/>
      <c r="I325" s="104"/>
      <c r="J325" s="104"/>
      <c r="K325" s="104"/>
      <c r="L325" s="105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8"/>
      <c r="Y325" s="104"/>
      <c r="Z325" s="108"/>
      <c r="AA325" s="104"/>
      <c r="AB325" s="108">
        <f>AB324</f>
        <v>0</v>
      </c>
    </row>
    <row r="326" spans="1:28" x14ac:dyDescent="0.25">
      <c r="A326" s="104"/>
      <c r="B326" s="104"/>
      <c r="C326" s="104"/>
      <c r="D326" s="104"/>
      <c r="E326" s="104" t="s">
        <v>521</v>
      </c>
      <c r="F326" s="104"/>
      <c r="G326" s="104"/>
      <c r="H326" s="104"/>
      <c r="I326" s="104"/>
      <c r="J326" s="104"/>
      <c r="K326" s="104"/>
      <c r="L326" s="105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7">
        <f>ROUND(X314+X316+X318+X321+X323+X325,5)</f>
        <v>500</v>
      </c>
      <c r="Y326" s="104"/>
      <c r="Z326" s="107">
        <f>ROUND(Z314+Z316+Z318+Z321+Z323+Z325,5)</f>
        <v>0</v>
      </c>
      <c r="AA326" s="104"/>
      <c r="AB326" s="107">
        <f>ROUND(AB314+AB316+AB318+AB321+AB323+AB325,5)</f>
        <v>12103215.130000001</v>
      </c>
    </row>
    <row r="327" spans="1:28" x14ac:dyDescent="0.25">
      <c r="A327" s="100"/>
      <c r="B327" s="100"/>
      <c r="C327" s="100"/>
      <c r="D327" s="100"/>
      <c r="E327" s="100" t="s">
        <v>522</v>
      </c>
      <c r="F327" s="100"/>
      <c r="G327" s="100"/>
      <c r="H327" s="100"/>
      <c r="I327" s="100"/>
      <c r="J327" s="100"/>
      <c r="K327" s="100"/>
      <c r="L327" s="101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2"/>
      <c r="Y327" s="100"/>
      <c r="Z327" s="102"/>
      <c r="AA327" s="100"/>
      <c r="AB327" s="102">
        <v>0</v>
      </c>
    </row>
    <row r="328" spans="1:28" x14ac:dyDescent="0.25">
      <c r="A328" s="104"/>
      <c r="B328" s="104"/>
      <c r="C328" s="104"/>
      <c r="D328" s="104"/>
      <c r="E328" s="104" t="s">
        <v>523</v>
      </c>
      <c r="F328" s="104"/>
      <c r="G328" s="104"/>
      <c r="H328" s="104"/>
      <c r="I328" s="104"/>
      <c r="J328" s="104"/>
      <c r="K328" s="104"/>
      <c r="L328" s="105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7"/>
      <c r="Y328" s="104"/>
      <c r="Z328" s="107"/>
      <c r="AA328" s="104"/>
      <c r="AB328" s="107">
        <f>AB327</f>
        <v>0</v>
      </c>
    </row>
    <row r="329" spans="1:28" x14ac:dyDescent="0.25">
      <c r="A329" s="100"/>
      <c r="B329" s="100"/>
      <c r="C329" s="100"/>
      <c r="D329" s="100"/>
      <c r="E329" s="100" t="s">
        <v>524</v>
      </c>
      <c r="F329" s="100"/>
      <c r="G329" s="100"/>
      <c r="H329" s="100"/>
      <c r="I329" s="100"/>
      <c r="J329" s="100"/>
      <c r="K329" s="100"/>
      <c r="L329" s="101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2"/>
      <c r="Y329" s="100"/>
      <c r="Z329" s="102"/>
      <c r="AA329" s="100"/>
      <c r="AB329" s="102">
        <v>0</v>
      </c>
    </row>
    <row r="330" spans="1:28" ht="15.75" thickBot="1" x14ac:dyDescent="0.3">
      <c r="A330" s="104"/>
      <c r="B330" s="104"/>
      <c r="C330" s="104"/>
      <c r="D330" s="104"/>
      <c r="E330" s="104" t="s">
        <v>525</v>
      </c>
      <c r="F330" s="104"/>
      <c r="G330" s="104"/>
      <c r="H330" s="104"/>
      <c r="I330" s="104"/>
      <c r="J330" s="104"/>
      <c r="K330" s="104"/>
      <c r="L330" s="105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8"/>
      <c r="Y330" s="104"/>
      <c r="Z330" s="108"/>
      <c r="AA330" s="104"/>
      <c r="AB330" s="108">
        <f>AB329</f>
        <v>0</v>
      </c>
    </row>
    <row r="331" spans="1:28" x14ac:dyDescent="0.25">
      <c r="A331" s="104"/>
      <c r="B331" s="104"/>
      <c r="C331" s="104"/>
      <c r="D331" s="104" t="s">
        <v>526</v>
      </c>
      <c r="E331" s="104"/>
      <c r="F331" s="104"/>
      <c r="G331" s="104"/>
      <c r="H331" s="104"/>
      <c r="I331" s="104"/>
      <c r="J331" s="104"/>
      <c r="K331" s="104"/>
      <c r="L331" s="105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7">
        <f>ROUND(X166+X309+X311+X326+X328+X330,5)</f>
        <v>4106547.31</v>
      </c>
      <c r="Y331" s="104"/>
      <c r="Z331" s="107">
        <f>ROUND(Z166+Z309+Z311+Z326+Z328+Z330,5)</f>
        <v>63532.02</v>
      </c>
      <c r="AA331" s="104"/>
      <c r="AB331" s="107">
        <f>ROUND(AB166+AB309+AB311+AB326+AB328+AB330,5)</f>
        <v>21639570.030000001</v>
      </c>
    </row>
    <row r="332" spans="1:28" x14ac:dyDescent="0.25">
      <c r="A332" s="100"/>
      <c r="B332" s="100"/>
      <c r="C332" s="100"/>
      <c r="D332" s="100" t="s">
        <v>225</v>
      </c>
      <c r="E332" s="100"/>
      <c r="F332" s="100"/>
      <c r="G332" s="100"/>
      <c r="H332" s="100"/>
      <c r="I332" s="100"/>
      <c r="J332" s="100"/>
      <c r="K332" s="100"/>
      <c r="L332" s="101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2"/>
      <c r="Y332" s="100"/>
      <c r="Z332" s="102"/>
      <c r="AA332" s="100"/>
      <c r="AB332" s="102">
        <v>0</v>
      </c>
    </row>
    <row r="333" spans="1:28" ht="15.75" thickBot="1" x14ac:dyDescent="0.3">
      <c r="A333" s="104"/>
      <c r="B333" s="104"/>
      <c r="C333" s="104"/>
      <c r="D333" s="104" t="s">
        <v>226</v>
      </c>
      <c r="E333" s="104"/>
      <c r="F333" s="104"/>
      <c r="G333" s="104"/>
      <c r="H333" s="104"/>
      <c r="I333" s="104"/>
      <c r="J333" s="104"/>
      <c r="K333" s="104"/>
      <c r="L333" s="105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7"/>
      <c r="Y333" s="104"/>
      <c r="Z333" s="107"/>
      <c r="AA333" s="104"/>
      <c r="AB333" s="107">
        <f>AB332</f>
        <v>0</v>
      </c>
    </row>
    <row r="334" spans="1:28" ht="15.75" thickBot="1" x14ac:dyDescent="0.3">
      <c r="A334" s="104"/>
      <c r="B334" s="104"/>
      <c r="C334" s="104" t="s">
        <v>227</v>
      </c>
      <c r="D334" s="104"/>
      <c r="E334" s="104"/>
      <c r="F334" s="104"/>
      <c r="G334" s="104"/>
      <c r="H334" s="104"/>
      <c r="I334" s="104"/>
      <c r="J334" s="104"/>
      <c r="K334" s="104"/>
      <c r="L334" s="105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10">
        <f>ROUND(X331+X333,5)</f>
        <v>4106547.31</v>
      </c>
      <c r="Y334" s="104"/>
      <c r="Z334" s="110">
        <f>ROUND(Z331+Z333,5)</f>
        <v>63532.02</v>
      </c>
      <c r="AA334" s="104"/>
      <c r="AB334" s="110">
        <f>ROUND(AB331+AB333,5)</f>
        <v>21639570.030000001</v>
      </c>
    </row>
    <row r="335" spans="1:28" ht="15.75" thickBot="1" x14ac:dyDescent="0.3">
      <c r="A335" s="104"/>
      <c r="B335" s="104" t="s">
        <v>238</v>
      </c>
      <c r="C335" s="104"/>
      <c r="D335" s="104"/>
      <c r="E335" s="104"/>
      <c r="F335" s="104"/>
      <c r="G335" s="104"/>
      <c r="H335" s="104"/>
      <c r="I335" s="104"/>
      <c r="J335" s="104"/>
      <c r="K335" s="104"/>
      <c r="L335" s="105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10">
        <f>X334</f>
        <v>4106547.31</v>
      </c>
      <c r="Y335" s="104"/>
      <c r="Z335" s="110">
        <f>Z334</f>
        <v>63532.02</v>
      </c>
      <c r="AA335" s="104"/>
      <c r="AB335" s="110">
        <f>AB334</f>
        <v>21639570.030000001</v>
      </c>
    </row>
    <row r="336" spans="1:28" s="113" customFormat="1" ht="12" thickBot="1" x14ac:dyDescent="0.25">
      <c r="A336" s="100" t="s">
        <v>239</v>
      </c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1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12">
        <f>ROUND(X155+X161+X335,5)</f>
        <v>7306111.3300000001</v>
      </c>
      <c r="Y336" s="100"/>
      <c r="Z336" s="112">
        <f>ROUND(Z155+Z161+Z335,5)</f>
        <v>6541101.3300000001</v>
      </c>
      <c r="AA336" s="100"/>
      <c r="AB336" s="112">
        <f>ROUND(AB155+AB161+AB335,5)</f>
        <v>22631585.09</v>
      </c>
    </row>
    <row r="337" spans="1:28" ht="15.75" thickTop="1" x14ac:dyDescent="0.25">
      <c r="A337" s="100" t="s">
        <v>240</v>
      </c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1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2"/>
      <c r="Y337" s="100"/>
      <c r="Z337" s="102"/>
      <c r="AA337" s="100"/>
      <c r="AB337" s="102">
        <v>21866575.09</v>
      </c>
    </row>
    <row r="338" spans="1:28" x14ac:dyDescent="0.25">
      <c r="A338" s="100"/>
      <c r="B338" s="100" t="s">
        <v>241</v>
      </c>
      <c r="C338" s="100"/>
      <c r="D338" s="100"/>
      <c r="E338" s="100"/>
      <c r="F338" s="100"/>
      <c r="G338" s="100"/>
      <c r="H338" s="100"/>
      <c r="I338" s="100"/>
      <c r="J338" s="100"/>
      <c r="K338" s="100"/>
      <c r="L338" s="101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2"/>
      <c r="Y338" s="100"/>
      <c r="Z338" s="102"/>
      <c r="AA338" s="100"/>
      <c r="AB338" s="102">
        <v>17700000</v>
      </c>
    </row>
    <row r="339" spans="1:28" x14ac:dyDescent="0.25">
      <c r="A339" s="100"/>
      <c r="B339" s="100"/>
      <c r="C339" s="100" t="s">
        <v>242</v>
      </c>
      <c r="D339" s="100"/>
      <c r="E339" s="100"/>
      <c r="F339" s="100"/>
      <c r="G339" s="100"/>
      <c r="H339" s="100"/>
      <c r="I339" s="100"/>
      <c r="J339" s="100"/>
      <c r="K339" s="100"/>
      <c r="L339" s="101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2"/>
      <c r="Y339" s="100"/>
      <c r="Z339" s="102"/>
      <c r="AA339" s="100"/>
      <c r="AB339" s="102">
        <v>0</v>
      </c>
    </row>
    <row r="340" spans="1:28" x14ac:dyDescent="0.25">
      <c r="A340" s="100"/>
      <c r="B340" s="100"/>
      <c r="C340" s="100"/>
      <c r="D340" s="100" t="s">
        <v>243</v>
      </c>
      <c r="E340" s="100"/>
      <c r="F340" s="100"/>
      <c r="G340" s="100"/>
      <c r="H340" s="100"/>
      <c r="I340" s="100"/>
      <c r="J340" s="100"/>
      <c r="K340" s="100"/>
      <c r="L340" s="101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2"/>
      <c r="Y340" s="100"/>
      <c r="Z340" s="102"/>
      <c r="AA340" s="100"/>
      <c r="AB340" s="102">
        <v>0</v>
      </c>
    </row>
    <row r="341" spans="1:28" x14ac:dyDescent="0.25">
      <c r="A341" s="104"/>
      <c r="B341" s="104"/>
      <c r="C341" s="104"/>
      <c r="D341" s="104" t="s">
        <v>244</v>
      </c>
      <c r="E341" s="104"/>
      <c r="F341" s="104"/>
      <c r="G341" s="104"/>
      <c r="H341" s="104"/>
      <c r="I341" s="104"/>
      <c r="J341" s="104"/>
      <c r="K341" s="104"/>
      <c r="L341" s="105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7"/>
      <c r="Y341" s="104"/>
      <c r="Z341" s="107"/>
      <c r="AA341" s="104"/>
      <c r="AB341" s="107">
        <f>AB340</f>
        <v>0</v>
      </c>
    </row>
    <row r="342" spans="1:28" x14ac:dyDescent="0.25">
      <c r="A342" s="100"/>
      <c r="B342" s="100"/>
      <c r="C342" s="100"/>
      <c r="D342" s="100" t="s">
        <v>245</v>
      </c>
      <c r="E342" s="100"/>
      <c r="F342" s="100"/>
      <c r="G342" s="100"/>
      <c r="H342" s="100"/>
      <c r="I342" s="100"/>
      <c r="J342" s="100"/>
      <c r="K342" s="100"/>
      <c r="L342" s="101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2"/>
      <c r="Y342" s="100"/>
      <c r="Z342" s="102"/>
      <c r="AA342" s="100"/>
      <c r="AB342" s="102">
        <v>0</v>
      </c>
    </row>
    <row r="343" spans="1:28" x14ac:dyDescent="0.25">
      <c r="A343" s="104"/>
      <c r="B343" s="104"/>
      <c r="C343" s="104"/>
      <c r="D343" s="104" t="s">
        <v>246</v>
      </c>
      <c r="E343" s="104"/>
      <c r="F343" s="104"/>
      <c r="G343" s="104"/>
      <c r="H343" s="104"/>
      <c r="I343" s="104"/>
      <c r="J343" s="104"/>
      <c r="K343" s="104"/>
      <c r="L343" s="105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7"/>
      <c r="Y343" s="104"/>
      <c r="Z343" s="107"/>
      <c r="AA343" s="104"/>
      <c r="AB343" s="107">
        <f>AB342</f>
        <v>0</v>
      </c>
    </row>
    <row r="344" spans="1:28" x14ac:dyDescent="0.25">
      <c r="A344" s="100"/>
      <c r="B344" s="100"/>
      <c r="C344" s="100"/>
      <c r="D344" s="100" t="s">
        <v>247</v>
      </c>
      <c r="E344" s="100"/>
      <c r="F344" s="100"/>
      <c r="G344" s="100"/>
      <c r="H344" s="100"/>
      <c r="I344" s="100"/>
      <c r="J344" s="100"/>
      <c r="K344" s="100"/>
      <c r="L344" s="101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2"/>
      <c r="Y344" s="100"/>
      <c r="Z344" s="102"/>
      <c r="AA344" s="100"/>
      <c r="AB344" s="102">
        <v>0</v>
      </c>
    </row>
    <row r="345" spans="1:28" x14ac:dyDescent="0.25">
      <c r="A345" s="100"/>
      <c r="B345" s="100"/>
      <c r="C345" s="100"/>
      <c r="D345" s="100"/>
      <c r="E345" s="100" t="s">
        <v>248</v>
      </c>
      <c r="F345" s="100"/>
      <c r="G345" s="100"/>
      <c r="H345" s="100"/>
      <c r="I345" s="100"/>
      <c r="J345" s="100"/>
      <c r="K345" s="100"/>
      <c r="L345" s="101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2"/>
      <c r="Y345" s="100"/>
      <c r="Z345" s="102"/>
      <c r="AA345" s="100"/>
      <c r="AB345" s="102">
        <v>0</v>
      </c>
    </row>
    <row r="346" spans="1:28" x14ac:dyDescent="0.25">
      <c r="A346" s="100"/>
      <c r="B346" s="100"/>
      <c r="C346" s="100"/>
      <c r="D346" s="100"/>
      <c r="E346" s="100"/>
      <c r="F346" s="100" t="s">
        <v>527</v>
      </c>
      <c r="G346" s="100"/>
      <c r="H346" s="100"/>
      <c r="I346" s="100"/>
      <c r="J346" s="100"/>
      <c r="K346" s="100"/>
      <c r="L346" s="101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2"/>
      <c r="Y346" s="100"/>
      <c r="Z346" s="102"/>
      <c r="AA346" s="100"/>
      <c r="AB346" s="102">
        <v>0</v>
      </c>
    </row>
    <row r="347" spans="1:28" ht="15.75" thickBot="1" x14ac:dyDescent="0.3">
      <c r="A347" s="111"/>
      <c r="B347" s="111"/>
      <c r="C347" s="111"/>
      <c r="D347" s="111"/>
      <c r="E347" s="111"/>
      <c r="F347" s="111"/>
      <c r="G347" s="111"/>
      <c r="H347" s="104"/>
      <c r="I347" s="104"/>
      <c r="J347" s="104" t="s">
        <v>176</v>
      </c>
      <c r="K347" s="104"/>
      <c r="L347" s="105">
        <v>45623</v>
      </c>
      <c r="M347" s="104"/>
      <c r="N347" s="104"/>
      <c r="O347" s="104"/>
      <c r="P347" s="104" t="s">
        <v>640</v>
      </c>
      <c r="Q347" s="104"/>
      <c r="R347" s="104" t="s">
        <v>641</v>
      </c>
      <c r="S347" s="104"/>
      <c r="T347" s="106"/>
      <c r="U347" s="104"/>
      <c r="V347" s="104" t="s">
        <v>350</v>
      </c>
      <c r="W347" s="104"/>
      <c r="X347" s="108"/>
      <c r="Y347" s="104"/>
      <c r="Z347" s="108">
        <v>10</v>
      </c>
      <c r="AA347" s="104"/>
      <c r="AB347" s="108">
        <v>10</v>
      </c>
    </row>
    <row r="348" spans="1:28" x14ac:dyDescent="0.25">
      <c r="A348" s="104"/>
      <c r="B348" s="104"/>
      <c r="C348" s="104"/>
      <c r="D348" s="104"/>
      <c r="E348" s="104"/>
      <c r="F348" s="104" t="s">
        <v>528</v>
      </c>
      <c r="G348" s="104"/>
      <c r="H348" s="104"/>
      <c r="I348" s="104"/>
      <c r="J348" s="104"/>
      <c r="K348" s="104"/>
      <c r="L348" s="105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7">
        <f>ROUND(SUM(X346:X347),5)</f>
        <v>0</v>
      </c>
      <c r="Y348" s="104"/>
      <c r="Z348" s="107">
        <f>ROUND(SUM(Z346:Z347),5)</f>
        <v>10</v>
      </c>
      <c r="AA348" s="104"/>
      <c r="AB348" s="107">
        <f>AB347</f>
        <v>10</v>
      </c>
    </row>
    <row r="349" spans="1:28" x14ac:dyDescent="0.25">
      <c r="A349" s="100"/>
      <c r="B349" s="100"/>
      <c r="C349" s="100"/>
      <c r="D349" s="100"/>
      <c r="E349" s="100"/>
      <c r="F349" s="100" t="s">
        <v>529</v>
      </c>
      <c r="G349" s="100"/>
      <c r="H349" s="100"/>
      <c r="I349" s="100"/>
      <c r="J349" s="100"/>
      <c r="K349" s="100"/>
      <c r="L349" s="101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2"/>
      <c r="Y349" s="100"/>
      <c r="Z349" s="102"/>
      <c r="AA349" s="100"/>
      <c r="AB349" s="102">
        <v>0</v>
      </c>
    </row>
    <row r="350" spans="1:28" x14ac:dyDescent="0.25">
      <c r="A350" s="104"/>
      <c r="B350" s="104"/>
      <c r="C350" s="104"/>
      <c r="D350" s="104"/>
      <c r="E350" s="104"/>
      <c r="F350" s="104" t="s">
        <v>530</v>
      </c>
      <c r="G350" s="104"/>
      <c r="H350" s="104"/>
      <c r="I350" s="104"/>
      <c r="J350" s="104"/>
      <c r="K350" s="104"/>
      <c r="L350" s="105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7"/>
      <c r="Y350" s="104"/>
      <c r="Z350" s="107"/>
      <c r="AA350" s="104"/>
      <c r="AB350" s="107">
        <f>AB349</f>
        <v>0</v>
      </c>
    </row>
    <row r="351" spans="1:28" x14ac:dyDescent="0.25">
      <c r="A351" s="100"/>
      <c r="B351" s="100"/>
      <c r="C351" s="100"/>
      <c r="D351" s="100"/>
      <c r="E351" s="100"/>
      <c r="F351" s="100" t="s">
        <v>177</v>
      </c>
      <c r="G351" s="100"/>
      <c r="H351" s="100"/>
      <c r="I351" s="100"/>
      <c r="J351" s="100"/>
      <c r="K351" s="100"/>
      <c r="L351" s="101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2"/>
      <c r="Y351" s="100"/>
      <c r="Z351" s="102"/>
      <c r="AA351" s="100"/>
      <c r="AB351" s="102">
        <v>0</v>
      </c>
    </row>
    <row r="352" spans="1:28" ht="15.75" thickBot="1" x14ac:dyDescent="0.3">
      <c r="A352" s="111"/>
      <c r="B352" s="111"/>
      <c r="C352" s="111"/>
      <c r="D352" s="111"/>
      <c r="E352" s="111"/>
      <c r="F352" s="111"/>
      <c r="G352" s="111"/>
      <c r="H352" s="104"/>
      <c r="I352" s="104"/>
      <c r="J352" s="104" t="s">
        <v>176</v>
      </c>
      <c r="K352" s="104"/>
      <c r="L352" s="105">
        <v>45330</v>
      </c>
      <c r="M352" s="104"/>
      <c r="N352" s="104"/>
      <c r="O352" s="104"/>
      <c r="P352" s="104" t="s">
        <v>531</v>
      </c>
      <c r="Q352" s="104"/>
      <c r="R352" s="104" t="s">
        <v>532</v>
      </c>
      <c r="S352" s="104"/>
      <c r="T352" s="106"/>
      <c r="U352" s="104"/>
      <c r="V352" s="104" t="s">
        <v>350</v>
      </c>
      <c r="W352" s="104"/>
      <c r="X352" s="108"/>
      <c r="Y352" s="104"/>
      <c r="Z352" s="108">
        <v>15000</v>
      </c>
      <c r="AA352" s="104"/>
      <c r="AB352" s="108">
        <v>15000</v>
      </c>
    </row>
    <row r="353" spans="1:28" x14ac:dyDescent="0.25">
      <c r="A353" s="104"/>
      <c r="B353" s="104"/>
      <c r="C353" s="104"/>
      <c r="D353" s="104"/>
      <c r="E353" s="104"/>
      <c r="F353" s="104" t="s">
        <v>198</v>
      </c>
      <c r="G353" s="104"/>
      <c r="H353" s="104"/>
      <c r="I353" s="104"/>
      <c r="J353" s="104"/>
      <c r="K353" s="104"/>
      <c r="L353" s="105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7">
        <f>ROUND(SUM(X351:X352),5)</f>
        <v>0</v>
      </c>
      <c r="Y353" s="104"/>
      <c r="Z353" s="107">
        <f>ROUND(SUM(Z351:Z352),5)</f>
        <v>15000</v>
      </c>
      <c r="AA353" s="104"/>
      <c r="AB353" s="107">
        <f>AB352</f>
        <v>15000</v>
      </c>
    </row>
    <row r="354" spans="1:28" x14ac:dyDescent="0.25">
      <c r="A354" s="100"/>
      <c r="B354" s="100"/>
      <c r="C354" s="100"/>
      <c r="D354" s="100"/>
      <c r="E354" s="100"/>
      <c r="F354" s="100" t="s">
        <v>79</v>
      </c>
      <c r="G354" s="100"/>
      <c r="H354" s="100"/>
      <c r="I354" s="100"/>
      <c r="J354" s="100"/>
      <c r="K354" s="100"/>
      <c r="L354" s="101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2"/>
      <c r="Y354" s="100"/>
      <c r="Z354" s="102"/>
      <c r="AA354" s="100"/>
      <c r="AB354" s="102">
        <v>0</v>
      </c>
    </row>
    <row r="355" spans="1:28" x14ac:dyDescent="0.25">
      <c r="A355" s="104"/>
      <c r="B355" s="104"/>
      <c r="C355" s="104"/>
      <c r="D355" s="104"/>
      <c r="E355" s="104"/>
      <c r="F355" s="104" t="s">
        <v>209</v>
      </c>
      <c r="G355" s="104"/>
      <c r="H355" s="104"/>
      <c r="I355" s="104"/>
      <c r="J355" s="104"/>
      <c r="K355" s="104"/>
      <c r="L355" s="105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7"/>
      <c r="Y355" s="104"/>
      <c r="Z355" s="107"/>
      <c r="AA355" s="104"/>
      <c r="AB355" s="107">
        <f>AB354</f>
        <v>0</v>
      </c>
    </row>
    <row r="356" spans="1:28" x14ac:dyDescent="0.25">
      <c r="A356" s="100"/>
      <c r="B356" s="100"/>
      <c r="C356" s="100"/>
      <c r="D356" s="100"/>
      <c r="E356" s="100"/>
      <c r="F356" s="100" t="s">
        <v>391</v>
      </c>
      <c r="G356" s="100"/>
      <c r="H356" s="100"/>
      <c r="I356" s="100"/>
      <c r="J356" s="100"/>
      <c r="K356" s="100"/>
      <c r="L356" s="101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2"/>
      <c r="Y356" s="100"/>
      <c r="Z356" s="102"/>
      <c r="AA356" s="100"/>
      <c r="AB356" s="102">
        <v>0</v>
      </c>
    </row>
    <row r="357" spans="1:28" x14ac:dyDescent="0.25">
      <c r="A357" s="104"/>
      <c r="B357" s="104"/>
      <c r="C357" s="104"/>
      <c r="D357" s="104"/>
      <c r="E357" s="104"/>
      <c r="F357" s="104" t="s">
        <v>392</v>
      </c>
      <c r="G357" s="104"/>
      <c r="H357" s="104"/>
      <c r="I357" s="104"/>
      <c r="J357" s="104"/>
      <c r="K357" s="104"/>
      <c r="L357" s="105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7"/>
      <c r="Y357" s="104"/>
      <c r="Z357" s="107"/>
      <c r="AA357" s="104"/>
      <c r="AB357" s="107">
        <f>AB356</f>
        <v>0</v>
      </c>
    </row>
    <row r="358" spans="1:28" x14ac:dyDescent="0.25">
      <c r="A358" s="100"/>
      <c r="B358" s="100"/>
      <c r="C358" s="100"/>
      <c r="D358" s="100"/>
      <c r="E358" s="100"/>
      <c r="F358" s="100" t="s">
        <v>261</v>
      </c>
      <c r="G358" s="100"/>
      <c r="H358" s="100"/>
      <c r="I358" s="100"/>
      <c r="J358" s="100"/>
      <c r="K358" s="100"/>
      <c r="L358" s="101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2"/>
      <c r="Y358" s="100"/>
      <c r="Z358" s="102"/>
      <c r="AA358" s="100"/>
      <c r="AB358" s="102">
        <v>0</v>
      </c>
    </row>
    <row r="359" spans="1:28" ht="15.75" thickBot="1" x14ac:dyDescent="0.3">
      <c r="A359" s="104"/>
      <c r="B359" s="104"/>
      <c r="C359" s="104"/>
      <c r="D359" s="104"/>
      <c r="E359" s="104"/>
      <c r="F359" s="104" t="s">
        <v>262</v>
      </c>
      <c r="G359" s="104"/>
      <c r="H359" s="104"/>
      <c r="I359" s="104"/>
      <c r="J359" s="104"/>
      <c r="K359" s="104"/>
      <c r="L359" s="105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8"/>
      <c r="Y359" s="104"/>
      <c r="Z359" s="108"/>
      <c r="AA359" s="104"/>
      <c r="AB359" s="108">
        <f>AB358</f>
        <v>0</v>
      </c>
    </row>
    <row r="360" spans="1:28" x14ac:dyDescent="0.25">
      <c r="A360" s="104"/>
      <c r="B360" s="104"/>
      <c r="C360" s="104"/>
      <c r="D360" s="104"/>
      <c r="E360" s="104" t="s">
        <v>263</v>
      </c>
      <c r="F360" s="104"/>
      <c r="G360" s="104"/>
      <c r="H360" s="104"/>
      <c r="I360" s="104"/>
      <c r="J360" s="104"/>
      <c r="K360" s="104"/>
      <c r="L360" s="105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7">
        <f>ROUND(X348+X350+X353+X355+X357+X359,5)</f>
        <v>0</v>
      </c>
      <c r="Y360" s="104"/>
      <c r="Z360" s="107">
        <f>ROUND(Z348+Z350+Z353+Z355+Z357+Z359,5)</f>
        <v>15010</v>
      </c>
      <c r="AA360" s="104"/>
      <c r="AB360" s="107">
        <f>ROUND(AB348+AB350+AB353+AB355+AB357+AB359,5)</f>
        <v>15010</v>
      </c>
    </row>
    <row r="361" spans="1:28" x14ac:dyDescent="0.25">
      <c r="A361" s="100"/>
      <c r="B361" s="100"/>
      <c r="C361" s="100"/>
      <c r="D361" s="100"/>
      <c r="E361" s="100" t="s">
        <v>533</v>
      </c>
      <c r="F361" s="100"/>
      <c r="G361" s="100"/>
      <c r="H361" s="100"/>
      <c r="I361" s="100"/>
      <c r="J361" s="100"/>
      <c r="K361" s="100"/>
      <c r="L361" s="101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2"/>
      <c r="Y361" s="100"/>
      <c r="Z361" s="102"/>
      <c r="AA361" s="100"/>
      <c r="AB361" s="102">
        <v>0</v>
      </c>
    </row>
    <row r="362" spans="1:28" x14ac:dyDescent="0.25">
      <c r="A362" s="100"/>
      <c r="B362" s="100"/>
      <c r="C362" s="100"/>
      <c r="D362" s="100"/>
      <c r="E362" s="100"/>
      <c r="F362" s="100" t="s">
        <v>534</v>
      </c>
      <c r="G362" s="100"/>
      <c r="H362" s="100"/>
      <c r="I362" s="100"/>
      <c r="J362" s="100"/>
      <c r="K362" s="100"/>
      <c r="L362" s="101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2"/>
      <c r="Y362" s="100"/>
      <c r="Z362" s="102"/>
      <c r="AA362" s="100"/>
      <c r="AB362" s="102">
        <v>0</v>
      </c>
    </row>
    <row r="363" spans="1:28" x14ac:dyDescent="0.25">
      <c r="A363" s="104"/>
      <c r="B363" s="104"/>
      <c r="C363" s="104"/>
      <c r="D363" s="104"/>
      <c r="E363" s="104"/>
      <c r="F363" s="104" t="s">
        <v>535</v>
      </c>
      <c r="G363" s="104"/>
      <c r="H363" s="104"/>
      <c r="I363" s="104"/>
      <c r="J363" s="104"/>
      <c r="K363" s="104"/>
      <c r="L363" s="105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7"/>
      <c r="Y363" s="104"/>
      <c r="Z363" s="107"/>
      <c r="AA363" s="104"/>
      <c r="AB363" s="107">
        <f>AB362</f>
        <v>0</v>
      </c>
    </row>
    <row r="364" spans="1:28" x14ac:dyDescent="0.25">
      <c r="A364" s="100"/>
      <c r="B364" s="100"/>
      <c r="C364" s="100"/>
      <c r="D364" s="100"/>
      <c r="E364" s="100"/>
      <c r="F364" s="100" t="s">
        <v>536</v>
      </c>
      <c r="G364" s="100"/>
      <c r="H364" s="100"/>
      <c r="I364" s="100"/>
      <c r="J364" s="100"/>
      <c r="K364" s="100"/>
      <c r="L364" s="101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2"/>
      <c r="Y364" s="100"/>
      <c r="Z364" s="102"/>
      <c r="AA364" s="100"/>
      <c r="AB364" s="102">
        <v>0</v>
      </c>
    </row>
    <row r="365" spans="1:28" x14ac:dyDescent="0.25">
      <c r="A365" s="104"/>
      <c r="B365" s="104"/>
      <c r="C365" s="104"/>
      <c r="D365" s="104"/>
      <c r="E365" s="104"/>
      <c r="F365" s="104" t="s">
        <v>537</v>
      </c>
      <c r="G365" s="104"/>
      <c r="H365" s="104"/>
      <c r="I365" s="104"/>
      <c r="J365" s="104"/>
      <c r="K365" s="104"/>
      <c r="L365" s="105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7"/>
      <c r="Y365" s="104"/>
      <c r="Z365" s="107"/>
      <c r="AA365" s="104"/>
      <c r="AB365" s="107">
        <f>AB364</f>
        <v>0</v>
      </c>
    </row>
    <row r="366" spans="1:28" x14ac:dyDescent="0.25">
      <c r="A366" s="100"/>
      <c r="B366" s="100"/>
      <c r="C366" s="100"/>
      <c r="D366" s="100"/>
      <c r="E366" s="100"/>
      <c r="F366" s="100" t="s">
        <v>538</v>
      </c>
      <c r="G366" s="100"/>
      <c r="H366" s="100"/>
      <c r="I366" s="100"/>
      <c r="J366" s="100"/>
      <c r="K366" s="100"/>
      <c r="L366" s="101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2"/>
      <c r="Y366" s="100"/>
      <c r="Z366" s="102"/>
      <c r="AA366" s="100"/>
      <c r="AB366" s="102">
        <v>0</v>
      </c>
    </row>
    <row r="367" spans="1:28" ht="15.75" thickBot="1" x14ac:dyDescent="0.3">
      <c r="A367" s="104"/>
      <c r="B367" s="104"/>
      <c r="C367" s="104"/>
      <c r="D367" s="104"/>
      <c r="E367" s="104"/>
      <c r="F367" s="104" t="s">
        <v>539</v>
      </c>
      <c r="G367" s="104"/>
      <c r="H367" s="104"/>
      <c r="I367" s="104"/>
      <c r="J367" s="104"/>
      <c r="K367" s="104"/>
      <c r="L367" s="105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8"/>
      <c r="Y367" s="104"/>
      <c r="Z367" s="108"/>
      <c r="AA367" s="104"/>
      <c r="AB367" s="108">
        <f>AB366</f>
        <v>0</v>
      </c>
    </row>
    <row r="368" spans="1:28" x14ac:dyDescent="0.25">
      <c r="A368" s="104"/>
      <c r="B368" s="104"/>
      <c r="C368" s="104"/>
      <c r="D368" s="104"/>
      <c r="E368" s="104" t="s">
        <v>540</v>
      </c>
      <c r="F368" s="104"/>
      <c r="G368" s="104"/>
      <c r="H368" s="104"/>
      <c r="I368" s="104"/>
      <c r="J368" s="104"/>
      <c r="K368" s="104"/>
      <c r="L368" s="105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7"/>
      <c r="Y368" s="104"/>
      <c r="Z368" s="107"/>
      <c r="AA368" s="104"/>
      <c r="AB368" s="107">
        <f>ROUND(AB363+AB365+AB367,5)</f>
        <v>0</v>
      </c>
    </row>
    <row r="369" spans="1:28" x14ac:dyDescent="0.25">
      <c r="A369" s="100"/>
      <c r="B369" s="100"/>
      <c r="C369" s="100"/>
      <c r="D369" s="100"/>
      <c r="E369" s="100" t="s">
        <v>541</v>
      </c>
      <c r="F369" s="100"/>
      <c r="G369" s="100"/>
      <c r="H369" s="100"/>
      <c r="I369" s="100"/>
      <c r="J369" s="100"/>
      <c r="K369" s="100"/>
      <c r="L369" s="101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2"/>
      <c r="Y369" s="100"/>
      <c r="Z369" s="102"/>
      <c r="AA369" s="100"/>
      <c r="AB369" s="102">
        <v>0</v>
      </c>
    </row>
    <row r="370" spans="1:28" x14ac:dyDescent="0.25">
      <c r="A370" s="100"/>
      <c r="B370" s="100"/>
      <c r="C370" s="100"/>
      <c r="D370" s="100"/>
      <c r="E370" s="100"/>
      <c r="F370" s="100" t="s">
        <v>542</v>
      </c>
      <c r="G370" s="100"/>
      <c r="H370" s="100"/>
      <c r="I370" s="100"/>
      <c r="J370" s="100"/>
      <c r="K370" s="100"/>
      <c r="L370" s="101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2"/>
      <c r="Y370" s="100"/>
      <c r="Z370" s="102"/>
      <c r="AA370" s="100"/>
      <c r="AB370" s="102">
        <v>0</v>
      </c>
    </row>
    <row r="371" spans="1:28" x14ac:dyDescent="0.25">
      <c r="A371" s="104"/>
      <c r="B371" s="104"/>
      <c r="C371" s="104"/>
      <c r="D371" s="104"/>
      <c r="E371" s="104"/>
      <c r="F371" s="104" t="s">
        <v>543</v>
      </c>
      <c r="G371" s="104"/>
      <c r="H371" s="104"/>
      <c r="I371" s="104"/>
      <c r="J371" s="104"/>
      <c r="K371" s="104"/>
      <c r="L371" s="105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7"/>
      <c r="Y371" s="104"/>
      <c r="Z371" s="107"/>
      <c r="AA371" s="104"/>
      <c r="AB371" s="107">
        <f>AB370</f>
        <v>0</v>
      </c>
    </row>
    <row r="372" spans="1:28" x14ac:dyDescent="0.25">
      <c r="A372" s="100"/>
      <c r="B372" s="100"/>
      <c r="C372" s="100"/>
      <c r="D372" s="100"/>
      <c r="E372" s="100"/>
      <c r="F372" s="100" t="s">
        <v>544</v>
      </c>
      <c r="G372" s="100"/>
      <c r="H372" s="100"/>
      <c r="I372" s="100"/>
      <c r="J372" s="100"/>
      <c r="K372" s="100"/>
      <c r="L372" s="101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2"/>
      <c r="Y372" s="100"/>
      <c r="Z372" s="102"/>
      <c r="AA372" s="100"/>
      <c r="AB372" s="102">
        <v>0</v>
      </c>
    </row>
    <row r="373" spans="1:28" x14ac:dyDescent="0.25">
      <c r="A373" s="104"/>
      <c r="B373" s="104"/>
      <c r="C373" s="104"/>
      <c r="D373" s="104"/>
      <c r="E373" s="104"/>
      <c r="F373" s="104" t="s">
        <v>545</v>
      </c>
      <c r="G373" s="104"/>
      <c r="H373" s="104"/>
      <c r="I373" s="104"/>
      <c r="J373" s="104"/>
      <c r="K373" s="104"/>
      <c r="L373" s="105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7"/>
      <c r="Y373" s="104"/>
      <c r="Z373" s="107"/>
      <c r="AA373" s="104"/>
      <c r="AB373" s="107">
        <f>AB372</f>
        <v>0</v>
      </c>
    </row>
    <row r="374" spans="1:28" x14ac:dyDescent="0.25">
      <c r="A374" s="100"/>
      <c r="B374" s="100"/>
      <c r="C374" s="100"/>
      <c r="D374" s="100"/>
      <c r="E374" s="100"/>
      <c r="F374" s="100" t="s">
        <v>546</v>
      </c>
      <c r="G374" s="100"/>
      <c r="H374" s="100"/>
      <c r="I374" s="100"/>
      <c r="J374" s="100"/>
      <c r="K374" s="100"/>
      <c r="L374" s="101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2"/>
      <c r="Y374" s="100"/>
      <c r="Z374" s="102"/>
      <c r="AA374" s="100"/>
      <c r="AB374" s="102">
        <v>0</v>
      </c>
    </row>
    <row r="375" spans="1:28" ht="15.75" thickBot="1" x14ac:dyDescent="0.3">
      <c r="A375" s="104"/>
      <c r="B375" s="104"/>
      <c r="C375" s="104"/>
      <c r="D375" s="104"/>
      <c r="E375" s="104"/>
      <c r="F375" s="104" t="s">
        <v>547</v>
      </c>
      <c r="G375" s="104"/>
      <c r="H375" s="104"/>
      <c r="I375" s="104"/>
      <c r="J375" s="104"/>
      <c r="K375" s="104"/>
      <c r="L375" s="105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8"/>
      <c r="Y375" s="104"/>
      <c r="Z375" s="108"/>
      <c r="AA375" s="104"/>
      <c r="AB375" s="108">
        <f>AB374</f>
        <v>0</v>
      </c>
    </row>
    <row r="376" spans="1:28" x14ac:dyDescent="0.25">
      <c r="A376" s="104"/>
      <c r="B376" s="104"/>
      <c r="C376" s="104"/>
      <c r="D376" s="104"/>
      <c r="E376" s="104" t="s">
        <v>548</v>
      </c>
      <c r="F376" s="104"/>
      <c r="G376" s="104"/>
      <c r="H376" s="104"/>
      <c r="I376" s="104"/>
      <c r="J376" s="104"/>
      <c r="K376" s="104"/>
      <c r="L376" s="105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7"/>
      <c r="Y376" s="104"/>
      <c r="Z376" s="107"/>
      <c r="AA376" s="104"/>
      <c r="AB376" s="107">
        <f>ROUND(AB371+AB373+AB375,5)</f>
        <v>0</v>
      </c>
    </row>
    <row r="377" spans="1:28" x14ac:dyDescent="0.25">
      <c r="A377" s="100"/>
      <c r="B377" s="100"/>
      <c r="C377" s="100"/>
      <c r="D377" s="100"/>
      <c r="E377" s="100" t="s">
        <v>270</v>
      </c>
      <c r="F377" s="100"/>
      <c r="G377" s="100"/>
      <c r="H377" s="100"/>
      <c r="I377" s="100"/>
      <c r="J377" s="100"/>
      <c r="K377" s="100"/>
      <c r="L377" s="101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2"/>
      <c r="Y377" s="100"/>
      <c r="Z377" s="102"/>
      <c r="AA377" s="100"/>
      <c r="AB377" s="102">
        <v>0</v>
      </c>
    </row>
    <row r="378" spans="1:28" x14ac:dyDescent="0.25">
      <c r="A378" s="104"/>
      <c r="B378" s="104"/>
      <c r="C378" s="104"/>
      <c r="D378" s="104"/>
      <c r="E378" s="104" t="s">
        <v>271</v>
      </c>
      <c r="F378" s="104"/>
      <c r="G378" s="104"/>
      <c r="H378" s="104"/>
      <c r="I378" s="104"/>
      <c r="J378" s="104"/>
      <c r="K378" s="104"/>
      <c r="L378" s="105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7"/>
      <c r="Y378" s="104"/>
      <c r="Z378" s="107"/>
      <c r="AA378" s="104"/>
      <c r="AB378" s="107">
        <f>AB377</f>
        <v>0</v>
      </c>
    </row>
    <row r="379" spans="1:28" x14ac:dyDescent="0.25">
      <c r="A379" s="100"/>
      <c r="B379" s="100"/>
      <c r="C379" s="100"/>
      <c r="D379" s="100"/>
      <c r="E379" s="100" t="s">
        <v>549</v>
      </c>
      <c r="F379" s="100"/>
      <c r="G379" s="100"/>
      <c r="H379" s="100"/>
      <c r="I379" s="100"/>
      <c r="J379" s="100"/>
      <c r="K379" s="100"/>
      <c r="L379" s="101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2"/>
      <c r="Y379" s="100"/>
      <c r="Z379" s="102"/>
      <c r="AA379" s="100"/>
      <c r="AB379" s="102">
        <v>0</v>
      </c>
    </row>
    <row r="380" spans="1:28" x14ac:dyDescent="0.25">
      <c r="A380" s="100"/>
      <c r="B380" s="100"/>
      <c r="C380" s="100"/>
      <c r="D380" s="100"/>
      <c r="E380" s="100"/>
      <c r="F380" s="100" t="s">
        <v>544</v>
      </c>
      <c r="G380" s="100"/>
      <c r="H380" s="100"/>
      <c r="I380" s="100"/>
      <c r="J380" s="100"/>
      <c r="K380" s="100"/>
      <c r="L380" s="101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2"/>
      <c r="Y380" s="100"/>
      <c r="Z380" s="102"/>
      <c r="AA380" s="100"/>
      <c r="AB380" s="102">
        <v>0</v>
      </c>
    </row>
    <row r="381" spans="1:28" x14ac:dyDescent="0.25">
      <c r="A381" s="104"/>
      <c r="B381" s="104"/>
      <c r="C381" s="104"/>
      <c r="D381" s="104"/>
      <c r="E381" s="104"/>
      <c r="F381" s="104" t="s">
        <v>545</v>
      </c>
      <c r="G381" s="104"/>
      <c r="H381" s="104"/>
      <c r="I381" s="104"/>
      <c r="J381" s="104"/>
      <c r="K381" s="104"/>
      <c r="L381" s="105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7"/>
      <c r="Y381" s="104"/>
      <c r="Z381" s="107"/>
      <c r="AA381" s="104"/>
      <c r="AB381" s="107">
        <f>AB380</f>
        <v>0</v>
      </c>
    </row>
    <row r="382" spans="1:28" x14ac:dyDescent="0.25">
      <c r="A382" s="100"/>
      <c r="B382" s="100"/>
      <c r="C382" s="100"/>
      <c r="D382" s="100"/>
      <c r="E382" s="100"/>
      <c r="F382" s="100" t="s">
        <v>550</v>
      </c>
      <c r="G382" s="100"/>
      <c r="H382" s="100"/>
      <c r="I382" s="100"/>
      <c r="J382" s="100"/>
      <c r="K382" s="100"/>
      <c r="L382" s="101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2"/>
      <c r="Y382" s="100"/>
      <c r="Z382" s="102"/>
      <c r="AA382" s="100"/>
      <c r="AB382" s="102">
        <v>0</v>
      </c>
    </row>
    <row r="383" spans="1:28" ht="15.75" thickBot="1" x14ac:dyDescent="0.3">
      <c r="A383" s="104"/>
      <c r="B383" s="104"/>
      <c r="C383" s="104"/>
      <c r="D383" s="104"/>
      <c r="E383" s="104"/>
      <c r="F383" s="104" t="s">
        <v>551</v>
      </c>
      <c r="G383" s="104"/>
      <c r="H383" s="104"/>
      <c r="I383" s="104"/>
      <c r="J383" s="104"/>
      <c r="K383" s="104"/>
      <c r="L383" s="105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7"/>
      <c r="Y383" s="104"/>
      <c r="Z383" s="107"/>
      <c r="AA383" s="104"/>
      <c r="AB383" s="107">
        <f>AB382</f>
        <v>0</v>
      </c>
    </row>
    <row r="384" spans="1:28" ht="15.75" thickBot="1" x14ac:dyDescent="0.3">
      <c r="A384" s="104"/>
      <c r="B384" s="104"/>
      <c r="C384" s="104"/>
      <c r="D384" s="104"/>
      <c r="E384" s="104" t="s">
        <v>552</v>
      </c>
      <c r="F384" s="104"/>
      <c r="G384" s="104"/>
      <c r="H384" s="104"/>
      <c r="I384" s="104"/>
      <c r="J384" s="104"/>
      <c r="K384" s="104"/>
      <c r="L384" s="105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10"/>
      <c r="Y384" s="104"/>
      <c r="Z384" s="110"/>
      <c r="AA384" s="104"/>
      <c r="AB384" s="110">
        <f>ROUND(AB381+AB383,5)</f>
        <v>0</v>
      </c>
    </row>
    <row r="385" spans="1:28" ht="15.75" thickBot="1" x14ac:dyDescent="0.3">
      <c r="A385" s="104"/>
      <c r="B385" s="104"/>
      <c r="C385" s="104"/>
      <c r="D385" s="104" t="s">
        <v>272</v>
      </c>
      <c r="E385" s="104"/>
      <c r="F385" s="104"/>
      <c r="G385" s="104"/>
      <c r="H385" s="104"/>
      <c r="I385" s="104"/>
      <c r="J385" s="104"/>
      <c r="K385" s="104"/>
      <c r="L385" s="105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9">
        <f>ROUND(X360+X368+X376+X378+X384,5)</f>
        <v>0</v>
      </c>
      <c r="Y385" s="104"/>
      <c r="Z385" s="109">
        <f>ROUND(Z360+Z368+Z376+Z378+Z384,5)</f>
        <v>15010</v>
      </c>
      <c r="AA385" s="104"/>
      <c r="AB385" s="109">
        <f>ROUND(AB360+AB368+AB376+AB378+AB384,5)</f>
        <v>15010</v>
      </c>
    </row>
    <row r="386" spans="1:28" x14ac:dyDescent="0.25">
      <c r="A386" s="104"/>
      <c r="B386" s="104"/>
      <c r="C386" s="104" t="s">
        <v>273</v>
      </c>
      <c r="D386" s="104"/>
      <c r="E386" s="104"/>
      <c r="F386" s="104"/>
      <c r="G386" s="104"/>
      <c r="H386" s="104"/>
      <c r="I386" s="104"/>
      <c r="J386" s="104"/>
      <c r="K386" s="104"/>
      <c r="L386" s="105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7">
        <f>ROUND(X341+X343+X385,5)</f>
        <v>0</v>
      </c>
      <c r="Y386" s="104"/>
      <c r="Z386" s="107">
        <f>ROUND(Z341+Z343+Z385,5)</f>
        <v>15010</v>
      </c>
      <c r="AA386" s="104"/>
      <c r="AB386" s="107">
        <f>ROUND(AB341+AB343+AB385,5)</f>
        <v>15010</v>
      </c>
    </row>
    <row r="387" spans="1:28" x14ac:dyDescent="0.25">
      <c r="A387" s="100"/>
      <c r="B387" s="100"/>
      <c r="C387" s="100" t="s">
        <v>274</v>
      </c>
      <c r="D387" s="100"/>
      <c r="E387" s="100"/>
      <c r="F387" s="100"/>
      <c r="G387" s="100"/>
      <c r="H387" s="100"/>
      <c r="I387" s="100"/>
      <c r="J387" s="100"/>
      <c r="K387" s="100"/>
      <c r="L387" s="101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2"/>
      <c r="Y387" s="100"/>
      <c r="Z387" s="102"/>
      <c r="AA387" s="100"/>
      <c r="AB387" s="102">
        <v>17700000</v>
      </c>
    </row>
    <row r="388" spans="1:28" x14ac:dyDescent="0.25">
      <c r="A388" s="100"/>
      <c r="B388" s="100"/>
      <c r="C388" s="100"/>
      <c r="D388" s="100" t="s">
        <v>264</v>
      </c>
      <c r="E388" s="100"/>
      <c r="F388" s="100"/>
      <c r="G388" s="100"/>
      <c r="H388" s="100"/>
      <c r="I388" s="100"/>
      <c r="J388" s="100"/>
      <c r="K388" s="100"/>
      <c r="L388" s="101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2"/>
      <c r="Y388" s="100"/>
      <c r="Z388" s="102"/>
      <c r="AA388" s="100"/>
      <c r="AB388" s="102">
        <v>17700000</v>
      </c>
    </row>
    <row r="389" spans="1:28" x14ac:dyDescent="0.25">
      <c r="A389" s="100"/>
      <c r="B389" s="100"/>
      <c r="C389" s="100"/>
      <c r="D389" s="100"/>
      <c r="E389" s="100" t="s">
        <v>536</v>
      </c>
      <c r="F389" s="100"/>
      <c r="G389" s="100"/>
      <c r="H389" s="100"/>
      <c r="I389" s="100"/>
      <c r="J389" s="100"/>
      <c r="K389" s="100"/>
      <c r="L389" s="101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2"/>
      <c r="Y389" s="100"/>
      <c r="Z389" s="102"/>
      <c r="AA389" s="100"/>
      <c r="AB389" s="102">
        <v>7200000</v>
      </c>
    </row>
    <row r="390" spans="1:28" x14ac:dyDescent="0.25">
      <c r="A390" s="104"/>
      <c r="B390" s="104"/>
      <c r="C390" s="104"/>
      <c r="D390" s="104"/>
      <c r="E390" s="104" t="s">
        <v>537</v>
      </c>
      <c r="F390" s="104"/>
      <c r="G390" s="104"/>
      <c r="H390" s="104"/>
      <c r="I390" s="104"/>
      <c r="J390" s="104"/>
      <c r="K390" s="104"/>
      <c r="L390" s="105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7"/>
      <c r="Y390" s="104"/>
      <c r="Z390" s="107"/>
      <c r="AA390" s="104"/>
      <c r="AB390" s="107">
        <f>AB389</f>
        <v>7200000</v>
      </c>
    </row>
    <row r="391" spans="1:28" x14ac:dyDescent="0.25">
      <c r="A391" s="100"/>
      <c r="B391" s="100"/>
      <c r="C391" s="100"/>
      <c r="D391" s="100"/>
      <c r="E391" s="100" t="s">
        <v>553</v>
      </c>
      <c r="F391" s="100"/>
      <c r="G391" s="100"/>
      <c r="H391" s="100"/>
      <c r="I391" s="100"/>
      <c r="J391" s="100"/>
      <c r="K391" s="100"/>
      <c r="L391" s="101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2"/>
      <c r="Y391" s="100"/>
      <c r="Z391" s="102"/>
      <c r="AA391" s="100"/>
      <c r="AB391" s="102">
        <v>3500000</v>
      </c>
    </row>
    <row r="392" spans="1:28" x14ac:dyDescent="0.25">
      <c r="A392" s="104"/>
      <c r="B392" s="104"/>
      <c r="C392" s="104"/>
      <c r="D392" s="104"/>
      <c r="E392" s="104" t="s">
        <v>554</v>
      </c>
      <c r="F392" s="104"/>
      <c r="G392" s="104"/>
      <c r="H392" s="104"/>
      <c r="I392" s="104"/>
      <c r="J392" s="104"/>
      <c r="K392" s="104"/>
      <c r="L392" s="105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7"/>
      <c r="Y392" s="104"/>
      <c r="Z392" s="107"/>
      <c r="AA392" s="104"/>
      <c r="AB392" s="107">
        <f>AB391</f>
        <v>3500000</v>
      </c>
    </row>
    <row r="393" spans="1:28" x14ac:dyDescent="0.25">
      <c r="A393" s="100"/>
      <c r="B393" s="100"/>
      <c r="C393" s="100"/>
      <c r="D393" s="100"/>
      <c r="E393" s="100" t="s">
        <v>555</v>
      </c>
      <c r="F393" s="100"/>
      <c r="G393" s="100"/>
      <c r="H393" s="100"/>
      <c r="I393" s="100"/>
      <c r="J393" s="100"/>
      <c r="K393" s="100"/>
      <c r="L393" s="101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2"/>
      <c r="Y393" s="100"/>
      <c r="Z393" s="102"/>
      <c r="AA393" s="100"/>
      <c r="AB393" s="102">
        <v>4000000</v>
      </c>
    </row>
    <row r="394" spans="1:28" ht="15.75" thickBot="1" x14ac:dyDescent="0.3">
      <c r="A394" s="111"/>
      <c r="B394" s="111"/>
      <c r="C394" s="111"/>
      <c r="D394" s="111"/>
      <c r="E394" s="111"/>
      <c r="F394" s="111"/>
      <c r="G394" s="111"/>
      <c r="H394" s="104"/>
      <c r="I394" s="104"/>
      <c r="J394" s="104" t="s">
        <v>405</v>
      </c>
      <c r="K394" s="104"/>
      <c r="L394" s="105">
        <v>45623</v>
      </c>
      <c r="M394" s="104"/>
      <c r="N394" s="104"/>
      <c r="O394" s="104"/>
      <c r="P394" s="104"/>
      <c r="Q394" s="104"/>
      <c r="R394" s="104" t="s">
        <v>619</v>
      </c>
      <c r="S394" s="104"/>
      <c r="T394" s="106"/>
      <c r="U394" s="104"/>
      <c r="V394" s="104" t="s">
        <v>416</v>
      </c>
      <c r="W394" s="104"/>
      <c r="X394" s="108"/>
      <c r="Y394" s="104"/>
      <c r="Z394" s="108">
        <v>750000</v>
      </c>
      <c r="AA394" s="104"/>
      <c r="AB394" s="108">
        <v>4750000</v>
      </c>
    </row>
    <row r="395" spans="1:28" x14ac:dyDescent="0.25">
      <c r="A395" s="104"/>
      <c r="B395" s="104"/>
      <c r="C395" s="104"/>
      <c r="D395" s="104"/>
      <c r="E395" s="104" t="s">
        <v>556</v>
      </c>
      <c r="F395" s="104"/>
      <c r="G395" s="104"/>
      <c r="H395" s="104"/>
      <c r="I395" s="104"/>
      <c r="J395" s="104"/>
      <c r="K395" s="104"/>
      <c r="L395" s="105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7">
        <f>ROUND(SUM(X393:X394),5)</f>
        <v>0</v>
      </c>
      <c r="Y395" s="104"/>
      <c r="Z395" s="107">
        <f>ROUND(SUM(Z393:Z394),5)</f>
        <v>750000</v>
      </c>
      <c r="AA395" s="104"/>
      <c r="AB395" s="107">
        <f>AB394</f>
        <v>4750000</v>
      </c>
    </row>
    <row r="396" spans="1:28" x14ac:dyDescent="0.25">
      <c r="A396" s="100"/>
      <c r="B396" s="100"/>
      <c r="C396" s="100"/>
      <c r="D396" s="100"/>
      <c r="E396" s="100" t="s">
        <v>557</v>
      </c>
      <c r="F396" s="100"/>
      <c r="G396" s="100"/>
      <c r="H396" s="100"/>
      <c r="I396" s="100"/>
      <c r="J396" s="100"/>
      <c r="K396" s="100"/>
      <c r="L396" s="101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2"/>
      <c r="Y396" s="100"/>
      <c r="Z396" s="102"/>
      <c r="AA396" s="100"/>
      <c r="AB396" s="102">
        <v>3000000</v>
      </c>
    </row>
    <row r="397" spans="1:28" x14ac:dyDescent="0.25">
      <c r="A397" s="104"/>
      <c r="B397" s="104"/>
      <c r="C397" s="104"/>
      <c r="D397" s="104"/>
      <c r="E397" s="104" t="s">
        <v>558</v>
      </c>
      <c r="F397" s="104"/>
      <c r="G397" s="104"/>
      <c r="H397" s="104"/>
      <c r="I397" s="104"/>
      <c r="J397" s="104"/>
      <c r="K397" s="104"/>
      <c r="L397" s="105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7"/>
      <c r="Y397" s="104"/>
      <c r="Z397" s="107"/>
      <c r="AA397" s="104"/>
      <c r="AB397" s="107">
        <f>AB396</f>
        <v>3000000</v>
      </c>
    </row>
    <row r="398" spans="1:28" x14ac:dyDescent="0.25">
      <c r="A398" s="100"/>
      <c r="B398" s="100"/>
      <c r="C398" s="100"/>
      <c r="D398" s="100"/>
      <c r="E398" s="100" t="s">
        <v>559</v>
      </c>
      <c r="F398" s="100"/>
      <c r="G398" s="100"/>
      <c r="H398" s="100"/>
      <c r="I398" s="100"/>
      <c r="J398" s="100"/>
      <c r="K398" s="100"/>
      <c r="L398" s="101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2"/>
      <c r="Y398" s="100"/>
      <c r="Z398" s="102"/>
      <c r="AA398" s="100"/>
      <c r="AB398" s="102">
        <v>0</v>
      </c>
    </row>
    <row r="399" spans="1:28" x14ac:dyDescent="0.25">
      <c r="A399" s="104"/>
      <c r="B399" s="104"/>
      <c r="C399" s="104"/>
      <c r="D399" s="104"/>
      <c r="E399" s="104" t="s">
        <v>560</v>
      </c>
      <c r="F399" s="104"/>
      <c r="G399" s="104"/>
      <c r="H399" s="104"/>
      <c r="I399" s="104"/>
      <c r="J399" s="104"/>
      <c r="K399" s="104"/>
      <c r="L399" s="105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7"/>
      <c r="Y399" s="104"/>
      <c r="Z399" s="107"/>
      <c r="AA399" s="104"/>
      <c r="AB399" s="107">
        <f>AB398</f>
        <v>0</v>
      </c>
    </row>
    <row r="400" spans="1:28" x14ac:dyDescent="0.25">
      <c r="A400" s="100"/>
      <c r="B400" s="100"/>
      <c r="C400" s="100"/>
      <c r="D400" s="100"/>
      <c r="E400" s="100" t="s">
        <v>267</v>
      </c>
      <c r="F400" s="100"/>
      <c r="G400" s="100"/>
      <c r="H400" s="100"/>
      <c r="I400" s="100"/>
      <c r="J400" s="100"/>
      <c r="K400" s="100"/>
      <c r="L400" s="101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2"/>
      <c r="Y400" s="100"/>
      <c r="Z400" s="102"/>
      <c r="AA400" s="100"/>
      <c r="AB400" s="102">
        <v>0</v>
      </c>
    </row>
    <row r="401" spans="1:28" ht="15.75" thickBot="1" x14ac:dyDescent="0.3">
      <c r="A401" s="104"/>
      <c r="B401" s="104"/>
      <c r="C401" s="104"/>
      <c r="D401" s="104"/>
      <c r="E401" s="104" t="s">
        <v>268</v>
      </c>
      <c r="F401" s="104"/>
      <c r="G401" s="104"/>
      <c r="H401" s="104"/>
      <c r="I401" s="104"/>
      <c r="J401" s="104"/>
      <c r="K401" s="104"/>
      <c r="L401" s="105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7"/>
      <c r="Y401" s="104"/>
      <c r="Z401" s="107"/>
      <c r="AA401" s="104"/>
      <c r="AB401" s="107">
        <f>AB400</f>
        <v>0</v>
      </c>
    </row>
    <row r="402" spans="1:28" ht="15.75" thickBot="1" x14ac:dyDescent="0.3">
      <c r="A402" s="104"/>
      <c r="B402" s="104"/>
      <c r="C402" s="104"/>
      <c r="D402" s="104" t="s">
        <v>269</v>
      </c>
      <c r="E402" s="104"/>
      <c r="F402" s="104"/>
      <c r="G402" s="104"/>
      <c r="H402" s="104"/>
      <c r="I402" s="104"/>
      <c r="J402" s="104"/>
      <c r="K402" s="104"/>
      <c r="L402" s="105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10">
        <f>ROUND(X390+X392+X395+X397+X399+X401,5)</f>
        <v>0</v>
      </c>
      <c r="Y402" s="104"/>
      <c r="Z402" s="110">
        <f>ROUND(Z390+Z392+Z395+Z397+Z399+Z401,5)</f>
        <v>750000</v>
      </c>
      <c r="AA402" s="104"/>
      <c r="AB402" s="110">
        <f>ROUND(AB390+AB392+AB395+AB397+AB399+AB401,5)</f>
        <v>18450000</v>
      </c>
    </row>
    <row r="403" spans="1:28" ht="15.75" thickBot="1" x14ac:dyDescent="0.3">
      <c r="A403" s="104"/>
      <c r="B403" s="104"/>
      <c r="C403" s="104" t="s">
        <v>275</v>
      </c>
      <c r="D403" s="104"/>
      <c r="E403" s="104"/>
      <c r="F403" s="104"/>
      <c r="G403" s="104"/>
      <c r="H403" s="104"/>
      <c r="I403" s="104"/>
      <c r="J403" s="104"/>
      <c r="K403" s="104"/>
      <c r="L403" s="105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9">
        <f>X402</f>
        <v>0</v>
      </c>
      <c r="Y403" s="104"/>
      <c r="Z403" s="109">
        <f>Z402</f>
        <v>750000</v>
      </c>
      <c r="AA403" s="104"/>
      <c r="AB403" s="109">
        <f>AB402</f>
        <v>18450000</v>
      </c>
    </row>
    <row r="404" spans="1:28" x14ac:dyDescent="0.25">
      <c r="A404" s="104"/>
      <c r="B404" s="104" t="s">
        <v>276</v>
      </c>
      <c r="C404" s="104"/>
      <c r="D404" s="104"/>
      <c r="E404" s="104"/>
      <c r="F404" s="104"/>
      <c r="G404" s="104"/>
      <c r="H404" s="104"/>
      <c r="I404" s="104"/>
      <c r="J404" s="104"/>
      <c r="K404" s="104"/>
      <c r="L404" s="105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7">
        <f>ROUND(X386+X403,5)</f>
        <v>0</v>
      </c>
      <c r="Y404" s="104"/>
      <c r="Z404" s="107">
        <f>ROUND(Z386+Z403,5)</f>
        <v>765010</v>
      </c>
      <c r="AA404" s="104"/>
      <c r="AB404" s="107">
        <f>ROUND(AB386+AB403,5)</f>
        <v>18465010</v>
      </c>
    </row>
    <row r="405" spans="1:28" x14ac:dyDescent="0.25">
      <c r="A405" s="100"/>
      <c r="B405" s="100" t="s">
        <v>277</v>
      </c>
      <c r="C405" s="100"/>
      <c r="D405" s="100"/>
      <c r="E405" s="100"/>
      <c r="F405" s="100"/>
      <c r="G405" s="100"/>
      <c r="H405" s="100"/>
      <c r="I405" s="100"/>
      <c r="J405" s="100"/>
      <c r="K405" s="100"/>
      <c r="L405" s="101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2"/>
      <c r="Y405" s="100"/>
      <c r="Z405" s="102"/>
      <c r="AA405" s="100"/>
      <c r="AB405" s="102">
        <v>4166575.09</v>
      </c>
    </row>
    <row r="406" spans="1:28" x14ac:dyDescent="0.25">
      <c r="A406" s="100"/>
      <c r="B406" s="100"/>
      <c r="C406" s="100" t="s">
        <v>278</v>
      </c>
      <c r="D406" s="100"/>
      <c r="E406" s="100"/>
      <c r="F406" s="100"/>
      <c r="G406" s="100"/>
      <c r="H406" s="100"/>
      <c r="I406" s="100"/>
      <c r="J406" s="100"/>
      <c r="K406" s="100"/>
      <c r="L406" s="101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2"/>
      <c r="Y406" s="100"/>
      <c r="Z406" s="102"/>
      <c r="AA406" s="100"/>
      <c r="AB406" s="102">
        <v>4166575.09</v>
      </c>
    </row>
    <row r="407" spans="1:28" x14ac:dyDescent="0.25">
      <c r="A407" s="100"/>
      <c r="B407" s="100"/>
      <c r="C407" s="100"/>
      <c r="D407" s="100" t="s">
        <v>389</v>
      </c>
      <c r="E407" s="100"/>
      <c r="F407" s="100"/>
      <c r="G407" s="100"/>
      <c r="H407" s="100"/>
      <c r="I407" s="100"/>
      <c r="J407" s="100"/>
      <c r="K407" s="100"/>
      <c r="L407" s="101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2"/>
      <c r="Y407" s="100"/>
      <c r="Z407" s="102"/>
      <c r="AA407" s="100"/>
      <c r="AB407" s="102">
        <v>4166575.09</v>
      </c>
    </row>
    <row r="408" spans="1:28" x14ac:dyDescent="0.25">
      <c r="A408" s="100"/>
      <c r="B408" s="100"/>
      <c r="C408" s="100"/>
      <c r="D408" s="100"/>
      <c r="E408" s="100" t="s">
        <v>284</v>
      </c>
      <c r="F408" s="100"/>
      <c r="G408" s="100"/>
      <c r="H408" s="100"/>
      <c r="I408" s="100"/>
      <c r="J408" s="100"/>
      <c r="K408" s="100"/>
      <c r="L408" s="101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2"/>
      <c r="Y408" s="100"/>
      <c r="Z408" s="102"/>
      <c r="AA408" s="100"/>
      <c r="AB408" s="102">
        <v>4166575.09</v>
      </c>
    </row>
    <row r="409" spans="1:28" x14ac:dyDescent="0.25">
      <c r="A409" s="104"/>
      <c r="B409" s="104"/>
      <c r="C409" s="104"/>
      <c r="D409" s="104"/>
      <c r="E409" s="104" t="s">
        <v>285</v>
      </c>
      <c r="F409" s="104"/>
      <c r="G409" s="104"/>
      <c r="H409" s="104"/>
      <c r="I409" s="104"/>
      <c r="J409" s="104"/>
      <c r="K409" s="104"/>
      <c r="L409" s="105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7"/>
      <c r="Y409" s="104"/>
      <c r="Z409" s="107"/>
      <c r="AA409" s="104"/>
      <c r="AB409" s="107">
        <f>AB408</f>
        <v>4166575.09</v>
      </c>
    </row>
    <row r="410" spans="1:28" x14ac:dyDescent="0.25">
      <c r="A410" s="100"/>
      <c r="B410" s="100"/>
      <c r="C410" s="100"/>
      <c r="D410" s="100"/>
      <c r="E410" s="100" t="s">
        <v>561</v>
      </c>
      <c r="F410" s="100"/>
      <c r="G410" s="100"/>
      <c r="H410" s="100"/>
      <c r="I410" s="100"/>
      <c r="J410" s="100"/>
      <c r="K410" s="100"/>
      <c r="L410" s="101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2"/>
      <c r="Y410" s="100"/>
      <c r="Z410" s="102"/>
      <c r="AA410" s="100"/>
      <c r="AB410" s="102">
        <v>0</v>
      </c>
    </row>
    <row r="411" spans="1:28" ht="15.75" thickBot="1" x14ac:dyDescent="0.3">
      <c r="A411" s="104"/>
      <c r="B411" s="104"/>
      <c r="C411" s="104"/>
      <c r="D411" s="104"/>
      <c r="E411" s="104" t="s">
        <v>562</v>
      </c>
      <c r="F411" s="104"/>
      <c r="G411" s="104"/>
      <c r="H411" s="104"/>
      <c r="I411" s="104"/>
      <c r="J411" s="104"/>
      <c r="K411" s="104"/>
      <c r="L411" s="105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8"/>
      <c r="Y411" s="104"/>
      <c r="Z411" s="108"/>
      <c r="AA411" s="104"/>
      <c r="AB411" s="108">
        <f>AB410</f>
        <v>0</v>
      </c>
    </row>
    <row r="412" spans="1:28" x14ac:dyDescent="0.25">
      <c r="A412" s="104"/>
      <c r="B412" s="104"/>
      <c r="C412" s="104"/>
      <c r="D412" s="104" t="s">
        <v>390</v>
      </c>
      <c r="E412" s="104"/>
      <c r="F412" s="104"/>
      <c r="G412" s="104"/>
      <c r="H412" s="104"/>
      <c r="I412" s="104"/>
      <c r="J412" s="104"/>
      <c r="K412" s="104"/>
      <c r="L412" s="105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7"/>
      <c r="Y412" s="104"/>
      <c r="Z412" s="107"/>
      <c r="AA412" s="104"/>
      <c r="AB412" s="107">
        <f>ROUND(AB409+AB411,5)</f>
        <v>4166575.09</v>
      </c>
    </row>
    <row r="413" spans="1:28" x14ac:dyDescent="0.25">
      <c r="A413" s="100"/>
      <c r="B413" s="100"/>
      <c r="C413" s="100"/>
      <c r="D413" s="100" t="s">
        <v>331</v>
      </c>
      <c r="E413" s="100"/>
      <c r="F413" s="100"/>
      <c r="G413" s="100"/>
      <c r="H413" s="100"/>
      <c r="I413" s="100"/>
      <c r="J413" s="100"/>
      <c r="K413" s="100"/>
      <c r="L413" s="101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2"/>
      <c r="Y413" s="100"/>
      <c r="Z413" s="102"/>
      <c r="AA413" s="100"/>
      <c r="AB413" s="102">
        <v>0</v>
      </c>
    </row>
    <row r="414" spans="1:28" ht="15.75" thickBot="1" x14ac:dyDescent="0.3">
      <c r="A414" s="104"/>
      <c r="B414" s="104"/>
      <c r="C414" s="104"/>
      <c r="D414" s="104" t="s">
        <v>332</v>
      </c>
      <c r="E414" s="104"/>
      <c r="F414" s="104"/>
      <c r="G414" s="104"/>
      <c r="H414" s="104"/>
      <c r="I414" s="104"/>
      <c r="J414" s="104"/>
      <c r="K414" s="104"/>
      <c r="L414" s="105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8"/>
      <c r="Y414" s="104"/>
      <c r="Z414" s="108"/>
      <c r="AA414" s="104"/>
      <c r="AB414" s="108">
        <f>AB413</f>
        <v>0</v>
      </c>
    </row>
    <row r="415" spans="1:28" x14ac:dyDescent="0.25">
      <c r="A415" s="104"/>
      <c r="B415" s="104"/>
      <c r="C415" s="104" t="s">
        <v>333</v>
      </c>
      <c r="D415" s="104"/>
      <c r="E415" s="104"/>
      <c r="F415" s="104"/>
      <c r="G415" s="104"/>
      <c r="H415" s="104"/>
      <c r="I415" s="104"/>
      <c r="J415" s="104"/>
      <c r="K415" s="104"/>
      <c r="L415" s="105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7"/>
      <c r="Y415" s="104"/>
      <c r="Z415" s="107"/>
      <c r="AA415" s="104"/>
      <c r="AB415" s="107">
        <f>ROUND(AB412+AB414,5)</f>
        <v>4166575.09</v>
      </c>
    </row>
    <row r="416" spans="1:28" x14ac:dyDescent="0.25">
      <c r="A416" s="100"/>
      <c r="B416" s="100"/>
      <c r="C416" s="100" t="s">
        <v>334</v>
      </c>
      <c r="D416" s="100"/>
      <c r="E416" s="100"/>
      <c r="F416" s="100"/>
      <c r="G416" s="100"/>
      <c r="H416" s="100"/>
      <c r="I416" s="100"/>
      <c r="J416" s="100"/>
      <c r="K416" s="100"/>
      <c r="L416" s="101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2"/>
      <c r="Y416" s="100"/>
      <c r="Z416" s="102"/>
      <c r="AA416" s="100"/>
      <c r="AB416" s="102">
        <v>0</v>
      </c>
    </row>
    <row r="417" spans="1:28" x14ac:dyDescent="0.25">
      <c r="A417" s="104"/>
      <c r="B417" s="104"/>
      <c r="C417" s="104" t="s">
        <v>335</v>
      </c>
      <c r="D417" s="104"/>
      <c r="E417" s="104"/>
      <c r="F417" s="104"/>
      <c r="G417" s="104"/>
      <c r="H417" s="104"/>
      <c r="I417" s="104"/>
      <c r="J417" s="104"/>
      <c r="K417" s="104"/>
      <c r="L417" s="105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7"/>
      <c r="Y417" s="104"/>
      <c r="Z417" s="107"/>
      <c r="AA417" s="104"/>
      <c r="AB417" s="107">
        <f>AB416</f>
        <v>0</v>
      </c>
    </row>
    <row r="418" spans="1:28" x14ac:dyDescent="0.25">
      <c r="A418" s="100"/>
      <c r="B418" s="100"/>
      <c r="C418" s="100" t="s">
        <v>336</v>
      </c>
      <c r="D418" s="100"/>
      <c r="E418" s="100"/>
      <c r="F418" s="100"/>
      <c r="G418" s="100"/>
      <c r="H418" s="100"/>
      <c r="I418" s="100"/>
      <c r="J418" s="100"/>
      <c r="K418" s="100"/>
      <c r="L418" s="101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2"/>
      <c r="Y418" s="100"/>
      <c r="Z418" s="102"/>
      <c r="AA418" s="100"/>
      <c r="AB418" s="102">
        <v>0</v>
      </c>
    </row>
    <row r="419" spans="1:28" x14ac:dyDescent="0.25">
      <c r="A419" s="104"/>
      <c r="B419" s="104"/>
      <c r="C419" s="104" t="s">
        <v>337</v>
      </c>
      <c r="D419" s="104"/>
      <c r="E419" s="104"/>
      <c r="F419" s="104"/>
      <c r="G419" s="104"/>
      <c r="H419" s="104"/>
      <c r="I419" s="104"/>
      <c r="J419" s="104"/>
      <c r="K419" s="104"/>
      <c r="L419" s="105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7"/>
      <c r="Y419" s="104"/>
      <c r="Z419" s="107"/>
      <c r="AA419" s="104"/>
      <c r="AB419" s="107">
        <f>AB418</f>
        <v>0</v>
      </c>
    </row>
    <row r="420" spans="1:28" x14ac:dyDescent="0.25">
      <c r="A420" s="100"/>
      <c r="B420" s="100"/>
      <c r="C420" s="100" t="s">
        <v>338</v>
      </c>
      <c r="D420" s="100"/>
      <c r="E420" s="100"/>
      <c r="F420" s="100"/>
      <c r="G420" s="100"/>
      <c r="H420" s="100"/>
      <c r="I420" s="100"/>
      <c r="J420" s="100"/>
      <c r="K420" s="100"/>
      <c r="L420" s="101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2"/>
      <c r="Y420" s="100"/>
      <c r="Z420" s="102"/>
      <c r="AA420" s="100"/>
      <c r="AB420" s="102">
        <v>0</v>
      </c>
    </row>
    <row r="421" spans="1:28" x14ac:dyDescent="0.25">
      <c r="A421" s="104"/>
      <c r="B421" s="104"/>
      <c r="C421" s="104" t="s">
        <v>339</v>
      </c>
      <c r="D421" s="104"/>
      <c r="E421" s="104"/>
      <c r="F421" s="104"/>
      <c r="G421" s="104"/>
      <c r="H421" s="104"/>
      <c r="I421" s="104"/>
      <c r="J421" s="104"/>
      <c r="K421" s="104"/>
      <c r="L421" s="105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7"/>
      <c r="Y421" s="104"/>
      <c r="Z421" s="107"/>
      <c r="AA421" s="104"/>
      <c r="AB421" s="107">
        <f>AB420</f>
        <v>0</v>
      </c>
    </row>
    <row r="422" spans="1:28" x14ac:dyDescent="0.25">
      <c r="A422" s="100"/>
      <c r="B422" s="100"/>
      <c r="C422" s="100" t="s">
        <v>340</v>
      </c>
      <c r="D422" s="100"/>
      <c r="E422" s="100"/>
      <c r="F422" s="100"/>
      <c r="G422" s="100"/>
      <c r="H422" s="100"/>
      <c r="I422" s="100"/>
      <c r="J422" s="100"/>
      <c r="K422" s="100"/>
      <c r="L422" s="101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2"/>
      <c r="Y422" s="100"/>
      <c r="Z422" s="102"/>
      <c r="AA422" s="100"/>
      <c r="AB422" s="102">
        <v>0</v>
      </c>
    </row>
    <row r="423" spans="1:28" x14ac:dyDescent="0.25">
      <c r="A423" s="104"/>
      <c r="B423" s="104"/>
      <c r="C423" s="104" t="s">
        <v>341</v>
      </c>
      <c r="D423" s="104"/>
      <c r="E423" s="104"/>
      <c r="F423" s="104"/>
      <c r="G423" s="104"/>
      <c r="H423" s="104"/>
      <c r="I423" s="104"/>
      <c r="J423" s="104"/>
      <c r="K423" s="104"/>
      <c r="L423" s="105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7"/>
      <c r="Y423" s="104"/>
      <c r="Z423" s="107"/>
      <c r="AA423" s="104"/>
      <c r="AB423" s="107">
        <f>AB422</f>
        <v>0</v>
      </c>
    </row>
    <row r="424" spans="1:28" x14ac:dyDescent="0.25">
      <c r="A424" s="100"/>
      <c r="B424" s="100"/>
      <c r="C424" s="100" t="s">
        <v>342</v>
      </c>
      <c r="D424" s="100"/>
      <c r="E424" s="100"/>
      <c r="F424" s="100"/>
      <c r="G424" s="100"/>
      <c r="H424" s="100"/>
      <c r="I424" s="100"/>
      <c r="J424" s="100"/>
      <c r="K424" s="100"/>
      <c r="L424" s="101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2"/>
      <c r="Y424" s="100"/>
      <c r="Z424" s="102"/>
      <c r="AA424" s="100"/>
      <c r="AB424" s="102">
        <v>0</v>
      </c>
    </row>
    <row r="425" spans="1:28" x14ac:dyDescent="0.25">
      <c r="A425" s="104"/>
      <c r="B425" s="104"/>
      <c r="C425" s="104" t="s">
        <v>343</v>
      </c>
      <c r="D425" s="104"/>
      <c r="E425" s="104"/>
      <c r="F425" s="104"/>
      <c r="G425" s="104"/>
      <c r="H425" s="104"/>
      <c r="I425" s="104"/>
      <c r="J425" s="104"/>
      <c r="K425" s="104"/>
      <c r="L425" s="105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7"/>
      <c r="Y425" s="104"/>
      <c r="Z425" s="107"/>
      <c r="AA425" s="104"/>
      <c r="AB425" s="107">
        <f>AB424</f>
        <v>0</v>
      </c>
    </row>
    <row r="426" spans="1:28" x14ac:dyDescent="0.25">
      <c r="A426" s="100"/>
      <c r="B426" s="100"/>
      <c r="C426" s="100" t="s">
        <v>344</v>
      </c>
      <c r="D426" s="100"/>
      <c r="E426" s="100"/>
      <c r="F426" s="100"/>
      <c r="G426" s="100"/>
      <c r="H426" s="100"/>
      <c r="I426" s="100"/>
      <c r="J426" s="100"/>
      <c r="K426" s="100"/>
      <c r="L426" s="101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2"/>
      <c r="Y426" s="100"/>
      <c r="Z426" s="102"/>
      <c r="AA426" s="100"/>
      <c r="AB426" s="102">
        <v>0</v>
      </c>
    </row>
    <row r="427" spans="1:28" x14ac:dyDescent="0.25">
      <c r="A427" s="104"/>
      <c r="B427" s="104"/>
      <c r="C427" s="104" t="s">
        <v>345</v>
      </c>
      <c r="D427" s="104"/>
      <c r="E427" s="104"/>
      <c r="F427" s="104"/>
      <c r="G427" s="104"/>
      <c r="H427" s="104"/>
      <c r="I427" s="104"/>
      <c r="J427" s="104"/>
      <c r="K427" s="104"/>
      <c r="L427" s="105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7"/>
      <c r="Y427" s="104"/>
      <c r="Z427" s="107"/>
      <c r="AA427" s="104"/>
      <c r="AB427" s="107">
        <v>0</v>
      </c>
    </row>
    <row r="428" spans="1:28" x14ac:dyDescent="0.25">
      <c r="A428" s="100"/>
      <c r="B428" s="100"/>
      <c r="C428" s="100" t="s">
        <v>346</v>
      </c>
      <c r="D428" s="100"/>
      <c r="E428" s="100"/>
      <c r="F428" s="100"/>
      <c r="G428" s="100"/>
      <c r="H428" s="100"/>
      <c r="I428" s="100"/>
      <c r="J428" s="100"/>
      <c r="K428" s="100"/>
      <c r="L428" s="101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2"/>
      <c r="Y428" s="100"/>
      <c r="Z428" s="102"/>
      <c r="AA428" s="100"/>
      <c r="AB428" s="102">
        <v>0</v>
      </c>
    </row>
    <row r="429" spans="1:28" ht="15.75" thickBot="1" x14ac:dyDescent="0.3">
      <c r="A429" s="104"/>
      <c r="B429" s="104"/>
      <c r="C429" s="104" t="s">
        <v>347</v>
      </c>
      <c r="D429" s="104"/>
      <c r="E429" s="104"/>
      <c r="F429" s="104"/>
      <c r="G429" s="104"/>
      <c r="H429" s="104"/>
      <c r="I429" s="104"/>
      <c r="J429" s="104"/>
      <c r="K429" s="104"/>
      <c r="L429" s="105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7"/>
      <c r="Y429" s="104"/>
      <c r="Z429" s="107"/>
      <c r="AA429" s="104"/>
      <c r="AB429" s="107">
        <v>0</v>
      </c>
    </row>
    <row r="430" spans="1:28" ht="15.75" thickBot="1" x14ac:dyDescent="0.3">
      <c r="A430" s="104"/>
      <c r="B430" s="104" t="s">
        <v>348</v>
      </c>
      <c r="C430" s="104"/>
      <c r="D430" s="104"/>
      <c r="E430" s="104"/>
      <c r="F430" s="104"/>
      <c r="G430" s="104"/>
      <c r="H430" s="104"/>
      <c r="I430" s="104"/>
      <c r="J430" s="104"/>
      <c r="K430" s="104"/>
      <c r="L430" s="105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10"/>
      <c r="Y430" s="104"/>
      <c r="Z430" s="110"/>
      <c r="AA430" s="104"/>
      <c r="AB430" s="110">
        <f>ROUND(AB415+AB417+AB419+AB421+AB423+AB425+AB427+AB429,5)</f>
        <v>4166575.09</v>
      </c>
    </row>
    <row r="431" spans="1:28" s="113" customFormat="1" ht="12" thickBot="1" x14ac:dyDescent="0.25">
      <c r="A431" s="100" t="s">
        <v>349</v>
      </c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1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12">
        <f>ROUND(X404+X430,5)</f>
        <v>0</v>
      </c>
      <c r="Y431" s="100"/>
      <c r="Z431" s="112">
        <f>ROUND(Z404+Z430,5)</f>
        <v>765010</v>
      </c>
      <c r="AA431" s="100"/>
      <c r="AB431" s="112">
        <f>ROUND(AB404+AB430,5)</f>
        <v>22631585.09</v>
      </c>
    </row>
    <row r="432" spans="1:28" ht="15.75" thickTop="1" x14ac:dyDescent="0.25"/>
  </sheetData>
  <pageMargins left="0.7" right="0.7" top="0.75" bottom="0.75" header="0.1" footer="0.3"/>
  <pageSetup orientation="portrait" r:id="rId1"/>
  <headerFooter>
    <oddHeader>&amp;L&amp;"Arial,Bold"&amp;8 6:25 AM
&amp;"Arial,Bold"&amp;8 08/01/25
&amp;"Arial,Bold"&amp;8 Accrual Basis&amp;C&amp;"Arial,Bold"&amp;12 Reserve at Hickory Creek LLC
&amp;"Arial,Bold"&amp;14 Balance Sheet Detail
&amp;"Arial,Bold"&amp;10 As of December 31, 2024</oddHeader>
    <oddFooter>&amp;R&amp;"Arial,Bold"&amp;8 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8B70-E8B1-4793-B544-D88768264905}">
  <dimension ref="B1:L56"/>
  <sheetViews>
    <sheetView topLeftCell="A9" workbookViewId="0">
      <selection activeCell="G30" sqref="G30"/>
    </sheetView>
  </sheetViews>
  <sheetFormatPr defaultColWidth="8.25" defaultRowHeight="15" x14ac:dyDescent="0.25"/>
  <cols>
    <col min="1" max="1" width="8.25" style="49"/>
    <col min="2" max="2" width="27.75" style="47" bestFit="1" customWidth="1"/>
    <col min="3" max="3" width="6.5" style="82" bestFit="1" customWidth="1"/>
    <col min="4" max="4" width="17.75" style="83" customWidth="1"/>
    <col min="5" max="5" width="5.125" style="49" customWidth="1"/>
    <col min="6" max="6" width="3.625" style="54" bestFit="1" customWidth="1"/>
    <col min="7" max="8" width="12.25" style="48" customWidth="1"/>
    <col min="9" max="9" width="5.125" style="48" customWidth="1"/>
    <col min="10" max="10" width="17.75" style="48" customWidth="1"/>
    <col min="11" max="11" width="14.875" style="49" bestFit="1" customWidth="1"/>
    <col min="12" max="12" width="13" style="49" bestFit="1" customWidth="1"/>
    <col min="13" max="13" width="4.75" style="49" bestFit="1" customWidth="1"/>
    <col min="14" max="14" width="14.25" style="49" bestFit="1" customWidth="1"/>
    <col min="15" max="16384" width="8.25" style="49"/>
  </cols>
  <sheetData>
    <row r="1" spans="2:12" ht="21" x14ac:dyDescent="0.35">
      <c r="C1" s="114"/>
      <c r="D1" s="114"/>
      <c r="E1" s="114"/>
      <c r="F1" s="114"/>
      <c r="G1" s="114"/>
    </row>
    <row r="2" spans="2:12" ht="15.75" x14ac:dyDescent="0.25">
      <c r="C2" s="115"/>
      <c r="D2" s="115"/>
      <c r="E2" s="115"/>
      <c r="F2" s="115"/>
      <c r="G2" s="115"/>
    </row>
    <row r="3" spans="2:12" ht="15.75" x14ac:dyDescent="0.25">
      <c r="C3" s="115"/>
      <c r="D3" s="115"/>
      <c r="E3" s="115"/>
      <c r="F3" s="115"/>
      <c r="G3" s="115"/>
    </row>
    <row r="4" spans="2:12" ht="15.75" x14ac:dyDescent="0.25">
      <c r="C4" s="50"/>
      <c r="D4" s="50"/>
      <c r="E4" s="50"/>
      <c r="F4" s="50"/>
      <c r="G4" s="51"/>
    </row>
    <row r="5" spans="2:12" ht="15.75" x14ac:dyDescent="0.25">
      <c r="C5" s="50"/>
      <c r="D5" s="52" t="s">
        <v>564</v>
      </c>
      <c r="E5" s="50"/>
      <c r="F5" s="50"/>
      <c r="G5" s="116" t="s">
        <v>565</v>
      </c>
      <c r="H5" s="116"/>
      <c r="J5" s="52" t="s">
        <v>566</v>
      </c>
      <c r="K5" s="96" t="s">
        <v>580</v>
      </c>
      <c r="L5" s="96" t="s">
        <v>9</v>
      </c>
    </row>
    <row r="6" spans="2:12" x14ac:dyDescent="0.25">
      <c r="C6" s="53" t="s">
        <v>567</v>
      </c>
      <c r="D6" s="84" t="s">
        <v>568</v>
      </c>
      <c r="E6" s="56"/>
      <c r="F6" s="85" t="s">
        <v>567</v>
      </c>
      <c r="G6" s="86" t="s">
        <v>165</v>
      </c>
      <c r="H6" s="86" t="s">
        <v>166</v>
      </c>
      <c r="I6" s="58"/>
      <c r="J6" s="86" t="s">
        <v>568</v>
      </c>
    </row>
    <row r="7" spans="2:12" ht="15.75" thickBot="1" x14ac:dyDescent="0.3">
      <c r="C7" s="54"/>
      <c r="D7" s="55"/>
      <c r="E7" s="56"/>
      <c r="F7" s="57"/>
      <c r="G7" s="58"/>
      <c r="H7" s="58"/>
      <c r="I7" s="58"/>
      <c r="J7" s="58"/>
    </row>
    <row r="8" spans="2:12" ht="15.75" thickBot="1" x14ac:dyDescent="0.3">
      <c r="B8" s="59" t="s">
        <v>569</v>
      </c>
      <c r="C8" s="60"/>
      <c r="D8" s="61"/>
      <c r="E8" s="56"/>
      <c r="F8" s="57"/>
      <c r="G8" s="58"/>
      <c r="H8" s="58"/>
      <c r="I8" s="58"/>
      <c r="J8" s="58"/>
    </row>
    <row r="9" spans="2:12" x14ac:dyDescent="0.25">
      <c r="B9" s="95"/>
      <c r="C9" s="60"/>
      <c r="D9" s="61"/>
      <c r="E9" s="56"/>
      <c r="F9" s="57"/>
      <c r="G9" s="58"/>
      <c r="H9" s="58"/>
      <c r="I9" s="58"/>
      <c r="J9" s="58"/>
    </row>
    <row r="10" spans="2:12" x14ac:dyDescent="0.25">
      <c r="B10" s="91" t="s">
        <v>575</v>
      </c>
      <c r="C10" s="62"/>
      <c r="D10" s="65">
        <f>'Res at HCH LLC TB - PBC SS'!AA23+'Res at HCH LLC TB2 - PBC SS'!AB10</f>
        <v>39964.32</v>
      </c>
      <c r="E10" s="56"/>
      <c r="F10" s="57"/>
      <c r="G10" s="58"/>
      <c r="H10" s="58"/>
      <c r="I10" s="58"/>
      <c r="J10" s="58">
        <f t="shared" ref="J10:J21" si="0">D10+G10-H10</f>
        <v>39964.32</v>
      </c>
      <c r="K10" s="58">
        <v>1261.3399999999999</v>
      </c>
      <c r="L10" s="72">
        <f>J10-K10</f>
        <v>38702.980000000003</v>
      </c>
    </row>
    <row r="11" spans="2:12" x14ac:dyDescent="0.25">
      <c r="B11" s="91" t="s">
        <v>355</v>
      </c>
      <c r="C11" s="62"/>
      <c r="D11" s="65">
        <f>'Res at HCH LLC TB2 - PBC SS'!AB45</f>
        <v>67752.740000000005</v>
      </c>
      <c r="E11" s="56"/>
      <c r="F11" s="57"/>
      <c r="G11" s="58"/>
      <c r="H11" s="58"/>
      <c r="I11" s="58"/>
      <c r="J11" s="58">
        <f t="shared" si="0"/>
        <v>67752.740000000005</v>
      </c>
      <c r="K11" s="58">
        <v>108.98</v>
      </c>
      <c r="L11" s="72">
        <f>J11-K11</f>
        <v>67643.760000000009</v>
      </c>
    </row>
    <row r="12" spans="2:12" x14ac:dyDescent="0.25">
      <c r="B12" s="91" t="s">
        <v>576</v>
      </c>
      <c r="C12" s="62"/>
      <c r="D12" s="65">
        <f>'Res at HCH LLC TB - PBC SS'!AA32</f>
        <v>25000</v>
      </c>
      <c r="E12" s="56"/>
      <c r="F12" s="57"/>
      <c r="G12" s="58"/>
      <c r="H12" s="58"/>
      <c r="I12" s="58"/>
      <c r="J12" s="58">
        <f t="shared" si="0"/>
        <v>25000</v>
      </c>
      <c r="K12" s="58">
        <v>25000</v>
      </c>
      <c r="L12" s="72">
        <f t="shared" ref="L12:L21" si="1">J12-K12</f>
        <v>0</v>
      </c>
    </row>
    <row r="13" spans="2:12" x14ac:dyDescent="0.25">
      <c r="B13" s="91" t="s">
        <v>577</v>
      </c>
      <c r="C13" s="62"/>
      <c r="D13" s="65">
        <f>'Res at HCH LLC TB2 - PBC SS'!AB75</f>
        <v>627700.93000000005</v>
      </c>
      <c r="E13" s="56"/>
      <c r="F13" s="57"/>
      <c r="G13" s="58"/>
      <c r="H13" s="58"/>
      <c r="I13" s="58"/>
      <c r="J13" s="58">
        <f t="shared" si="0"/>
        <v>627700.93000000005</v>
      </c>
      <c r="K13" s="58">
        <v>396942.69</v>
      </c>
      <c r="L13" s="72">
        <f t="shared" si="1"/>
        <v>230758.24000000005</v>
      </c>
    </row>
    <row r="14" spans="2:12" x14ac:dyDescent="0.25">
      <c r="B14" s="91" t="s">
        <v>404</v>
      </c>
      <c r="C14" s="62"/>
      <c r="D14" s="65">
        <f>'Res at HCH LLC TB2 - PBC SS'!AB85</f>
        <v>124446.43</v>
      </c>
      <c r="E14" s="56"/>
      <c r="F14" s="57"/>
      <c r="G14" s="58"/>
      <c r="H14" s="58"/>
      <c r="I14" s="58"/>
      <c r="J14" s="58">
        <f t="shared" si="0"/>
        <v>124446.43</v>
      </c>
      <c r="K14" s="58">
        <v>0</v>
      </c>
      <c r="L14" s="72">
        <f t="shared" si="1"/>
        <v>124446.43</v>
      </c>
    </row>
    <row r="15" spans="2:12" x14ac:dyDescent="0.25">
      <c r="B15" s="91" t="s">
        <v>578</v>
      </c>
      <c r="C15" s="62"/>
      <c r="D15" s="65">
        <f>'Res at HCH LLC TB2 - PBC SS'!AB110</f>
        <v>68764.22</v>
      </c>
      <c r="E15" s="56"/>
      <c r="F15" s="57"/>
      <c r="G15" s="58"/>
      <c r="H15" s="58"/>
      <c r="I15" s="58"/>
      <c r="J15" s="58">
        <f t="shared" si="0"/>
        <v>68764.22</v>
      </c>
      <c r="K15" s="58">
        <v>594342.05000000005</v>
      </c>
      <c r="L15" s="72">
        <f t="shared" si="1"/>
        <v>-525577.83000000007</v>
      </c>
    </row>
    <row r="16" spans="2:12" x14ac:dyDescent="0.25">
      <c r="B16" s="91"/>
      <c r="C16" s="62"/>
      <c r="D16" s="65"/>
      <c r="E16" s="56"/>
      <c r="F16" s="87"/>
      <c r="G16" s="58"/>
      <c r="H16" s="58"/>
      <c r="I16" s="58"/>
      <c r="J16" s="58">
        <f t="shared" si="0"/>
        <v>0</v>
      </c>
      <c r="K16" s="58"/>
      <c r="L16" s="72"/>
    </row>
    <row r="17" spans="2:12" x14ac:dyDescent="0.25">
      <c r="B17" s="91" t="s">
        <v>352</v>
      </c>
      <c r="C17" s="62"/>
      <c r="D17" s="65">
        <f>'Res at HCH LLC TB2 - PBC SS'!AB234</f>
        <v>8850871.3200000003</v>
      </c>
      <c r="E17" s="56"/>
      <c r="F17" s="87"/>
      <c r="G17" s="58"/>
      <c r="H17" s="58"/>
      <c r="I17" s="58"/>
      <c r="J17" s="58">
        <f t="shared" si="0"/>
        <v>8850871.3200000003</v>
      </c>
      <c r="K17" s="58">
        <v>9536354.9000000004</v>
      </c>
      <c r="L17" s="72">
        <f t="shared" si="1"/>
        <v>-685483.58000000007</v>
      </c>
    </row>
    <row r="18" spans="2:12" x14ac:dyDescent="0.25">
      <c r="B18" s="91" t="s">
        <v>510</v>
      </c>
      <c r="C18" s="62"/>
      <c r="D18" s="65">
        <f>'Res at HCH LLC TB2 - PBC SS'!AB250</f>
        <v>12102715.130000001</v>
      </c>
      <c r="E18" s="56"/>
      <c r="F18" s="87"/>
      <c r="G18" s="58"/>
      <c r="H18" s="58"/>
      <c r="I18" s="58"/>
      <c r="J18" s="58">
        <f t="shared" si="0"/>
        <v>12102715.130000001</v>
      </c>
      <c r="K18" s="58">
        <v>12103215.130000001</v>
      </c>
      <c r="L18" s="72">
        <f t="shared" si="1"/>
        <v>-500</v>
      </c>
    </row>
    <row r="19" spans="2:12" x14ac:dyDescent="0.25">
      <c r="B19" s="91" t="s">
        <v>579</v>
      </c>
      <c r="C19" s="62"/>
      <c r="D19" s="65">
        <f>'Res at HCH LLC TB - PBC SS'!AA75</f>
        <v>7533</v>
      </c>
      <c r="E19" s="56"/>
      <c r="F19" s="57"/>
      <c r="G19" s="88"/>
      <c r="H19" s="58"/>
      <c r="I19" s="58"/>
      <c r="J19" s="58">
        <f t="shared" si="0"/>
        <v>7533</v>
      </c>
      <c r="K19" s="58">
        <v>7533</v>
      </c>
      <c r="L19" s="72">
        <f t="shared" si="1"/>
        <v>0</v>
      </c>
    </row>
    <row r="20" spans="2:12" x14ac:dyDescent="0.25">
      <c r="B20" s="91"/>
      <c r="C20" s="62"/>
      <c r="D20" s="65"/>
      <c r="E20" s="56"/>
      <c r="F20" s="57"/>
      <c r="G20" s="58"/>
      <c r="H20" s="58"/>
      <c r="I20" s="58"/>
      <c r="J20" s="58">
        <f t="shared" si="0"/>
        <v>0</v>
      </c>
      <c r="K20" s="58"/>
      <c r="L20" s="72">
        <f t="shared" si="1"/>
        <v>0</v>
      </c>
    </row>
    <row r="21" spans="2:12" x14ac:dyDescent="0.25">
      <c r="B21" s="91"/>
      <c r="C21" s="62"/>
      <c r="D21" s="65"/>
      <c r="E21" s="56"/>
      <c r="F21" s="87"/>
      <c r="G21" s="58"/>
      <c r="H21" s="58"/>
      <c r="I21" s="58"/>
      <c r="J21" s="58">
        <f t="shared" si="0"/>
        <v>0</v>
      </c>
      <c r="K21" s="58"/>
      <c r="L21" s="72">
        <f t="shared" si="1"/>
        <v>0</v>
      </c>
    </row>
    <row r="22" spans="2:12" x14ac:dyDescent="0.25">
      <c r="B22" s="63" t="s">
        <v>570</v>
      </c>
      <c r="C22" s="63"/>
      <c r="D22" s="64">
        <f>SUM(D10:D21)</f>
        <v>21914748.090000004</v>
      </c>
      <c r="E22" s="64"/>
      <c r="F22" s="64"/>
      <c r="G22" s="64">
        <f>SUM(G10:G21)</f>
        <v>0</v>
      </c>
      <c r="H22" s="64">
        <f>SUM(H10:H21)</f>
        <v>0</v>
      </c>
      <c r="I22" s="64"/>
      <c r="J22" s="64">
        <f>SUM(J10:J21)</f>
        <v>21914748.090000004</v>
      </c>
      <c r="K22" s="64">
        <f>SUM(K10:K21)</f>
        <v>22664758.090000004</v>
      </c>
      <c r="L22" s="64">
        <f>SUM(L10:L21)</f>
        <v>-750010</v>
      </c>
    </row>
    <row r="23" spans="2:12" x14ac:dyDescent="0.25">
      <c r="B23" s="60"/>
      <c r="C23" s="60"/>
      <c r="D23" s="65"/>
      <c r="E23" s="66"/>
      <c r="F23" s="67"/>
      <c r="G23" s="58"/>
      <c r="H23" s="58"/>
      <c r="I23" s="58"/>
      <c r="J23" s="58"/>
    </row>
    <row r="24" spans="2:12" x14ac:dyDescent="0.25">
      <c r="B24" s="92" t="s">
        <v>581</v>
      </c>
      <c r="C24" s="62"/>
      <c r="D24" s="65">
        <f>'Res at HCH LLC TB - PBC SS'!AA102+'Res at HCH LLC TB2 - PBC SS'!AB276</f>
        <v>15771.85</v>
      </c>
      <c r="E24" s="56"/>
      <c r="F24" s="87"/>
      <c r="G24" s="58"/>
      <c r="H24" s="58"/>
      <c r="I24" s="58"/>
      <c r="J24" s="58">
        <f>D24+G24-H24</f>
        <v>15771.85</v>
      </c>
      <c r="K24" s="58">
        <v>15771.85</v>
      </c>
      <c r="L24" s="72">
        <f>J24-K24</f>
        <v>0</v>
      </c>
    </row>
    <row r="25" spans="2:12" x14ac:dyDescent="0.25">
      <c r="B25" s="92" t="s">
        <v>583</v>
      </c>
      <c r="C25" s="62"/>
      <c r="D25" s="65">
        <f>'Res at HCH LLC TB 8.12 - PBC'!AA92+'Res at HCH LLC TB2 8.12 - PBC'!AB348</f>
        <v>0</v>
      </c>
      <c r="E25" s="56"/>
      <c r="F25" s="87"/>
      <c r="G25" s="58"/>
      <c r="H25" s="58"/>
      <c r="I25" s="58"/>
      <c r="J25" s="58">
        <f>D25+G25-H25</f>
        <v>0</v>
      </c>
      <c r="K25" s="58">
        <v>0</v>
      </c>
      <c r="L25" s="72">
        <f t="shared" ref="L25:L34" si="2">J25-K25</f>
        <v>0</v>
      </c>
    </row>
    <row r="26" spans="2:12" x14ac:dyDescent="0.25">
      <c r="B26" s="92" t="s">
        <v>582</v>
      </c>
      <c r="C26" s="62"/>
      <c r="D26" s="65">
        <f>'Res at HCH LLC TB 8.12 - PBC'!AA89</f>
        <v>264.5</v>
      </c>
      <c r="E26" s="56"/>
      <c r="F26" s="87"/>
      <c r="G26" s="58"/>
      <c r="H26" s="58"/>
      <c r="I26" s="58"/>
      <c r="J26" s="58">
        <f t="shared" ref="J26:J33" si="3">D26+G26-H26</f>
        <v>264.5</v>
      </c>
      <c r="K26" s="58">
        <v>264.5</v>
      </c>
      <c r="L26" s="72">
        <f t="shared" si="2"/>
        <v>0</v>
      </c>
    </row>
    <row r="27" spans="2:12" x14ac:dyDescent="0.25">
      <c r="B27" s="93"/>
      <c r="C27" s="60"/>
      <c r="D27" s="65"/>
      <c r="E27" s="56"/>
      <c r="F27" s="57"/>
      <c r="G27" s="58"/>
      <c r="H27" s="58"/>
      <c r="I27" s="58"/>
      <c r="J27" s="58">
        <f t="shared" si="3"/>
        <v>0</v>
      </c>
      <c r="K27" s="58"/>
      <c r="L27" s="72">
        <f t="shared" si="2"/>
        <v>0</v>
      </c>
    </row>
    <row r="28" spans="2:12" x14ac:dyDescent="0.25">
      <c r="B28" s="92" t="s">
        <v>584</v>
      </c>
      <c r="C28" s="62"/>
      <c r="D28" s="65">
        <f>'Res at HCH LLC TB2 8.12 - PBC'!AB390</f>
        <v>7200000</v>
      </c>
      <c r="E28" s="56"/>
      <c r="F28" s="57"/>
      <c r="G28" s="58"/>
      <c r="H28" s="58"/>
      <c r="I28" s="58"/>
      <c r="J28" s="58">
        <f t="shared" si="3"/>
        <v>7200000</v>
      </c>
      <c r="K28" s="58">
        <v>7200000</v>
      </c>
      <c r="L28" s="72">
        <f t="shared" si="2"/>
        <v>0</v>
      </c>
    </row>
    <row r="29" spans="2:12" x14ac:dyDescent="0.25">
      <c r="B29" s="92" t="s">
        <v>585</v>
      </c>
      <c r="C29" s="62"/>
      <c r="D29" s="65">
        <f>'Res at HCH LLC TB2 8.12 - PBC'!AB392</f>
        <v>3500000</v>
      </c>
      <c r="E29" s="56"/>
      <c r="F29" s="57"/>
      <c r="G29" s="58"/>
      <c r="H29" s="58"/>
      <c r="I29" s="58"/>
      <c r="J29" s="58">
        <f t="shared" si="3"/>
        <v>3500000</v>
      </c>
      <c r="K29" s="58">
        <v>3500000</v>
      </c>
      <c r="L29" s="72">
        <f t="shared" si="2"/>
        <v>0</v>
      </c>
    </row>
    <row r="30" spans="2:12" x14ac:dyDescent="0.25">
      <c r="B30" s="92" t="s">
        <v>586</v>
      </c>
      <c r="C30" s="62"/>
      <c r="D30" s="65">
        <f>'Res at HCH LLC TB2 8.12 - PBC'!AB395+'Res at HCH LLC TB2 8.12 - PBC'!AB397</f>
        <v>7750000</v>
      </c>
      <c r="E30" s="61"/>
      <c r="F30" s="89"/>
      <c r="G30" s="58"/>
      <c r="H30" s="58"/>
      <c r="I30" s="58"/>
      <c r="J30" s="58">
        <f t="shared" si="3"/>
        <v>7750000</v>
      </c>
      <c r="K30" s="58">
        <v>7750000</v>
      </c>
      <c r="L30" s="72">
        <f t="shared" si="2"/>
        <v>0</v>
      </c>
    </row>
    <row r="31" spans="2:12" x14ac:dyDescent="0.25">
      <c r="B31" s="92"/>
      <c r="C31" s="62"/>
      <c r="D31" s="65"/>
      <c r="E31" s="61"/>
      <c r="F31" s="89"/>
      <c r="G31" s="58"/>
      <c r="H31" s="58"/>
      <c r="I31" s="58"/>
      <c r="J31" s="58">
        <f t="shared" si="3"/>
        <v>0</v>
      </c>
      <c r="K31" s="58"/>
      <c r="L31" s="72">
        <f t="shared" si="2"/>
        <v>0</v>
      </c>
    </row>
    <row r="32" spans="2:12" x14ac:dyDescent="0.25">
      <c r="B32" s="92" t="s">
        <v>277</v>
      </c>
      <c r="C32" s="62"/>
      <c r="D32" s="65">
        <f>'Res at HCH LLC TB 8.12 - PBC'!AA208</f>
        <v>4198721.74</v>
      </c>
      <c r="E32" s="61"/>
      <c r="F32" s="89"/>
      <c r="G32" s="58"/>
      <c r="H32" s="58"/>
      <c r="I32" s="58"/>
      <c r="J32" s="58">
        <f t="shared" si="3"/>
        <v>4198721.74</v>
      </c>
      <c r="K32" s="58">
        <v>4198721.74</v>
      </c>
      <c r="L32" s="72">
        <f t="shared" si="2"/>
        <v>0</v>
      </c>
    </row>
    <row r="33" spans="2:12" x14ac:dyDescent="0.25">
      <c r="B33" s="94"/>
      <c r="C33" s="62"/>
      <c r="D33" s="65"/>
      <c r="E33" s="56"/>
      <c r="F33" s="87"/>
      <c r="G33" s="58"/>
      <c r="H33" s="58"/>
      <c r="I33" s="58"/>
      <c r="J33" s="58">
        <f t="shared" si="3"/>
        <v>0</v>
      </c>
      <c r="K33" s="58"/>
      <c r="L33" s="72">
        <f t="shared" si="2"/>
        <v>0</v>
      </c>
    </row>
    <row r="34" spans="2:12" x14ac:dyDescent="0.25">
      <c r="B34" s="90" t="s">
        <v>571</v>
      </c>
      <c r="C34" s="69" t="s">
        <v>572</v>
      </c>
      <c r="D34" s="65">
        <f>D43</f>
        <v>0</v>
      </c>
      <c r="E34" s="56"/>
      <c r="F34" s="57"/>
      <c r="G34" s="58"/>
      <c r="H34" s="58"/>
      <c r="I34" s="58"/>
      <c r="J34" s="58">
        <f>J43</f>
        <v>0</v>
      </c>
      <c r="K34" s="58"/>
      <c r="L34" s="72">
        <f t="shared" si="2"/>
        <v>0</v>
      </c>
    </row>
    <row r="35" spans="2:12" x14ac:dyDescent="0.25">
      <c r="B35" s="63" t="s">
        <v>573</v>
      </c>
      <c r="C35" s="63"/>
      <c r="D35" s="64">
        <f>SUM(D24:D34)</f>
        <v>22664758.090000004</v>
      </c>
      <c r="E35" s="64"/>
      <c r="F35" s="64"/>
      <c r="G35" s="64">
        <f t="shared" ref="G35:L35" si="4">SUM(G24:G34)</f>
        <v>0</v>
      </c>
      <c r="H35" s="64">
        <f t="shared" si="4"/>
        <v>0</v>
      </c>
      <c r="I35" s="64"/>
      <c r="J35" s="64">
        <f t="shared" si="4"/>
        <v>22664758.090000004</v>
      </c>
      <c r="K35" s="64">
        <f t="shared" si="4"/>
        <v>22664758.090000004</v>
      </c>
      <c r="L35" s="64">
        <f t="shared" si="4"/>
        <v>0</v>
      </c>
    </row>
    <row r="36" spans="2:12" ht="15.75" thickBot="1" x14ac:dyDescent="0.3">
      <c r="B36" s="60"/>
      <c r="C36" s="60"/>
      <c r="D36" s="65"/>
      <c r="E36" s="70"/>
      <c r="F36" s="71"/>
      <c r="G36" s="58"/>
      <c r="H36" s="58"/>
      <c r="I36" s="58"/>
      <c r="J36" s="58"/>
    </row>
    <row r="37" spans="2:12" ht="15.75" thickBot="1" x14ac:dyDescent="0.3">
      <c r="B37" s="59" t="s">
        <v>5</v>
      </c>
      <c r="C37" s="60"/>
      <c r="D37" s="65"/>
      <c r="E37" s="56"/>
      <c r="F37" s="57"/>
      <c r="G37" s="58"/>
      <c r="H37" s="58"/>
      <c r="I37" s="58"/>
      <c r="J37" s="58"/>
    </row>
    <row r="38" spans="2:12" x14ac:dyDescent="0.25">
      <c r="B38" s="60"/>
      <c r="C38" s="60"/>
      <c r="D38" s="65"/>
      <c r="E38" s="56"/>
      <c r="F38" s="57"/>
      <c r="G38" s="58"/>
      <c r="H38" s="58"/>
      <c r="I38" s="58"/>
      <c r="J38" s="58"/>
    </row>
    <row r="39" spans="2:12" x14ac:dyDescent="0.25">
      <c r="B39" s="91"/>
      <c r="C39" s="62"/>
      <c r="D39" s="55"/>
      <c r="E39" s="56"/>
      <c r="F39" s="57"/>
      <c r="G39" s="58"/>
      <c r="H39" s="58"/>
      <c r="I39" s="58"/>
      <c r="J39" s="58">
        <f>D39+G39-H39</f>
        <v>0</v>
      </c>
    </row>
    <row r="40" spans="2:12" x14ac:dyDescent="0.25">
      <c r="B40" s="91"/>
      <c r="C40" s="62"/>
      <c r="D40" s="65"/>
      <c r="E40" s="56"/>
      <c r="F40" s="87"/>
      <c r="G40" s="58"/>
      <c r="H40" s="58"/>
      <c r="I40" s="58"/>
      <c r="J40" s="58">
        <f>D40+G40-H40</f>
        <v>0</v>
      </c>
    </row>
    <row r="41" spans="2:12" x14ac:dyDescent="0.25">
      <c r="B41" s="91"/>
      <c r="C41" s="62"/>
      <c r="D41" s="65"/>
      <c r="E41" s="56"/>
      <c r="F41" s="87"/>
      <c r="G41" s="58"/>
      <c r="H41" s="58"/>
      <c r="I41" s="58"/>
      <c r="J41" s="58">
        <f>D41+G41-H41</f>
        <v>0</v>
      </c>
    </row>
    <row r="42" spans="2:12" x14ac:dyDescent="0.25">
      <c r="C42" s="62"/>
      <c r="D42" s="65"/>
      <c r="E42" s="56"/>
      <c r="F42" s="87"/>
      <c r="G42" s="58"/>
      <c r="H42" s="58"/>
      <c r="I42" s="58"/>
      <c r="J42" s="58">
        <f>D42+G42-H42</f>
        <v>0</v>
      </c>
    </row>
    <row r="43" spans="2:12" x14ac:dyDescent="0.25">
      <c r="B43" s="63" t="s">
        <v>574</v>
      </c>
      <c r="C43" s="63"/>
      <c r="D43" s="64">
        <f>SUM(D39:D42)</f>
        <v>0</v>
      </c>
      <c r="E43" s="73" t="s">
        <v>572</v>
      </c>
      <c r="F43" s="74"/>
      <c r="G43" s="75">
        <f>SUM(G39:G42)</f>
        <v>0</v>
      </c>
      <c r="H43" s="75">
        <f>SUM(H39:H42)</f>
        <v>0</v>
      </c>
      <c r="I43" s="75"/>
      <c r="J43" s="75">
        <f>SUM(J39:J42)</f>
        <v>0</v>
      </c>
      <c r="K43" s="75">
        <f>SUM(K39:K42)</f>
        <v>0</v>
      </c>
      <c r="L43" s="75">
        <f>SUM(L39:L42)</f>
        <v>0</v>
      </c>
    </row>
    <row r="44" spans="2:12" x14ac:dyDescent="0.25">
      <c r="B44" s="60"/>
      <c r="C44" s="60"/>
      <c r="D44" s="76"/>
      <c r="E44" s="77"/>
      <c r="F44" s="78"/>
      <c r="G44" s="79"/>
      <c r="H44" s="79">
        <f>G43-H43</f>
        <v>0</v>
      </c>
      <c r="I44" s="79"/>
      <c r="J44" s="79"/>
    </row>
    <row r="45" spans="2:12" x14ac:dyDescent="0.25">
      <c r="C45" s="68"/>
      <c r="D45" s="80"/>
      <c r="G45" s="81"/>
      <c r="H45" s="81"/>
      <c r="J45" s="81"/>
    </row>
    <row r="46" spans="2:12" x14ac:dyDescent="0.25">
      <c r="C46" s="68"/>
      <c r="D46" s="80"/>
    </row>
    <row r="47" spans="2:12" x14ac:dyDescent="0.25">
      <c r="C47" s="68"/>
      <c r="D47" s="80"/>
    </row>
    <row r="48" spans="2:12" x14ac:dyDescent="0.25">
      <c r="C48" s="68"/>
      <c r="D48" s="49"/>
    </row>
    <row r="49" spans="3:8" x14ac:dyDescent="0.25">
      <c r="C49" s="68"/>
      <c r="D49" s="80"/>
    </row>
    <row r="50" spans="3:8" x14ac:dyDescent="0.25">
      <c r="C50" s="68"/>
      <c r="D50" s="80"/>
    </row>
    <row r="54" spans="3:8" x14ac:dyDescent="0.25">
      <c r="C54" s="54"/>
      <c r="D54" s="49"/>
      <c r="G54" s="49"/>
      <c r="H54" s="49"/>
    </row>
    <row r="55" spans="3:8" x14ac:dyDescent="0.25">
      <c r="C55" s="54"/>
      <c r="D55" s="49"/>
      <c r="G55" s="49"/>
      <c r="H55" s="49"/>
    </row>
    <row r="56" spans="3:8" x14ac:dyDescent="0.25">
      <c r="C56" s="54"/>
      <c r="D56" s="49"/>
      <c r="G56" s="49"/>
      <c r="H56" s="49"/>
    </row>
  </sheetData>
  <mergeCells count="4">
    <mergeCell ref="C1:G1"/>
    <mergeCell ref="C2:G2"/>
    <mergeCell ref="C3:G3"/>
    <mergeCell ref="G5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A939-ADFA-4E54-9ED9-C33F3689C5A0}">
  <dimension ref="A1:AA210"/>
  <sheetViews>
    <sheetView workbookViewId="0">
      <pane xSplit="6" ySplit="1" topLeftCell="G78" activePane="bottomRight" state="frozenSplit"/>
      <selection pane="topRight" activeCell="G1" sqref="G1"/>
      <selection pane="bottomLeft" activeCell="A2" sqref="A2"/>
      <selection pane="bottomRight" activeCell="AA107" sqref="AA107"/>
    </sheetView>
  </sheetViews>
  <sheetFormatPr defaultColWidth="8.75" defaultRowHeight="15" x14ac:dyDescent="0.25"/>
  <cols>
    <col min="1" max="5" width="2.75" style="36" customWidth="1"/>
    <col min="6" max="6" width="26.25" style="36" customWidth="1"/>
    <col min="7" max="8" width="2.125" style="36" customWidth="1"/>
    <col min="9" max="9" width="6.125" style="36" bestFit="1" customWidth="1"/>
    <col min="10" max="10" width="2.125" style="36" customWidth="1"/>
    <col min="11" max="11" width="7.625" style="36" bestFit="1" customWidth="1"/>
    <col min="12" max="12" width="2.125" style="36" customWidth="1"/>
    <col min="13" max="13" width="4" style="36" bestFit="1" customWidth="1"/>
    <col min="14" max="14" width="2.125" style="36" customWidth="1"/>
    <col min="15" max="15" width="13.125" style="36" bestFit="1" customWidth="1"/>
    <col min="16" max="16" width="2.125" style="36" customWidth="1"/>
    <col min="17" max="17" width="38.75" style="36" bestFit="1" customWidth="1"/>
    <col min="18" max="18" width="2.125" style="36" customWidth="1"/>
    <col min="19" max="19" width="2.875" style="36" bestFit="1" customWidth="1"/>
    <col min="20" max="20" width="2.125" style="36" customWidth="1"/>
    <col min="21" max="21" width="12.875" style="36" bestFit="1" customWidth="1"/>
    <col min="22" max="22" width="2.125" style="36" customWidth="1"/>
    <col min="23" max="23" width="6.125" style="36" bestFit="1" customWidth="1"/>
    <col min="24" max="24" width="2.125" style="36" customWidth="1"/>
    <col min="25" max="25" width="6.125" style="36" bestFit="1" customWidth="1"/>
    <col min="26" max="26" width="2.125" style="36" customWidth="1"/>
    <col min="27" max="27" width="9.25" style="36" bestFit="1" customWidth="1"/>
    <col min="28" max="16384" width="8.75" style="36"/>
  </cols>
  <sheetData>
    <row r="1" spans="1:27" s="32" customFormat="1" ht="15.75" thickBot="1" x14ac:dyDescent="0.3">
      <c r="A1" s="30"/>
      <c r="B1" s="30"/>
      <c r="C1" s="30"/>
      <c r="D1" s="30"/>
      <c r="E1" s="30"/>
      <c r="F1" s="30"/>
      <c r="G1" s="30"/>
      <c r="H1" s="30"/>
      <c r="I1" s="31" t="s">
        <v>158</v>
      </c>
      <c r="J1" s="30"/>
      <c r="K1" s="31" t="s">
        <v>159</v>
      </c>
      <c r="L1" s="30"/>
      <c r="M1" s="31" t="s">
        <v>160</v>
      </c>
      <c r="N1" s="30"/>
      <c r="O1" s="31" t="s">
        <v>161</v>
      </c>
      <c r="P1" s="30"/>
      <c r="Q1" s="31" t="s">
        <v>162</v>
      </c>
      <c r="R1" s="30"/>
      <c r="S1" s="31" t="s">
        <v>163</v>
      </c>
      <c r="T1" s="30"/>
      <c r="U1" s="31" t="s">
        <v>164</v>
      </c>
      <c r="V1" s="30"/>
      <c r="W1" s="31" t="s">
        <v>165</v>
      </c>
      <c r="X1" s="30"/>
      <c r="Y1" s="31" t="s">
        <v>166</v>
      </c>
      <c r="Z1" s="30"/>
      <c r="AA1" s="31" t="s">
        <v>167</v>
      </c>
    </row>
    <row r="2" spans="1:27" ht="15.75" thickTop="1" x14ac:dyDescent="0.25">
      <c r="A2" s="33" t="s">
        <v>168</v>
      </c>
      <c r="B2" s="33"/>
      <c r="C2" s="33"/>
      <c r="D2" s="33"/>
      <c r="E2" s="33"/>
      <c r="F2" s="33"/>
      <c r="G2" s="33"/>
      <c r="H2" s="33"/>
      <c r="I2" s="33"/>
      <c r="J2" s="33"/>
      <c r="K2" s="34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5"/>
      <c r="X2" s="33"/>
      <c r="Y2" s="35"/>
      <c r="Z2" s="33"/>
      <c r="AA2" s="35">
        <v>4198721.74</v>
      </c>
    </row>
    <row r="3" spans="1:27" x14ac:dyDescent="0.25">
      <c r="A3" s="33"/>
      <c r="B3" s="33" t="s">
        <v>169</v>
      </c>
      <c r="C3" s="33"/>
      <c r="D3" s="33"/>
      <c r="E3" s="33"/>
      <c r="F3" s="33"/>
      <c r="G3" s="33"/>
      <c r="H3" s="33"/>
      <c r="I3" s="33"/>
      <c r="J3" s="33"/>
      <c r="K3" s="34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5"/>
      <c r="X3" s="33"/>
      <c r="Y3" s="35"/>
      <c r="Z3" s="33"/>
      <c r="AA3" s="35">
        <v>25002.65</v>
      </c>
    </row>
    <row r="4" spans="1:27" x14ac:dyDescent="0.25">
      <c r="A4" s="33"/>
      <c r="B4" s="33"/>
      <c r="C4" s="33" t="s">
        <v>170</v>
      </c>
      <c r="D4" s="33"/>
      <c r="E4" s="33"/>
      <c r="F4" s="33"/>
      <c r="G4" s="33"/>
      <c r="H4" s="33"/>
      <c r="I4" s="33"/>
      <c r="J4" s="33"/>
      <c r="K4" s="34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5"/>
      <c r="X4" s="33"/>
      <c r="Y4" s="35"/>
      <c r="Z4" s="33"/>
      <c r="AA4" s="35">
        <v>2.65</v>
      </c>
    </row>
    <row r="5" spans="1:27" x14ac:dyDescent="0.25">
      <c r="A5" s="33"/>
      <c r="B5" s="33"/>
      <c r="C5" s="33"/>
      <c r="D5" s="33" t="s">
        <v>171</v>
      </c>
      <c r="E5" s="33"/>
      <c r="F5" s="33"/>
      <c r="G5" s="33"/>
      <c r="H5" s="33"/>
      <c r="I5" s="33"/>
      <c r="J5" s="33"/>
      <c r="K5" s="34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5"/>
      <c r="X5" s="33"/>
      <c r="Y5" s="35"/>
      <c r="Z5" s="33"/>
      <c r="AA5" s="35">
        <v>2.65</v>
      </c>
    </row>
    <row r="6" spans="1:27" x14ac:dyDescent="0.25">
      <c r="A6" s="37"/>
      <c r="B6" s="37"/>
      <c r="C6" s="37"/>
      <c r="D6" s="37"/>
      <c r="E6" s="37"/>
      <c r="F6" s="37"/>
      <c r="G6" s="37"/>
      <c r="H6" s="37"/>
      <c r="I6" s="37" t="s">
        <v>172</v>
      </c>
      <c r="J6" s="37"/>
      <c r="K6" s="38">
        <v>45295</v>
      </c>
      <c r="L6" s="37"/>
      <c r="M6" s="37" t="s">
        <v>173</v>
      </c>
      <c r="N6" s="37"/>
      <c r="O6" s="37" t="s">
        <v>174</v>
      </c>
      <c r="P6" s="37"/>
      <c r="Q6" s="37"/>
      <c r="R6" s="37"/>
      <c r="S6" s="39"/>
      <c r="T6" s="37"/>
      <c r="U6" s="37" t="s">
        <v>175</v>
      </c>
      <c r="V6" s="37"/>
      <c r="W6" s="40"/>
      <c r="X6" s="37"/>
      <c r="Y6" s="40">
        <v>120</v>
      </c>
      <c r="Z6" s="37"/>
      <c r="AA6" s="40">
        <v>-117.35</v>
      </c>
    </row>
    <row r="7" spans="1:27" x14ac:dyDescent="0.25">
      <c r="A7" s="37"/>
      <c r="B7" s="37"/>
      <c r="C7" s="37"/>
      <c r="D7" s="37"/>
      <c r="E7" s="37"/>
      <c r="F7" s="37"/>
      <c r="G7" s="37"/>
      <c r="H7" s="37"/>
      <c r="I7" s="37" t="s">
        <v>176</v>
      </c>
      <c r="J7" s="37"/>
      <c r="K7" s="38">
        <v>45296</v>
      </c>
      <c r="L7" s="37"/>
      <c r="M7" s="37"/>
      <c r="N7" s="37"/>
      <c r="O7" s="37"/>
      <c r="P7" s="37"/>
      <c r="Q7" s="37" t="s">
        <v>176</v>
      </c>
      <c r="R7" s="37"/>
      <c r="S7" s="39"/>
      <c r="T7" s="37"/>
      <c r="U7" s="37" t="s">
        <v>177</v>
      </c>
      <c r="V7" s="37"/>
      <c r="W7" s="40">
        <v>120</v>
      </c>
      <c r="X7" s="37"/>
      <c r="Y7" s="40"/>
      <c r="Z7" s="37"/>
      <c r="AA7" s="40">
        <v>2.65</v>
      </c>
    </row>
    <row r="8" spans="1:27" x14ac:dyDescent="0.25">
      <c r="A8" s="37"/>
      <c r="B8" s="37"/>
      <c r="C8" s="37"/>
      <c r="D8" s="37"/>
      <c r="E8" s="37"/>
      <c r="F8" s="37"/>
      <c r="G8" s="37"/>
      <c r="H8" s="37"/>
      <c r="I8" s="37" t="s">
        <v>172</v>
      </c>
      <c r="J8" s="37"/>
      <c r="K8" s="38">
        <v>45327</v>
      </c>
      <c r="L8" s="37"/>
      <c r="M8" s="37" t="s">
        <v>178</v>
      </c>
      <c r="N8" s="37"/>
      <c r="O8" s="37" t="s">
        <v>179</v>
      </c>
      <c r="P8" s="37"/>
      <c r="Q8" s="37"/>
      <c r="R8" s="37"/>
      <c r="S8" s="39"/>
      <c r="T8" s="37"/>
      <c r="U8" s="37" t="s">
        <v>175</v>
      </c>
      <c r="V8" s="37"/>
      <c r="W8" s="40"/>
      <c r="X8" s="37"/>
      <c r="Y8" s="40">
        <v>50</v>
      </c>
      <c r="Z8" s="37"/>
      <c r="AA8" s="40">
        <v>-47.35</v>
      </c>
    </row>
    <row r="9" spans="1:27" x14ac:dyDescent="0.25">
      <c r="A9" s="37"/>
      <c r="B9" s="37"/>
      <c r="C9" s="37"/>
      <c r="D9" s="37"/>
      <c r="E9" s="37"/>
      <c r="F9" s="37"/>
      <c r="G9" s="37"/>
      <c r="H9" s="37"/>
      <c r="I9" s="37" t="s">
        <v>176</v>
      </c>
      <c r="J9" s="37"/>
      <c r="K9" s="38">
        <v>45328</v>
      </c>
      <c r="L9" s="37"/>
      <c r="M9" s="37"/>
      <c r="N9" s="37"/>
      <c r="O9" s="37"/>
      <c r="P9" s="37"/>
      <c r="Q9" s="37" t="s">
        <v>176</v>
      </c>
      <c r="R9" s="37"/>
      <c r="S9" s="39"/>
      <c r="T9" s="37"/>
      <c r="U9" s="37" t="s">
        <v>177</v>
      </c>
      <c r="V9" s="37"/>
      <c r="W9" s="40">
        <v>147.35</v>
      </c>
      <c r="X9" s="37"/>
      <c r="Y9" s="40"/>
      <c r="Z9" s="37"/>
      <c r="AA9" s="40">
        <v>100</v>
      </c>
    </row>
    <row r="10" spans="1:27" x14ac:dyDescent="0.25">
      <c r="A10" s="37"/>
      <c r="B10" s="37"/>
      <c r="C10" s="37"/>
      <c r="D10" s="37"/>
      <c r="E10" s="37"/>
      <c r="F10" s="37"/>
      <c r="G10" s="37"/>
      <c r="H10" s="37"/>
      <c r="I10" s="37" t="s">
        <v>172</v>
      </c>
      <c r="J10" s="37"/>
      <c r="K10" s="38">
        <v>45356</v>
      </c>
      <c r="L10" s="37"/>
      <c r="M10" s="37" t="s">
        <v>180</v>
      </c>
      <c r="N10" s="37"/>
      <c r="O10" s="37" t="s">
        <v>174</v>
      </c>
      <c r="P10" s="37"/>
      <c r="Q10" s="37"/>
      <c r="R10" s="37"/>
      <c r="S10" s="39"/>
      <c r="T10" s="37"/>
      <c r="U10" s="37" t="s">
        <v>175</v>
      </c>
      <c r="V10" s="37"/>
      <c r="W10" s="40"/>
      <c r="X10" s="37"/>
      <c r="Y10" s="40">
        <v>299</v>
      </c>
      <c r="Z10" s="37"/>
      <c r="AA10" s="40">
        <v>-199</v>
      </c>
    </row>
    <row r="11" spans="1:27" x14ac:dyDescent="0.25">
      <c r="A11" s="37"/>
      <c r="B11" s="37"/>
      <c r="C11" s="37"/>
      <c r="D11" s="37"/>
      <c r="E11" s="37"/>
      <c r="F11" s="37"/>
      <c r="G11" s="37"/>
      <c r="H11" s="37"/>
      <c r="I11" s="37" t="s">
        <v>176</v>
      </c>
      <c r="J11" s="37"/>
      <c r="K11" s="38">
        <v>45357</v>
      </c>
      <c r="L11" s="37"/>
      <c r="M11" s="37"/>
      <c r="N11" s="37"/>
      <c r="O11" s="37"/>
      <c r="P11" s="37"/>
      <c r="Q11" s="37" t="s">
        <v>176</v>
      </c>
      <c r="R11" s="37"/>
      <c r="S11" s="39"/>
      <c r="T11" s="37"/>
      <c r="U11" s="37" t="s">
        <v>177</v>
      </c>
      <c r="V11" s="37"/>
      <c r="W11" s="40">
        <v>200</v>
      </c>
      <c r="X11" s="37"/>
      <c r="Y11" s="40"/>
      <c r="Z11" s="37"/>
      <c r="AA11" s="40">
        <v>1</v>
      </c>
    </row>
    <row r="12" spans="1:27" x14ac:dyDescent="0.25">
      <c r="A12" s="37"/>
      <c r="B12" s="37"/>
      <c r="C12" s="37"/>
      <c r="D12" s="37"/>
      <c r="E12" s="37"/>
      <c r="F12" s="37"/>
      <c r="G12" s="37"/>
      <c r="H12" s="37"/>
      <c r="I12" s="37" t="s">
        <v>172</v>
      </c>
      <c r="J12" s="37"/>
      <c r="K12" s="38">
        <v>45385</v>
      </c>
      <c r="L12" s="37"/>
      <c r="M12" s="37" t="s">
        <v>181</v>
      </c>
      <c r="N12" s="37"/>
      <c r="O12" s="37" t="s">
        <v>174</v>
      </c>
      <c r="P12" s="37"/>
      <c r="Q12" s="37"/>
      <c r="R12" s="37"/>
      <c r="S12" s="39"/>
      <c r="T12" s="37"/>
      <c r="U12" s="37" t="s">
        <v>175</v>
      </c>
      <c r="V12" s="37"/>
      <c r="W12" s="40"/>
      <c r="X12" s="37"/>
      <c r="Y12" s="40">
        <v>95</v>
      </c>
      <c r="Z12" s="37"/>
      <c r="AA12" s="40">
        <v>-94</v>
      </c>
    </row>
    <row r="13" spans="1:27" x14ac:dyDescent="0.25">
      <c r="A13" s="37"/>
      <c r="B13" s="37"/>
      <c r="C13" s="37"/>
      <c r="D13" s="37"/>
      <c r="E13" s="37"/>
      <c r="F13" s="37"/>
      <c r="G13" s="37"/>
      <c r="H13" s="37"/>
      <c r="I13" s="37" t="s">
        <v>176</v>
      </c>
      <c r="J13" s="37"/>
      <c r="K13" s="38">
        <v>45386</v>
      </c>
      <c r="L13" s="37"/>
      <c r="M13" s="37"/>
      <c r="N13" s="37"/>
      <c r="O13" s="37"/>
      <c r="P13" s="37"/>
      <c r="Q13" s="37" t="s">
        <v>176</v>
      </c>
      <c r="R13" s="37"/>
      <c r="S13" s="39"/>
      <c r="T13" s="37"/>
      <c r="U13" s="37" t="s">
        <v>177</v>
      </c>
      <c r="V13" s="37"/>
      <c r="W13" s="40">
        <v>95</v>
      </c>
      <c r="X13" s="37"/>
      <c r="Y13" s="40"/>
      <c r="Z13" s="37"/>
      <c r="AA13" s="40">
        <v>1</v>
      </c>
    </row>
    <row r="14" spans="1:27" x14ac:dyDescent="0.25">
      <c r="A14" s="37"/>
      <c r="B14" s="37"/>
      <c r="C14" s="37"/>
      <c r="D14" s="37"/>
      <c r="E14" s="37"/>
      <c r="F14" s="37"/>
      <c r="G14" s="37"/>
      <c r="H14" s="37"/>
      <c r="I14" s="37" t="s">
        <v>172</v>
      </c>
      <c r="J14" s="37"/>
      <c r="K14" s="38">
        <v>45415</v>
      </c>
      <c r="L14" s="37"/>
      <c r="M14" s="37" t="s">
        <v>182</v>
      </c>
      <c r="N14" s="37"/>
      <c r="O14" s="37" t="s">
        <v>174</v>
      </c>
      <c r="P14" s="37"/>
      <c r="Q14" s="37"/>
      <c r="R14" s="37"/>
      <c r="S14" s="39"/>
      <c r="T14" s="37"/>
      <c r="U14" s="37" t="s">
        <v>175</v>
      </c>
      <c r="V14" s="37"/>
      <c r="W14" s="40"/>
      <c r="X14" s="37"/>
      <c r="Y14" s="40">
        <v>112.5</v>
      </c>
      <c r="Z14" s="37"/>
      <c r="AA14" s="40">
        <v>-111.5</v>
      </c>
    </row>
    <row r="15" spans="1:27" x14ac:dyDescent="0.25">
      <c r="A15" s="37"/>
      <c r="B15" s="37"/>
      <c r="C15" s="37"/>
      <c r="D15" s="37"/>
      <c r="E15" s="37"/>
      <c r="F15" s="37"/>
      <c r="G15" s="37"/>
      <c r="H15" s="37"/>
      <c r="I15" s="37" t="s">
        <v>176</v>
      </c>
      <c r="J15" s="37"/>
      <c r="K15" s="38">
        <v>45425</v>
      </c>
      <c r="L15" s="37"/>
      <c r="M15" s="37"/>
      <c r="N15" s="37"/>
      <c r="O15" s="37"/>
      <c r="P15" s="37"/>
      <c r="Q15" s="37" t="s">
        <v>176</v>
      </c>
      <c r="R15" s="37"/>
      <c r="S15" s="39"/>
      <c r="T15" s="37"/>
      <c r="U15" s="37" t="s">
        <v>177</v>
      </c>
      <c r="V15" s="37"/>
      <c r="W15" s="40">
        <v>112</v>
      </c>
      <c r="X15" s="37"/>
      <c r="Y15" s="40"/>
      <c r="Z15" s="37"/>
      <c r="AA15" s="40">
        <v>0.5</v>
      </c>
    </row>
    <row r="16" spans="1:27" x14ac:dyDescent="0.25">
      <c r="A16" s="37"/>
      <c r="B16" s="37"/>
      <c r="C16" s="37"/>
      <c r="D16" s="37"/>
      <c r="E16" s="37"/>
      <c r="F16" s="37"/>
      <c r="G16" s="37"/>
      <c r="H16" s="37"/>
      <c r="I16" s="37" t="s">
        <v>172</v>
      </c>
      <c r="J16" s="37"/>
      <c r="K16" s="38">
        <v>45448</v>
      </c>
      <c r="L16" s="37"/>
      <c r="M16" s="37" t="s">
        <v>183</v>
      </c>
      <c r="N16" s="37"/>
      <c r="O16" s="37" t="s">
        <v>174</v>
      </c>
      <c r="P16" s="37"/>
      <c r="Q16" s="37"/>
      <c r="R16" s="37"/>
      <c r="S16" s="39"/>
      <c r="T16" s="37"/>
      <c r="U16" s="37" t="s">
        <v>175</v>
      </c>
      <c r="V16" s="37"/>
      <c r="W16" s="40"/>
      <c r="X16" s="37"/>
      <c r="Y16" s="40">
        <v>265</v>
      </c>
      <c r="Z16" s="37"/>
      <c r="AA16" s="40">
        <v>-264.5</v>
      </c>
    </row>
    <row r="17" spans="1:27" x14ac:dyDescent="0.25">
      <c r="A17" s="37"/>
      <c r="B17" s="37"/>
      <c r="C17" s="37"/>
      <c r="D17" s="37"/>
      <c r="E17" s="37"/>
      <c r="F17" s="37"/>
      <c r="G17" s="37"/>
      <c r="H17" s="37"/>
      <c r="I17" s="37" t="s">
        <v>176</v>
      </c>
      <c r="J17" s="37"/>
      <c r="K17" s="38">
        <v>45467</v>
      </c>
      <c r="L17" s="37"/>
      <c r="M17" s="37"/>
      <c r="N17" s="37"/>
      <c r="O17" s="37"/>
      <c r="P17" s="37"/>
      <c r="Q17" s="37" t="s">
        <v>176</v>
      </c>
      <c r="R17" s="37"/>
      <c r="S17" s="39"/>
      <c r="T17" s="37"/>
      <c r="U17" s="37" t="s">
        <v>184</v>
      </c>
      <c r="V17" s="37"/>
      <c r="W17" s="40">
        <v>264.5</v>
      </c>
      <c r="X17" s="37"/>
      <c r="Y17" s="40"/>
      <c r="Z17" s="37"/>
      <c r="AA17" s="40">
        <v>0</v>
      </c>
    </row>
    <row r="18" spans="1:27" x14ac:dyDescent="0.25">
      <c r="A18" s="37"/>
      <c r="B18" s="37"/>
      <c r="C18" s="37"/>
      <c r="D18" s="37"/>
      <c r="E18" s="37"/>
      <c r="F18" s="37"/>
      <c r="G18" s="37"/>
      <c r="H18" s="37"/>
      <c r="I18" s="37" t="s">
        <v>172</v>
      </c>
      <c r="J18" s="37"/>
      <c r="K18" s="38">
        <v>45476</v>
      </c>
      <c r="L18" s="37"/>
      <c r="M18" s="37" t="s">
        <v>185</v>
      </c>
      <c r="N18" s="37"/>
      <c r="O18" s="37" t="s">
        <v>174</v>
      </c>
      <c r="P18" s="37"/>
      <c r="Q18" s="37"/>
      <c r="R18" s="37"/>
      <c r="S18" s="39"/>
      <c r="T18" s="37"/>
      <c r="U18" s="37" t="s">
        <v>175</v>
      </c>
      <c r="V18" s="37"/>
      <c r="W18" s="40"/>
      <c r="X18" s="37"/>
      <c r="Y18" s="40">
        <v>97.5</v>
      </c>
      <c r="Z18" s="37"/>
      <c r="AA18" s="40">
        <v>-97.5</v>
      </c>
    </row>
    <row r="19" spans="1:27" x14ac:dyDescent="0.25">
      <c r="A19" s="37"/>
      <c r="B19" s="37"/>
      <c r="C19" s="37"/>
      <c r="D19" s="37"/>
      <c r="E19" s="37"/>
      <c r="F19" s="37"/>
      <c r="G19" s="37"/>
      <c r="H19" s="37"/>
      <c r="I19" s="37" t="s">
        <v>176</v>
      </c>
      <c r="J19" s="37"/>
      <c r="K19" s="38">
        <v>45502</v>
      </c>
      <c r="L19" s="37"/>
      <c r="M19" s="37"/>
      <c r="N19" s="37"/>
      <c r="O19" s="37"/>
      <c r="P19" s="37"/>
      <c r="Q19" s="37" t="s">
        <v>176</v>
      </c>
      <c r="R19" s="37"/>
      <c r="S19" s="39"/>
      <c r="T19" s="37"/>
      <c r="U19" s="37" t="s">
        <v>177</v>
      </c>
      <c r="V19" s="37"/>
      <c r="W19" s="40">
        <v>97.5</v>
      </c>
      <c r="X19" s="37"/>
      <c r="Y19" s="40"/>
      <c r="Z19" s="37"/>
      <c r="AA19" s="40">
        <v>0</v>
      </c>
    </row>
    <row r="20" spans="1:27" x14ac:dyDescent="0.25">
      <c r="A20" s="37"/>
      <c r="B20" s="37"/>
      <c r="C20" s="37"/>
      <c r="D20" s="37"/>
      <c r="E20" s="37"/>
      <c r="F20" s="37"/>
      <c r="G20" s="37"/>
      <c r="H20" s="37"/>
      <c r="I20" s="37" t="s">
        <v>176</v>
      </c>
      <c r="J20" s="37"/>
      <c r="K20" s="38">
        <v>45505</v>
      </c>
      <c r="L20" s="37"/>
      <c r="M20" s="37"/>
      <c r="N20" s="37"/>
      <c r="O20" s="37"/>
      <c r="P20" s="37"/>
      <c r="Q20" s="37" t="s">
        <v>176</v>
      </c>
      <c r="R20" s="37"/>
      <c r="S20" s="39"/>
      <c r="T20" s="37"/>
      <c r="U20" s="37" t="s">
        <v>175</v>
      </c>
      <c r="V20" s="37"/>
      <c r="W20" s="40">
        <v>747.5</v>
      </c>
      <c r="X20" s="37"/>
      <c r="Y20" s="40"/>
      <c r="Z20" s="37"/>
      <c r="AA20" s="40">
        <v>747.5</v>
      </c>
    </row>
    <row r="21" spans="1:27" x14ac:dyDescent="0.25">
      <c r="A21" s="37"/>
      <c r="B21" s="37"/>
      <c r="C21" s="37"/>
      <c r="D21" s="37"/>
      <c r="E21" s="37"/>
      <c r="F21" s="37"/>
      <c r="G21" s="37"/>
      <c r="H21" s="37"/>
      <c r="I21" s="37" t="s">
        <v>172</v>
      </c>
      <c r="J21" s="37"/>
      <c r="K21" s="38">
        <v>45509</v>
      </c>
      <c r="L21" s="37"/>
      <c r="M21" s="37" t="s">
        <v>186</v>
      </c>
      <c r="N21" s="37"/>
      <c r="O21" s="37" t="s">
        <v>174</v>
      </c>
      <c r="P21" s="37"/>
      <c r="Q21" s="37"/>
      <c r="R21" s="37"/>
      <c r="S21" s="39"/>
      <c r="T21" s="37"/>
      <c r="U21" s="37" t="s">
        <v>175</v>
      </c>
      <c r="V21" s="37"/>
      <c r="W21" s="40"/>
      <c r="X21" s="37"/>
      <c r="Y21" s="40">
        <v>97.5</v>
      </c>
      <c r="Z21" s="37"/>
      <c r="AA21" s="40">
        <v>650</v>
      </c>
    </row>
    <row r="22" spans="1:27" ht="15.75" thickBot="1" x14ac:dyDescent="0.3">
      <c r="A22" s="37"/>
      <c r="B22" s="37"/>
      <c r="C22" s="37"/>
      <c r="D22" s="37"/>
      <c r="E22" s="37"/>
      <c r="F22" s="37"/>
      <c r="G22" s="37"/>
      <c r="H22" s="37"/>
      <c r="I22" s="37" t="s">
        <v>187</v>
      </c>
      <c r="J22" s="37"/>
      <c r="K22" s="38">
        <v>45525</v>
      </c>
      <c r="L22" s="37"/>
      <c r="M22" s="37"/>
      <c r="N22" s="37"/>
      <c r="O22" s="37"/>
      <c r="P22" s="37"/>
      <c r="Q22" s="37" t="s">
        <v>188</v>
      </c>
      <c r="R22" s="37"/>
      <c r="S22" s="39"/>
      <c r="T22" s="37"/>
      <c r="U22" s="37" t="s">
        <v>189</v>
      </c>
      <c r="V22" s="37"/>
      <c r="W22" s="40"/>
      <c r="X22" s="37"/>
      <c r="Y22" s="40">
        <v>10</v>
      </c>
      <c r="Z22" s="37"/>
      <c r="AA22" s="40">
        <v>640</v>
      </c>
    </row>
    <row r="23" spans="1:27" ht="15.75" thickBot="1" x14ac:dyDescent="0.3">
      <c r="A23" s="37"/>
      <c r="B23" s="37"/>
      <c r="C23" s="37"/>
      <c r="D23" s="37" t="s">
        <v>190</v>
      </c>
      <c r="E23" s="37"/>
      <c r="F23" s="37"/>
      <c r="G23" s="37"/>
      <c r="H23" s="37"/>
      <c r="I23" s="37"/>
      <c r="J23" s="37"/>
      <c r="K23" s="38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41">
        <f>ROUND(SUM(W5:W22),5)</f>
        <v>1783.85</v>
      </c>
      <c r="X23" s="37"/>
      <c r="Y23" s="41">
        <f>ROUND(SUM(Y5:Y22),5)</f>
        <v>1146.5</v>
      </c>
      <c r="Z23" s="37"/>
      <c r="AA23" s="41">
        <f>AA22</f>
        <v>640</v>
      </c>
    </row>
    <row r="24" spans="1:27" x14ac:dyDescent="0.25">
      <c r="A24" s="37"/>
      <c r="B24" s="37"/>
      <c r="C24" s="37" t="s">
        <v>191</v>
      </c>
      <c r="D24" s="37"/>
      <c r="E24" s="37"/>
      <c r="F24" s="37"/>
      <c r="G24" s="37"/>
      <c r="H24" s="37"/>
      <c r="I24" s="37"/>
      <c r="J24" s="37"/>
      <c r="K24" s="38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40">
        <f>W23</f>
        <v>1783.85</v>
      </c>
      <c r="X24" s="37"/>
      <c r="Y24" s="40">
        <f>Y23</f>
        <v>1146.5</v>
      </c>
      <c r="Z24" s="37"/>
      <c r="AA24" s="40">
        <f>AA23</f>
        <v>640</v>
      </c>
    </row>
    <row r="25" spans="1:27" x14ac:dyDescent="0.25">
      <c r="A25" s="33"/>
      <c r="B25" s="33"/>
      <c r="C25" s="33" t="s">
        <v>192</v>
      </c>
      <c r="D25" s="33"/>
      <c r="E25" s="33"/>
      <c r="F25" s="33"/>
      <c r="G25" s="33"/>
      <c r="H25" s="33"/>
      <c r="I25" s="33"/>
      <c r="J25" s="33"/>
      <c r="K25" s="34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5"/>
      <c r="X25" s="33"/>
      <c r="Y25" s="35"/>
      <c r="Z25" s="33"/>
      <c r="AA25" s="35">
        <v>0</v>
      </c>
    </row>
    <row r="26" spans="1:27" x14ac:dyDescent="0.25">
      <c r="A26" s="37"/>
      <c r="B26" s="37"/>
      <c r="C26" s="37" t="s">
        <v>193</v>
      </c>
      <c r="D26" s="37"/>
      <c r="E26" s="37"/>
      <c r="F26" s="37"/>
      <c r="G26" s="37"/>
      <c r="H26" s="37"/>
      <c r="I26" s="37"/>
      <c r="J26" s="37"/>
      <c r="K26" s="38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40"/>
      <c r="X26" s="37"/>
      <c r="Y26" s="40"/>
      <c r="Z26" s="37"/>
      <c r="AA26" s="40">
        <f>AA25</f>
        <v>0</v>
      </c>
    </row>
    <row r="27" spans="1:27" x14ac:dyDescent="0.25">
      <c r="A27" s="33"/>
      <c r="B27" s="33"/>
      <c r="C27" s="33" t="s">
        <v>194</v>
      </c>
      <c r="D27" s="33"/>
      <c r="E27" s="33"/>
      <c r="F27" s="33"/>
      <c r="G27" s="33"/>
      <c r="H27" s="33"/>
      <c r="I27" s="33"/>
      <c r="J27" s="33"/>
      <c r="K27" s="34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5"/>
      <c r="X27" s="33"/>
      <c r="Y27" s="35"/>
      <c r="Z27" s="33"/>
      <c r="AA27" s="35">
        <v>25000</v>
      </c>
    </row>
    <row r="28" spans="1:27" x14ac:dyDescent="0.25">
      <c r="A28" s="33"/>
      <c r="B28" s="33"/>
      <c r="C28" s="33"/>
      <c r="D28" s="33" t="s">
        <v>195</v>
      </c>
      <c r="E28" s="33"/>
      <c r="F28" s="33"/>
      <c r="G28" s="33"/>
      <c r="H28" s="33"/>
      <c r="I28" s="33"/>
      <c r="J28" s="33"/>
      <c r="K28" s="34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5"/>
      <c r="X28" s="33"/>
      <c r="Y28" s="35"/>
      <c r="Z28" s="33"/>
      <c r="AA28" s="35">
        <v>25000</v>
      </c>
    </row>
    <row r="29" spans="1:27" x14ac:dyDescent="0.25">
      <c r="A29" s="33"/>
      <c r="B29" s="33"/>
      <c r="C29" s="33"/>
      <c r="D29" s="33"/>
      <c r="E29" s="33" t="s">
        <v>196</v>
      </c>
      <c r="F29" s="33"/>
      <c r="G29" s="33"/>
      <c r="H29" s="33"/>
      <c r="I29" s="33"/>
      <c r="J29" s="33"/>
      <c r="K29" s="34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5"/>
      <c r="X29" s="33"/>
      <c r="Y29" s="35"/>
      <c r="Z29" s="33"/>
      <c r="AA29" s="35">
        <v>0</v>
      </c>
    </row>
    <row r="30" spans="1:27" x14ac:dyDescent="0.25">
      <c r="A30" s="37"/>
      <c r="B30" s="37"/>
      <c r="C30" s="37"/>
      <c r="D30" s="37"/>
      <c r="E30" s="37" t="s">
        <v>197</v>
      </c>
      <c r="F30" s="37"/>
      <c r="G30" s="37"/>
      <c r="H30" s="37"/>
      <c r="I30" s="37"/>
      <c r="J30" s="37"/>
      <c r="K30" s="38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40"/>
      <c r="X30" s="37"/>
      <c r="Y30" s="40"/>
      <c r="Z30" s="37"/>
      <c r="AA30" s="40">
        <f>AA29</f>
        <v>0</v>
      </c>
    </row>
    <row r="31" spans="1:27" x14ac:dyDescent="0.25">
      <c r="A31" s="33"/>
      <c r="B31" s="33"/>
      <c r="C31" s="33"/>
      <c r="D31" s="33"/>
      <c r="E31" s="33" t="s">
        <v>177</v>
      </c>
      <c r="F31" s="33"/>
      <c r="G31" s="33"/>
      <c r="H31" s="33"/>
      <c r="I31" s="33"/>
      <c r="J31" s="33"/>
      <c r="K31" s="34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5"/>
      <c r="X31" s="33"/>
      <c r="Y31" s="35"/>
      <c r="Z31" s="33"/>
      <c r="AA31" s="35">
        <v>25000</v>
      </c>
    </row>
    <row r="32" spans="1:27" x14ac:dyDescent="0.25">
      <c r="A32" s="37"/>
      <c r="B32" s="37"/>
      <c r="C32" s="37"/>
      <c r="D32" s="37"/>
      <c r="E32" s="37" t="s">
        <v>198</v>
      </c>
      <c r="F32" s="37"/>
      <c r="G32" s="37"/>
      <c r="H32" s="37"/>
      <c r="I32" s="37"/>
      <c r="J32" s="37"/>
      <c r="K32" s="38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40"/>
      <c r="X32" s="37"/>
      <c r="Y32" s="40"/>
      <c r="Z32" s="37"/>
      <c r="AA32" s="40">
        <f>AA31</f>
        <v>25000</v>
      </c>
    </row>
    <row r="33" spans="1:27" x14ac:dyDescent="0.25">
      <c r="A33" s="33"/>
      <c r="B33" s="33"/>
      <c r="C33" s="33"/>
      <c r="D33" s="33"/>
      <c r="E33" s="33" t="s">
        <v>199</v>
      </c>
      <c r="F33" s="33"/>
      <c r="G33" s="33"/>
      <c r="H33" s="33"/>
      <c r="I33" s="33"/>
      <c r="J33" s="33"/>
      <c r="K33" s="34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5"/>
      <c r="X33" s="33"/>
      <c r="Y33" s="35"/>
      <c r="Z33" s="33"/>
      <c r="AA33" s="35">
        <v>0</v>
      </c>
    </row>
    <row r="34" spans="1:27" x14ac:dyDescent="0.25">
      <c r="A34" s="37"/>
      <c r="B34" s="37"/>
      <c r="C34" s="37"/>
      <c r="D34" s="37"/>
      <c r="E34" s="37" t="s">
        <v>200</v>
      </c>
      <c r="F34" s="37"/>
      <c r="G34" s="37"/>
      <c r="H34" s="37"/>
      <c r="I34" s="37"/>
      <c r="J34" s="37"/>
      <c r="K34" s="38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40"/>
      <c r="X34" s="37"/>
      <c r="Y34" s="40"/>
      <c r="Z34" s="37"/>
      <c r="AA34" s="40">
        <f>AA33</f>
        <v>0</v>
      </c>
    </row>
    <row r="35" spans="1:27" x14ac:dyDescent="0.25">
      <c r="A35" s="33"/>
      <c r="B35" s="33"/>
      <c r="C35" s="33"/>
      <c r="D35" s="33"/>
      <c r="E35" s="33" t="s">
        <v>201</v>
      </c>
      <c r="F35" s="33"/>
      <c r="G35" s="33"/>
      <c r="H35" s="33"/>
      <c r="I35" s="33"/>
      <c r="J35" s="33"/>
      <c r="K35" s="3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5"/>
      <c r="X35" s="33"/>
      <c r="Y35" s="35"/>
      <c r="Z35" s="33"/>
      <c r="AA35" s="35">
        <v>0</v>
      </c>
    </row>
    <row r="36" spans="1:27" x14ac:dyDescent="0.25">
      <c r="A36" s="37"/>
      <c r="B36" s="37"/>
      <c r="C36" s="37"/>
      <c r="D36" s="37"/>
      <c r="E36" s="37" t="s">
        <v>202</v>
      </c>
      <c r="F36" s="37"/>
      <c r="G36" s="37"/>
      <c r="H36" s="37"/>
      <c r="I36" s="37"/>
      <c r="J36" s="37"/>
      <c r="K36" s="38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40"/>
      <c r="X36" s="37"/>
      <c r="Y36" s="40"/>
      <c r="Z36" s="37"/>
      <c r="AA36" s="40">
        <f>AA35</f>
        <v>0</v>
      </c>
    </row>
    <row r="37" spans="1:27" x14ac:dyDescent="0.25">
      <c r="A37" s="33"/>
      <c r="B37" s="33"/>
      <c r="C37" s="33"/>
      <c r="D37" s="33"/>
      <c r="E37" s="33" t="s">
        <v>203</v>
      </c>
      <c r="F37" s="33"/>
      <c r="G37" s="33"/>
      <c r="H37" s="33"/>
      <c r="I37" s="33"/>
      <c r="J37" s="33"/>
      <c r="K37" s="34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5"/>
      <c r="X37" s="33"/>
      <c r="Y37" s="35"/>
      <c r="Z37" s="33"/>
      <c r="AA37" s="35">
        <v>0</v>
      </c>
    </row>
    <row r="38" spans="1:27" ht="15.75" thickBot="1" x14ac:dyDescent="0.3">
      <c r="A38" s="37"/>
      <c r="B38" s="37"/>
      <c r="C38" s="37"/>
      <c r="D38" s="37"/>
      <c r="E38" s="37" t="s">
        <v>204</v>
      </c>
      <c r="F38" s="37"/>
      <c r="G38" s="37"/>
      <c r="H38" s="37"/>
      <c r="I38" s="37"/>
      <c r="J38" s="37"/>
      <c r="K38" s="38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42"/>
      <c r="X38" s="37"/>
      <c r="Y38" s="42"/>
      <c r="Z38" s="37"/>
      <c r="AA38" s="42">
        <f>AA37</f>
        <v>0</v>
      </c>
    </row>
    <row r="39" spans="1:27" x14ac:dyDescent="0.25">
      <c r="A39" s="37"/>
      <c r="B39" s="37"/>
      <c r="C39" s="37"/>
      <c r="D39" s="37" t="s">
        <v>205</v>
      </c>
      <c r="E39" s="37"/>
      <c r="F39" s="37"/>
      <c r="G39" s="37"/>
      <c r="H39" s="37"/>
      <c r="I39" s="37"/>
      <c r="J39" s="37"/>
      <c r="K39" s="38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40"/>
      <c r="X39" s="37"/>
      <c r="Y39" s="40"/>
      <c r="Z39" s="37"/>
      <c r="AA39" s="40">
        <f>ROUND(AA30+AA32+AA34+AA36+AA38,5)</f>
        <v>25000</v>
      </c>
    </row>
    <row r="40" spans="1:27" x14ac:dyDescent="0.25">
      <c r="A40" s="33"/>
      <c r="B40" s="33"/>
      <c r="C40" s="33"/>
      <c r="D40" s="33" t="s">
        <v>206</v>
      </c>
      <c r="E40" s="33"/>
      <c r="F40" s="33"/>
      <c r="G40" s="33"/>
      <c r="H40" s="33"/>
      <c r="I40" s="33"/>
      <c r="J40" s="33"/>
      <c r="K40" s="34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5"/>
      <c r="X40" s="33"/>
      <c r="Y40" s="35"/>
      <c r="Z40" s="33"/>
      <c r="AA40" s="35">
        <v>0</v>
      </c>
    </row>
    <row r="41" spans="1:27" x14ac:dyDescent="0.25">
      <c r="A41" s="37"/>
      <c r="B41" s="37"/>
      <c r="C41" s="37"/>
      <c r="D41" s="37" t="s">
        <v>207</v>
      </c>
      <c r="E41" s="37"/>
      <c r="F41" s="37"/>
      <c r="G41" s="37"/>
      <c r="H41" s="37"/>
      <c r="I41" s="37"/>
      <c r="J41" s="37"/>
      <c r="K41" s="38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40"/>
      <c r="X41" s="37"/>
      <c r="Y41" s="40"/>
      <c r="Z41" s="37"/>
      <c r="AA41" s="40">
        <f>AA40</f>
        <v>0</v>
      </c>
    </row>
    <row r="42" spans="1:27" x14ac:dyDescent="0.25">
      <c r="A42" s="33"/>
      <c r="B42" s="33"/>
      <c r="C42" s="33"/>
      <c r="D42" s="33" t="s">
        <v>208</v>
      </c>
      <c r="E42" s="33"/>
      <c r="F42" s="33"/>
      <c r="G42" s="33"/>
      <c r="H42" s="33"/>
      <c r="I42" s="33"/>
      <c r="J42" s="33"/>
      <c r="K42" s="34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5"/>
      <c r="X42" s="33"/>
      <c r="Y42" s="35"/>
      <c r="Z42" s="33"/>
      <c r="AA42" s="35">
        <v>0</v>
      </c>
    </row>
    <row r="43" spans="1:27" x14ac:dyDescent="0.25">
      <c r="A43" s="33"/>
      <c r="B43" s="33"/>
      <c r="C43" s="33"/>
      <c r="D43" s="33"/>
      <c r="E43" s="33" t="s">
        <v>177</v>
      </c>
      <c r="F43" s="33"/>
      <c r="G43" s="33"/>
      <c r="H43" s="33"/>
      <c r="I43" s="33"/>
      <c r="J43" s="33"/>
      <c r="K43" s="34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5"/>
      <c r="X43" s="33"/>
      <c r="Y43" s="35"/>
      <c r="Z43" s="33"/>
      <c r="AA43" s="35">
        <v>0</v>
      </c>
    </row>
    <row r="44" spans="1:27" x14ac:dyDescent="0.25">
      <c r="A44" s="37"/>
      <c r="B44" s="37"/>
      <c r="C44" s="37"/>
      <c r="D44" s="37"/>
      <c r="E44" s="37" t="s">
        <v>198</v>
      </c>
      <c r="F44" s="37"/>
      <c r="G44" s="37"/>
      <c r="H44" s="37"/>
      <c r="I44" s="37"/>
      <c r="J44" s="37"/>
      <c r="K44" s="38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40"/>
      <c r="X44" s="37"/>
      <c r="Y44" s="40"/>
      <c r="Z44" s="37"/>
      <c r="AA44" s="40">
        <f>AA43</f>
        <v>0</v>
      </c>
    </row>
    <row r="45" spans="1:27" x14ac:dyDescent="0.25">
      <c r="A45" s="33"/>
      <c r="B45" s="33"/>
      <c r="C45" s="33"/>
      <c r="D45" s="33"/>
      <c r="E45" s="33" t="s">
        <v>79</v>
      </c>
      <c r="F45" s="33"/>
      <c r="G45" s="33"/>
      <c r="H45" s="33"/>
      <c r="I45" s="33"/>
      <c r="J45" s="33"/>
      <c r="K45" s="34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5"/>
      <c r="X45" s="33"/>
      <c r="Y45" s="35"/>
      <c r="Z45" s="33"/>
      <c r="AA45" s="35">
        <v>0</v>
      </c>
    </row>
    <row r="46" spans="1:27" x14ac:dyDescent="0.25">
      <c r="A46" s="37"/>
      <c r="B46" s="37"/>
      <c r="C46" s="37"/>
      <c r="D46" s="37"/>
      <c r="E46" s="37" t="s">
        <v>209</v>
      </c>
      <c r="F46" s="37"/>
      <c r="G46" s="37"/>
      <c r="H46" s="37"/>
      <c r="I46" s="37"/>
      <c r="J46" s="37"/>
      <c r="K46" s="38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40"/>
      <c r="X46" s="37"/>
      <c r="Y46" s="40"/>
      <c r="Z46" s="37"/>
      <c r="AA46" s="40">
        <f>AA45</f>
        <v>0</v>
      </c>
    </row>
    <row r="47" spans="1:27" x14ac:dyDescent="0.25">
      <c r="A47" s="33"/>
      <c r="B47" s="33"/>
      <c r="C47" s="33"/>
      <c r="D47" s="33"/>
      <c r="E47" s="33" t="s">
        <v>210</v>
      </c>
      <c r="F47" s="33"/>
      <c r="G47" s="33"/>
      <c r="H47" s="33"/>
      <c r="I47" s="33"/>
      <c r="J47" s="33"/>
      <c r="K47" s="34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5"/>
      <c r="X47" s="33"/>
      <c r="Y47" s="35"/>
      <c r="Z47" s="33"/>
      <c r="AA47" s="35">
        <v>0</v>
      </c>
    </row>
    <row r="48" spans="1:27" ht="15.75" thickBot="1" x14ac:dyDescent="0.3">
      <c r="A48" s="37"/>
      <c r="B48" s="37"/>
      <c r="C48" s="37"/>
      <c r="D48" s="37"/>
      <c r="E48" s="37" t="s">
        <v>211</v>
      </c>
      <c r="F48" s="37"/>
      <c r="G48" s="37"/>
      <c r="H48" s="37"/>
      <c r="I48" s="37"/>
      <c r="J48" s="37"/>
      <c r="K48" s="38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40"/>
      <c r="X48" s="37"/>
      <c r="Y48" s="40"/>
      <c r="Z48" s="37"/>
      <c r="AA48" s="40">
        <f>AA47</f>
        <v>0</v>
      </c>
    </row>
    <row r="49" spans="1:27" ht="15.75" thickBot="1" x14ac:dyDescent="0.3">
      <c r="A49" s="37"/>
      <c r="B49" s="37"/>
      <c r="C49" s="37"/>
      <c r="D49" s="37" t="s">
        <v>212</v>
      </c>
      <c r="E49" s="37"/>
      <c r="F49" s="37"/>
      <c r="G49" s="37"/>
      <c r="H49" s="37"/>
      <c r="I49" s="37"/>
      <c r="J49" s="37"/>
      <c r="K49" s="38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43"/>
      <c r="X49" s="37"/>
      <c r="Y49" s="43"/>
      <c r="Z49" s="37"/>
      <c r="AA49" s="43">
        <f>ROUND(AA44+AA46+AA48,5)</f>
        <v>0</v>
      </c>
    </row>
    <row r="50" spans="1:27" ht="15.75" thickBot="1" x14ac:dyDescent="0.3">
      <c r="A50" s="37"/>
      <c r="B50" s="37"/>
      <c r="C50" s="37" t="s">
        <v>213</v>
      </c>
      <c r="D50" s="37"/>
      <c r="E50" s="37"/>
      <c r="F50" s="37"/>
      <c r="G50" s="37"/>
      <c r="H50" s="37"/>
      <c r="I50" s="37"/>
      <c r="J50" s="37"/>
      <c r="K50" s="38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41"/>
      <c r="X50" s="37"/>
      <c r="Y50" s="41"/>
      <c r="Z50" s="37"/>
      <c r="AA50" s="41">
        <f>ROUND(AA39+AA41+AA49,5)</f>
        <v>25000</v>
      </c>
    </row>
    <row r="51" spans="1:27" x14ac:dyDescent="0.25">
      <c r="A51" s="37"/>
      <c r="B51" s="37" t="s">
        <v>214</v>
      </c>
      <c r="C51" s="37"/>
      <c r="D51" s="37"/>
      <c r="E51" s="37"/>
      <c r="F51" s="37"/>
      <c r="G51" s="37"/>
      <c r="H51" s="37"/>
      <c r="I51" s="37"/>
      <c r="J51" s="37"/>
      <c r="K51" s="38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40">
        <f>ROUND(W24+W26+W50,5)</f>
        <v>1783.85</v>
      </c>
      <c r="X51" s="37"/>
      <c r="Y51" s="40">
        <f>ROUND(Y24+Y26+Y50,5)</f>
        <v>1146.5</v>
      </c>
      <c r="Z51" s="37"/>
      <c r="AA51" s="40">
        <f>ROUND(AA24+AA26+AA50,5)</f>
        <v>25640</v>
      </c>
    </row>
    <row r="52" spans="1:27" x14ac:dyDescent="0.25">
      <c r="A52" s="33"/>
      <c r="B52" s="33" t="s">
        <v>215</v>
      </c>
      <c r="C52" s="33"/>
      <c r="D52" s="33"/>
      <c r="E52" s="33"/>
      <c r="F52" s="33"/>
      <c r="G52" s="33"/>
      <c r="H52" s="33"/>
      <c r="I52" s="33"/>
      <c r="J52" s="33"/>
      <c r="K52" s="34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5"/>
      <c r="X52" s="33"/>
      <c r="Y52" s="35"/>
      <c r="Z52" s="33"/>
      <c r="AA52" s="35">
        <v>0</v>
      </c>
    </row>
    <row r="53" spans="1:27" x14ac:dyDescent="0.25">
      <c r="A53" s="33"/>
      <c r="B53" s="33"/>
      <c r="C53" s="33" t="s">
        <v>216</v>
      </c>
      <c r="D53" s="33"/>
      <c r="E53" s="33"/>
      <c r="F53" s="33"/>
      <c r="G53" s="33"/>
      <c r="H53" s="33"/>
      <c r="I53" s="33"/>
      <c r="J53" s="33"/>
      <c r="K53" s="34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5"/>
      <c r="X53" s="33"/>
      <c r="Y53" s="35"/>
      <c r="Z53" s="33"/>
      <c r="AA53" s="35">
        <v>0</v>
      </c>
    </row>
    <row r="54" spans="1:27" x14ac:dyDescent="0.25">
      <c r="A54" s="37"/>
      <c r="B54" s="37"/>
      <c r="C54" s="37" t="s">
        <v>217</v>
      </c>
      <c r="D54" s="37"/>
      <c r="E54" s="37"/>
      <c r="F54" s="37"/>
      <c r="G54" s="37"/>
      <c r="H54" s="37"/>
      <c r="I54" s="37"/>
      <c r="J54" s="37"/>
      <c r="K54" s="38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40"/>
      <c r="X54" s="37"/>
      <c r="Y54" s="40"/>
      <c r="Z54" s="37"/>
      <c r="AA54" s="40">
        <f>AA53</f>
        <v>0</v>
      </c>
    </row>
    <row r="55" spans="1:27" x14ac:dyDescent="0.25">
      <c r="A55" s="33"/>
      <c r="B55" s="33"/>
      <c r="C55" s="33" t="s">
        <v>218</v>
      </c>
      <c r="D55" s="33"/>
      <c r="E55" s="33"/>
      <c r="F55" s="33"/>
      <c r="G55" s="33"/>
      <c r="H55" s="33"/>
      <c r="I55" s="33"/>
      <c r="J55" s="33"/>
      <c r="K55" s="34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5"/>
      <c r="X55" s="33"/>
      <c r="Y55" s="35"/>
      <c r="Z55" s="33"/>
      <c r="AA55" s="35">
        <v>0</v>
      </c>
    </row>
    <row r="56" spans="1:27" ht="15.75" thickBot="1" x14ac:dyDescent="0.3">
      <c r="A56" s="37"/>
      <c r="B56" s="37"/>
      <c r="C56" s="37" t="s">
        <v>219</v>
      </c>
      <c r="D56" s="37"/>
      <c r="E56" s="37"/>
      <c r="F56" s="37"/>
      <c r="G56" s="37"/>
      <c r="H56" s="37"/>
      <c r="I56" s="37"/>
      <c r="J56" s="37"/>
      <c r="K56" s="38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42"/>
      <c r="X56" s="37"/>
      <c r="Y56" s="42"/>
      <c r="Z56" s="37"/>
      <c r="AA56" s="42">
        <f>AA55</f>
        <v>0</v>
      </c>
    </row>
    <row r="57" spans="1:27" x14ac:dyDescent="0.25">
      <c r="A57" s="37"/>
      <c r="B57" s="37" t="s">
        <v>220</v>
      </c>
      <c r="C57" s="37"/>
      <c r="D57" s="37"/>
      <c r="E57" s="37"/>
      <c r="F57" s="37"/>
      <c r="G57" s="37"/>
      <c r="H57" s="37"/>
      <c r="I57" s="37"/>
      <c r="J57" s="37"/>
      <c r="K57" s="38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40"/>
      <c r="X57" s="37"/>
      <c r="Y57" s="40"/>
      <c r="Z57" s="37"/>
      <c r="AA57" s="40">
        <f>ROUND(AA54+AA56,5)</f>
        <v>0</v>
      </c>
    </row>
    <row r="58" spans="1:27" x14ac:dyDescent="0.25">
      <c r="A58" s="33"/>
      <c r="B58" s="33" t="s">
        <v>221</v>
      </c>
      <c r="C58" s="33"/>
      <c r="D58" s="33"/>
      <c r="E58" s="33"/>
      <c r="F58" s="33"/>
      <c r="G58" s="33"/>
      <c r="H58" s="33"/>
      <c r="I58" s="33"/>
      <c r="J58" s="33"/>
      <c r="K58" s="34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5"/>
      <c r="X58" s="33"/>
      <c r="Y58" s="35"/>
      <c r="Z58" s="33"/>
      <c r="AA58" s="35">
        <v>4173719.09</v>
      </c>
    </row>
    <row r="59" spans="1:27" x14ac:dyDescent="0.25">
      <c r="A59" s="33"/>
      <c r="B59" s="33"/>
      <c r="C59" s="33" t="s">
        <v>222</v>
      </c>
      <c r="D59" s="33"/>
      <c r="E59" s="33"/>
      <c r="F59" s="33"/>
      <c r="G59" s="33"/>
      <c r="H59" s="33"/>
      <c r="I59" s="33"/>
      <c r="J59" s="33"/>
      <c r="K59" s="34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5"/>
      <c r="X59" s="33"/>
      <c r="Y59" s="35"/>
      <c r="Z59" s="33"/>
      <c r="AA59" s="35">
        <v>4166575.09</v>
      </c>
    </row>
    <row r="60" spans="1:27" x14ac:dyDescent="0.25">
      <c r="A60" s="33"/>
      <c r="B60" s="33"/>
      <c r="C60" s="33"/>
      <c r="D60" s="33" t="s">
        <v>223</v>
      </c>
      <c r="E60" s="33"/>
      <c r="F60" s="33"/>
      <c r="G60" s="33"/>
      <c r="H60" s="33"/>
      <c r="I60" s="33"/>
      <c r="J60" s="33"/>
      <c r="K60" s="34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5"/>
      <c r="X60" s="33"/>
      <c r="Y60" s="35"/>
      <c r="Z60" s="33"/>
      <c r="AA60" s="35">
        <v>4166575.09</v>
      </c>
    </row>
    <row r="61" spans="1:27" x14ac:dyDescent="0.25">
      <c r="A61" s="37"/>
      <c r="B61" s="37"/>
      <c r="C61" s="37"/>
      <c r="D61" s="37" t="s">
        <v>224</v>
      </c>
      <c r="E61" s="37"/>
      <c r="F61" s="37"/>
      <c r="G61" s="37"/>
      <c r="H61" s="37"/>
      <c r="I61" s="37"/>
      <c r="J61" s="37"/>
      <c r="K61" s="38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40"/>
      <c r="X61" s="37"/>
      <c r="Y61" s="40"/>
      <c r="Z61" s="37"/>
      <c r="AA61" s="40">
        <f>AA60</f>
        <v>4166575.09</v>
      </c>
    </row>
    <row r="62" spans="1:27" x14ac:dyDescent="0.25">
      <c r="A62" s="33"/>
      <c r="B62" s="33"/>
      <c r="C62" s="33"/>
      <c r="D62" s="33" t="s">
        <v>225</v>
      </c>
      <c r="E62" s="33"/>
      <c r="F62" s="33"/>
      <c r="G62" s="33"/>
      <c r="H62" s="33"/>
      <c r="I62" s="33"/>
      <c r="J62" s="33"/>
      <c r="K62" s="34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5"/>
      <c r="X62" s="33"/>
      <c r="Y62" s="35"/>
      <c r="Z62" s="33"/>
      <c r="AA62" s="35">
        <v>0</v>
      </c>
    </row>
    <row r="63" spans="1:27" ht="15.75" thickBot="1" x14ac:dyDescent="0.3">
      <c r="A63" s="37"/>
      <c r="B63" s="37"/>
      <c r="C63" s="37"/>
      <c r="D63" s="37" t="s">
        <v>226</v>
      </c>
      <c r="E63" s="37"/>
      <c r="F63" s="37"/>
      <c r="G63" s="37"/>
      <c r="H63" s="37"/>
      <c r="I63" s="37"/>
      <c r="J63" s="37"/>
      <c r="K63" s="38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42"/>
      <c r="X63" s="37"/>
      <c r="Y63" s="42"/>
      <c r="Z63" s="37"/>
      <c r="AA63" s="42">
        <f>AA62</f>
        <v>0</v>
      </c>
    </row>
    <row r="64" spans="1:27" x14ac:dyDescent="0.25">
      <c r="A64" s="37"/>
      <c r="B64" s="37"/>
      <c r="C64" s="37" t="s">
        <v>227</v>
      </c>
      <c r="D64" s="37"/>
      <c r="E64" s="37"/>
      <c r="F64" s="37"/>
      <c r="G64" s="37"/>
      <c r="H64" s="37"/>
      <c r="I64" s="37"/>
      <c r="J64" s="37"/>
      <c r="K64" s="38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40"/>
      <c r="X64" s="37"/>
      <c r="Y64" s="40"/>
      <c r="Z64" s="37"/>
      <c r="AA64" s="40">
        <f>ROUND(AA61+AA63,5)</f>
        <v>4166575.09</v>
      </c>
    </row>
    <row r="65" spans="1:27" x14ac:dyDescent="0.25">
      <c r="A65" s="33"/>
      <c r="B65" s="33"/>
      <c r="C65" s="33" t="s">
        <v>175</v>
      </c>
      <c r="D65" s="33"/>
      <c r="E65" s="33"/>
      <c r="F65" s="33"/>
      <c r="G65" s="33"/>
      <c r="H65" s="33"/>
      <c r="I65" s="33"/>
      <c r="J65" s="33"/>
      <c r="K65" s="34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5"/>
      <c r="X65" s="33"/>
      <c r="Y65" s="35"/>
      <c r="Z65" s="33"/>
      <c r="AA65" s="35">
        <v>7144</v>
      </c>
    </row>
    <row r="66" spans="1:27" x14ac:dyDescent="0.25">
      <c r="A66" s="37"/>
      <c r="B66" s="37"/>
      <c r="C66" s="37"/>
      <c r="D66" s="37"/>
      <c r="E66" s="37"/>
      <c r="F66" s="37"/>
      <c r="G66" s="37"/>
      <c r="H66" s="37"/>
      <c r="I66" s="37" t="s">
        <v>172</v>
      </c>
      <c r="J66" s="37"/>
      <c r="K66" s="38">
        <v>45295</v>
      </c>
      <c r="L66" s="37"/>
      <c r="M66" s="37" t="s">
        <v>173</v>
      </c>
      <c r="N66" s="37"/>
      <c r="O66" s="37" t="s">
        <v>174</v>
      </c>
      <c r="P66" s="37"/>
      <c r="Q66" s="37" t="s">
        <v>228</v>
      </c>
      <c r="R66" s="37"/>
      <c r="S66" s="39"/>
      <c r="T66" s="37"/>
      <c r="U66" s="37" t="s">
        <v>171</v>
      </c>
      <c r="V66" s="37"/>
      <c r="W66" s="40">
        <v>120</v>
      </c>
      <c r="X66" s="37"/>
      <c r="Y66" s="40"/>
      <c r="Z66" s="37"/>
      <c r="AA66" s="40">
        <v>7264</v>
      </c>
    </row>
    <row r="67" spans="1:27" x14ac:dyDescent="0.25">
      <c r="A67" s="37"/>
      <c r="B67" s="37"/>
      <c r="C67" s="37"/>
      <c r="D67" s="37"/>
      <c r="E67" s="37"/>
      <c r="F67" s="37"/>
      <c r="G67" s="37"/>
      <c r="H67" s="37"/>
      <c r="I67" s="37" t="s">
        <v>172</v>
      </c>
      <c r="J67" s="37"/>
      <c r="K67" s="38">
        <v>45327</v>
      </c>
      <c r="L67" s="37"/>
      <c r="M67" s="37" t="s">
        <v>178</v>
      </c>
      <c r="N67" s="37"/>
      <c r="O67" s="37" t="s">
        <v>179</v>
      </c>
      <c r="P67" s="37"/>
      <c r="Q67" s="37" t="s">
        <v>229</v>
      </c>
      <c r="R67" s="37"/>
      <c r="S67" s="39"/>
      <c r="T67" s="37"/>
      <c r="U67" s="37" t="s">
        <v>171</v>
      </c>
      <c r="V67" s="37"/>
      <c r="W67" s="40">
        <v>50</v>
      </c>
      <c r="X67" s="37"/>
      <c r="Y67" s="40"/>
      <c r="Z67" s="37"/>
      <c r="AA67" s="40">
        <v>7314</v>
      </c>
    </row>
    <row r="68" spans="1:27" x14ac:dyDescent="0.25">
      <c r="A68" s="37"/>
      <c r="B68" s="37"/>
      <c r="C68" s="37"/>
      <c r="D68" s="37"/>
      <c r="E68" s="37"/>
      <c r="F68" s="37"/>
      <c r="G68" s="37"/>
      <c r="H68" s="37"/>
      <c r="I68" s="37" t="s">
        <v>172</v>
      </c>
      <c r="J68" s="37"/>
      <c r="K68" s="38">
        <v>45356</v>
      </c>
      <c r="L68" s="37"/>
      <c r="M68" s="37" t="s">
        <v>180</v>
      </c>
      <c r="N68" s="37"/>
      <c r="O68" s="37" t="s">
        <v>174</v>
      </c>
      <c r="P68" s="37"/>
      <c r="Q68" s="37" t="s">
        <v>230</v>
      </c>
      <c r="R68" s="37"/>
      <c r="S68" s="39"/>
      <c r="T68" s="37"/>
      <c r="U68" s="37" t="s">
        <v>171</v>
      </c>
      <c r="V68" s="37"/>
      <c r="W68" s="40">
        <v>299</v>
      </c>
      <c r="X68" s="37"/>
      <c r="Y68" s="40"/>
      <c r="Z68" s="37"/>
      <c r="AA68" s="40">
        <v>7613</v>
      </c>
    </row>
    <row r="69" spans="1:27" x14ac:dyDescent="0.25">
      <c r="A69" s="37"/>
      <c r="B69" s="37"/>
      <c r="C69" s="37"/>
      <c r="D69" s="37"/>
      <c r="E69" s="37"/>
      <c r="F69" s="37"/>
      <c r="G69" s="37"/>
      <c r="H69" s="37"/>
      <c r="I69" s="37" t="s">
        <v>172</v>
      </c>
      <c r="J69" s="37"/>
      <c r="K69" s="38">
        <v>45385</v>
      </c>
      <c r="L69" s="37"/>
      <c r="M69" s="37" t="s">
        <v>181</v>
      </c>
      <c r="N69" s="37"/>
      <c r="O69" s="37" t="s">
        <v>174</v>
      </c>
      <c r="P69" s="37"/>
      <c r="Q69" s="37" t="s">
        <v>231</v>
      </c>
      <c r="R69" s="37"/>
      <c r="S69" s="39"/>
      <c r="T69" s="37"/>
      <c r="U69" s="37" t="s">
        <v>171</v>
      </c>
      <c r="V69" s="37"/>
      <c r="W69" s="40">
        <v>95</v>
      </c>
      <c r="X69" s="37"/>
      <c r="Y69" s="40"/>
      <c r="Z69" s="37"/>
      <c r="AA69" s="40">
        <v>7708</v>
      </c>
    </row>
    <row r="70" spans="1:27" x14ac:dyDescent="0.25">
      <c r="A70" s="37"/>
      <c r="B70" s="37"/>
      <c r="C70" s="37"/>
      <c r="D70" s="37"/>
      <c r="E70" s="37"/>
      <c r="F70" s="37"/>
      <c r="G70" s="37"/>
      <c r="H70" s="37"/>
      <c r="I70" s="37" t="s">
        <v>172</v>
      </c>
      <c r="J70" s="37"/>
      <c r="K70" s="38">
        <v>45415</v>
      </c>
      <c r="L70" s="37"/>
      <c r="M70" s="37" t="s">
        <v>182</v>
      </c>
      <c r="N70" s="37"/>
      <c r="O70" s="37" t="s">
        <v>174</v>
      </c>
      <c r="P70" s="37"/>
      <c r="Q70" s="37" t="s">
        <v>232</v>
      </c>
      <c r="R70" s="37"/>
      <c r="S70" s="39"/>
      <c r="T70" s="37"/>
      <c r="U70" s="37" t="s">
        <v>171</v>
      </c>
      <c r="V70" s="37"/>
      <c r="W70" s="40">
        <v>112.5</v>
      </c>
      <c r="X70" s="37"/>
      <c r="Y70" s="40"/>
      <c r="Z70" s="37"/>
      <c r="AA70" s="40">
        <v>7820.5</v>
      </c>
    </row>
    <row r="71" spans="1:27" x14ac:dyDescent="0.25">
      <c r="A71" s="37"/>
      <c r="B71" s="37"/>
      <c r="C71" s="37"/>
      <c r="D71" s="37"/>
      <c r="E71" s="37"/>
      <c r="F71" s="37"/>
      <c r="G71" s="37"/>
      <c r="H71" s="37"/>
      <c r="I71" s="37" t="s">
        <v>172</v>
      </c>
      <c r="J71" s="37"/>
      <c r="K71" s="38">
        <v>45448</v>
      </c>
      <c r="L71" s="37"/>
      <c r="M71" s="37" t="s">
        <v>183</v>
      </c>
      <c r="N71" s="37"/>
      <c r="O71" s="37" t="s">
        <v>174</v>
      </c>
      <c r="P71" s="37"/>
      <c r="Q71" s="37" t="s">
        <v>233</v>
      </c>
      <c r="R71" s="37"/>
      <c r="S71" s="39"/>
      <c r="T71" s="37"/>
      <c r="U71" s="37" t="s">
        <v>171</v>
      </c>
      <c r="V71" s="37"/>
      <c r="W71" s="40">
        <v>265</v>
      </c>
      <c r="X71" s="37"/>
      <c r="Y71" s="40"/>
      <c r="Z71" s="37"/>
      <c r="AA71" s="40">
        <v>8085.5</v>
      </c>
    </row>
    <row r="72" spans="1:27" x14ac:dyDescent="0.25">
      <c r="A72" s="37"/>
      <c r="B72" s="37"/>
      <c r="C72" s="37"/>
      <c r="D72" s="37"/>
      <c r="E72" s="37"/>
      <c r="F72" s="37"/>
      <c r="G72" s="37"/>
      <c r="H72" s="37"/>
      <c r="I72" s="37" t="s">
        <v>172</v>
      </c>
      <c r="J72" s="37"/>
      <c r="K72" s="38">
        <v>45476</v>
      </c>
      <c r="L72" s="37"/>
      <c r="M72" s="37" t="s">
        <v>185</v>
      </c>
      <c r="N72" s="37"/>
      <c r="O72" s="37" t="s">
        <v>174</v>
      </c>
      <c r="P72" s="37"/>
      <c r="Q72" s="37" t="s">
        <v>234</v>
      </c>
      <c r="R72" s="37"/>
      <c r="S72" s="39"/>
      <c r="T72" s="37"/>
      <c r="U72" s="37" t="s">
        <v>171</v>
      </c>
      <c r="V72" s="37"/>
      <c r="W72" s="40">
        <v>97.5</v>
      </c>
      <c r="X72" s="37"/>
      <c r="Y72" s="40"/>
      <c r="Z72" s="37"/>
      <c r="AA72" s="40">
        <v>8183</v>
      </c>
    </row>
    <row r="73" spans="1:27" x14ac:dyDescent="0.25">
      <c r="A73" s="37"/>
      <c r="B73" s="37"/>
      <c r="C73" s="37"/>
      <c r="D73" s="37"/>
      <c r="E73" s="37"/>
      <c r="F73" s="37"/>
      <c r="G73" s="37"/>
      <c r="H73" s="37"/>
      <c r="I73" s="37" t="s">
        <v>176</v>
      </c>
      <c r="J73" s="37"/>
      <c r="K73" s="38">
        <v>45505</v>
      </c>
      <c r="L73" s="37"/>
      <c r="M73" s="37"/>
      <c r="N73" s="37"/>
      <c r="O73" s="37"/>
      <c r="P73" s="37"/>
      <c r="Q73" s="37" t="s">
        <v>235</v>
      </c>
      <c r="R73" s="37"/>
      <c r="S73" s="39"/>
      <c r="T73" s="37"/>
      <c r="U73" s="37" t="s">
        <v>171</v>
      </c>
      <c r="V73" s="37"/>
      <c r="W73" s="40"/>
      <c r="X73" s="37"/>
      <c r="Y73" s="40">
        <v>747.5</v>
      </c>
      <c r="Z73" s="37"/>
      <c r="AA73" s="40">
        <v>7435.5</v>
      </c>
    </row>
    <row r="74" spans="1:27" ht="15.75" thickBot="1" x14ac:dyDescent="0.3">
      <c r="A74" s="37"/>
      <c r="B74" s="37"/>
      <c r="C74" s="37"/>
      <c r="D74" s="37"/>
      <c r="E74" s="37"/>
      <c r="F74" s="37"/>
      <c r="G74" s="37"/>
      <c r="H74" s="37"/>
      <c r="I74" s="37" t="s">
        <v>172</v>
      </c>
      <c r="J74" s="37"/>
      <c r="K74" s="38">
        <v>45509</v>
      </c>
      <c r="L74" s="37"/>
      <c r="M74" s="37" t="s">
        <v>186</v>
      </c>
      <c r="N74" s="37"/>
      <c r="O74" s="37" t="s">
        <v>174</v>
      </c>
      <c r="P74" s="37"/>
      <c r="Q74" s="37" t="s">
        <v>236</v>
      </c>
      <c r="R74" s="37"/>
      <c r="S74" s="39"/>
      <c r="T74" s="37"/>
      <c r="U74" s="37" t="s">
        <v>171</v>
      </c>
      <c r="V74" s="37"/>
      <c r="W74" s="40">
        <v>97.5</v>
      </c>
      <c r="X74" s="37"/>
      <c r="Y74" s="40"/>
      <c r="Z74" s="37"/>
      <c r="AA74" s="40">
        <v>7533</v>
      </c>
    </row>
    <row r="75" spans="1:27" ht="15.75" thickBot="1" x14ac:dyDescent="0.3">
      <c r="A75" s="37"/>
      <c r="B75" s="37"/>
      <c r="C75" s="37" t="s">
        <v>237</v>
      </c>
      <c r="D75" s="37"/>
      <c r="E75" s="37"/>
      <c r="F75" s="37"/>
      <c r="G75" s="37"/>
      <c r="H75" s="37"/>
      <c r="I75" s="37"/>
      <c r="J75" s="37"/>
      <c r="K75" s="38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43">
        <f>ROUND(SUM(W65:W74),5)</f>
        <v>1136.5</v>
      </c>
      <c r="X75" s="37"/>
      <c r="Y75" s="43">
        <f>ROUND(SUM(Y65:Y74),5)</f>
        <v>747.5</v>
      </c>
      <c r="Z75" s="37"/>
      <c r="AA75" s="43">
        <f>AA74</f>
        <v>7533</v>
      </c>
    </row>
    <row r="76" spans="1:27" ht="15.75" thickBot="1" x14ac:dyDescent="0.3">
      <c r="A76" s="37"/>
      <c r="B76" s="37" t="s">
        <v>238</v>
      </c>
      <c r="C76" s="37"/>
      <c r="D76" s="37"/>
      <c r="E76" s="37"/>
      <c r="F76" s="37"/>
      <c r="G76" s="37"/>
      <c r="H76" s="37"/>
      <c r="I76" s="37"/>
      <c r="J76" s="37"/>
      <c r="K76" s="38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43">
        <f>ROUND(W64+W75,5)</f>
        <v>1136.5</v>
      </c>
      <c r="X76" s="37"/>
      <c r="Y76" s="43">
        <f>ROUND(Y64+Y75,5)</f>
        <v>747.5</v>
      </c>
      <c r="Z76" s="37"/>
      <c r="AA76" s="43">
        <f>ROUND(AA64+AA75,5)</f>
        <v>4174108.09</v>
      </c>
    </row>
    <row r="77" spans="1:27" s="45" customFormat="1" ht="12" thickBot="1" x14ac:dyDescent="0.25">
      <c r="A77" s="33" t="s">
        <v>239</v>
      </c>
      <c r="B77" s="33"/>
      <c r="C77" s="33"/>
      <c r="D77" s="33"/>
      <c r="E77" s="33"/>
      <c r="F77" s="33"/>
      <c r="G77" s="33"/>
      <c r="H77" s="33"/>
      <c r="I77" s="33"/>
      <c r="J77" s="33"/>
      <c r="K77" s="34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44">
        <f>ROUND(W51+W57+W76,5)</f>
        <v>2920.35</v>
      </c>
      <c r="X77" s="33"/>
      <c r="Y77" s="44">
        <f>ROUND(Y51+Y57+Y76,5)</f>
        <v>1894</v>
      </c>
      <c r="Z77" s="33"/>
      <c r="AA77" s="44">
        <f>ROUND(AA51+AA57+AA76,5)</f>
        <v>4199748.09</v>
      </c>
    </row>
    <row r="78" spans="1:27" ht="15.75" thickTop="1" x14ac:dyDescent="0.25">
      <c r="A78" s="33" t="s">
        <v>240</v>
      </c>
      <c r="B78" s="33"/>
      <c r="C78" s="33"/>
      <c r="D78" s="33"/>
      <c r="E78" s="33"/>
      <c r="F78" s="33"/>
      <c r="G78" s="33"/>
      <c r="H78" s="33"/>
      <c r="I78" s="33"/>
      <c r="J78" s="33"/>
      <c r="K78" s="34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5"/>
      <c r="X78" s="33"/>
      <c r="Y78" s="35"/>
      <c r="Z78" s="33"/>
      <c r="AA78" s="35">
        <v>4198721.74</v>
      </c>
    </row>
    <row r="79" spans="1:27" x14ac:dyDescent="0.25">
      <c r="A79" s="33"/>
      <c r="B79" s="33" t="s">
        <v>241</v>
      </c>
      <c r="C79" s="33"/>
      <c r="D79" s="33"/>
      <c r="E79" s="33"/>
      <c r="F79" s="33"/>
      <c r="G79" s="33"/>
      <c r="H79" s="33"/>
      <c r="I79" s="33"/>
      <c r="J79" s="33"/>
      <c r="K79" s="34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5"/>
      <c r="X79" s="33"/>
      <c r="Y79" s="35"/>
      <c r="Z79" s="33"/>
      <c r="AA79" s="35">
        <v>0</v>
      </c>
    </row>
    <row r="80" spans="1:27" x14ac:dyDescent="0.25">
      <c r="A80" s="33"/>
      <c r="B80" s="33"/>
      <c r="C80" s="33" t="s">
        <v>242</v>
      </c>
      <c r="D80" s="33"/>
      <c r="E80" s="33"/>
      <c r="F80" s="33"/>
      <c r="G80" s="33"/>
      <c r="H80" s="33"/>
      <c r="I80" s="33"/>
      <c r="J80" s="33"/>
      <c r="K80" s="3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5"/>
      <c r="X80" s="33"/>
      <c r="Y80" s="35"/>
      <c r="Z80" s="33"/>
      <c r="AA80" s="35">
        <v>0</v>
      </c>
    </row>
    <row r="81" spans="1:27" x14ac:dyDescent="0.25">
      <c r="A81" s="33"/>
      <c r="B81" s="33"/>
      <c r="C81" s="33"/>
      <c r="D81" s="33" t="s">
        <v>243</v>
      </c>
      <c r="E81" s="33"/>
      <c r="F81" s="33"/>
      <c r="G81" s="33"/>
      <c r="H81" s="33"/>
      <c r="I81" s="33"/>
      <c r="J81" s="33"/>
      <c r="K81" s="34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5"/>
      <c r="X81" s="33"/>
      <c r="Y81" s="35"/>
      <c r="Z81" s="33"/>
      <c r="AA81" s="35">
        <v>0</v>
      </c>
    </row>
    <row r="82" spans="1:27" x14ac:dyDescent="0.25">
      <c r="A82" s="37"/>
      <c r="B82" s="37"/>
      <c r="C82" s="37"/>
      <c r="D82" s="37" t="s">
        <v>244</v>
      </c>
      <c r="E82" s="37"/>
      <c r="F82" s="37"/>
      <c r="G82" s="37"/>
      <c r="H82" s="37"/>
      <c r="I82" s="37"/>
      <c r="J82" s="37"/>
      <c r="K82" s="38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40"/>
      <c r="X82" s="37"/>
      <c r="Y82" s="40"/>
      <c r="Z82" s="37"/>
      <c r="AA82" s="40">
        <f>AA81</f>
        <v>0</v>
      </c>
    </row>
    <row r="83" spans="1:27" x14ac:dyDescent="0.25">
      <c r="A83" s="33"/>
      <c r="B83" s="33"/>
      <c r="C83" s="33"/>
      <c r="D83" s="33" t="s">
        <v>245</v>
      </c>
      <c r="E83" s="33"/>
      <c r="F83" s="33"/>
      <c r="G83" s="33"/>
      <c r="H83" s="33"/>
      <c r="I83" s="33"/>
      <c r="J83" s="33"/>
      <c r="K83" s="34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5"/>
      <c r="X83" s="33"/>
      <c r="Y83" s="35"/>
      <c r="Z83" s="33"/>
      <c r="AA83" s="35">
        <v>0</v>
      </c>
    </row>
    <row r="84" spans="1:27" x14ac:dyDescent="0.25">
      <c r="A84" s="37"/>
      <c r="B84" s="37"/>
      <c r="C84" s="37"/>
      <c r="D84" s="37" t="s">
        <v>246</v>
      </c>
      <c r="E84" s="37"/>
      <c r="F84" s="37"/>
      <c r="G84" s="37"/>
      <c r="H84" s="37"/>
      <c r="I84" s="37"/>
      <c r="J84" s="37"/>
      <c r="K84" s="38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40"/>
      <c r="X84" s="37"/>
      <c r="Y84" s="40"/>
      <c r="Z84" s="37"/>
      <c r="AA84" s="40">
        <f>AA83</f>
        <v>0</v>
      </c>
    </row>
    <row r="85" spans="1:27" x14ac:dyDescent="0.25">
      <c r="A85" s="33"/>
      <c r="B85" s="33"/>
      <c r="C85" s="33"/>
      <c r="D85" s="33" t="s">
        <v>247</v>
      </c>
      <c r="E85" s="33"/>
      <c r="F85" s="33"/>
      <c r="G85" s="33"/>
      <c r="H85" s="33"/>
      <c r="I85" s="33"/>
      <c r="J85" s="33"/>
      <c r="K85" s="34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5"/>
      <c r="X85" s="33"/>
      <c r="Y85" s="35"/>
      <c r="Z85" s="33"/>
      <c r="AA85" s="35">
        <v>0</v>
      </c>
    </row>
    <row r="86" spans="1:27" x14ac:dyDescent="0.25">
      <c r="A86" s="33"/>
      <c r="B86" s="33"/>
      <c r="C86" s="33"/>
      <c r="D86" s="33"/>
      <c r="E86" s="33" t="s">
        <v>248</v>
      </c>
      <c r="F86" s="33"/>
      <c r="G86" s="33"/>
      <c r="H86" s="33"/>
      <c r="I86" s="33"/>
      <c r="J86" s="33"/>
      <c r="K86" s="34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5"/>
      <c r="X86" s="33"/>
      <c r="Y86" s="35"/>
      <c r="Z86" s="33"/>
      <c r="AA86" s="35">
        <v>0</v>
      </c>
    </row>
    <row r="87" spans="1:27" x14ac:dyDescent="0.25">
      <c r="A87" s="33"/>
      <c r="B87" s="33"/>
      <c r="C87" s="33"/>
      <c r="D87" s="33"/>
      <c r="E87" s="33"/>
      <c r="F87" s="33" t="s">
        <v>184</v>
      </c>
      <c r="G87" s="33"/>
      <c r="H87" s="33"/>
      <c r="I87" s="33"/>
      <c r="J87" s="33"/>
      <c r="K87" s="34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5"/>
      <c r="X87" s="33"/>
      <c r="Y87" s="35"/>
      <c r="Z87" s="33"/>
      <c r="AA87" s="35">
        <v>0</v>
      </c>
    </row>
    <row r="88" spans="1:27" ht="15.75" thickBot="1" x14ac:dyDescent="0.3">
      <c r="A88" s="46"/>
      <c r="B88" s="46"/>
      <c r="C88" s="46"/>
      <c r="D88" s="46"/>
      <c r="E88" s="46"/>
      <c r="F88" s="46"/>
      <c r="G88" s="37"/>
      <c r="H88" s="37"/>
      <c r="I88" s="37" t="s">
        <v>176</v>
      </c>
      <c r="J88" s="37"/>
      <c r="K88" s="38">
        <v>45467</v>
      </c>
      <c r="L88" s="37"/>
      <c r="M88" s="37"/>
      <c r="N88" s="37"/>
      <c r="O88" s="37" t="s">
        <v>249</v>
      </c>
      <c r="P88" s="37"/>
      <c r="Q88" s="37" t="s">
        <v>250</v>
      </c>
      <c r="R88" s="37"/>
      <c r="S88" s="39"/>
      <c r="T88" s="37"/>
      <c r="U88" s="37" t="s">
        <v>171</v>
      </c>
      <c r="V88" s="37"/>
      <c r="W88" s="42"/>
      <c r="X88" s="37"/>
      <c r="Y88" s="42">
        <v>264.5</v>
      </c>
      <c r="Z88" s="37"/>
      <c r="AA88" s="42">
        <v>264.5</v>
      </c>
    </row>
    <row r="89" spans="1:27" x14ac:dyDescent="0.25">
      <c r="A89" s="37"/>
      <c r="B89" s="37"/>
      <c r="C89" s="37"/>
      <c r="D89" s="37"/>
      <c r="E89" s="37"/>
      <c r="F89" s="37" t="s">
        <v>251</v>
      </c>
      <c r="G89" s="37"/>
      <c r="H89" s="37"/>
      <c r="I89" s="37"/>
      <c r="J89" s="37"/>
      <c r="K89" s="38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40">
        <f>ROUND(SUM(W87:W88),5)</f>
        <v>0</v>
      </c>
      <c r="X89" s="37"/>
      <c r="Y89" s="40">
        <f>ROUND(SUM(Y87:Y88),5)</f>
        <v>264.5</v>
      </c>
      <c r="Z89" s="37"/>
      <c r="AA89" s="40">
        <f>AA88</f>
        <v>264.5</v>
      </c>
    </row>
    <row r="90" spans="1:27" x14ac:dyDescent="0.25">
      <c r="A90" s="33"/>
      <c r="B90" s="33"/>
      <c r="C90" s="33"/>
      <c r="D90" s="33"/>
      <c r="E90" s="33"/>
      <c r="F90" s="33" t="s">
        <v>189</v>
      </c>
      <c r="G90" s="33"/>
      <c r="H90" s="33"/>
      <c r="I90" s="33"/>
      <c r="J90" s="33"/>
      <c r="K90" s="34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5"/>
      <c r="X90" s="33"/>
      <c r="Y90" s="35"/>
      <c r="Z90" s="33"/>
      <c r="AA90" s="35">
        <v>0</v>
      </c>
    </row>
    <row r="91" spans="1:27" ht="15.75" thickBot="1" x14ac:dyDescent="0.3">
      <c r="A91" s="46"/>
      <c r="B91" s="46"/>
      <c r="C91" s="46"/>
      <c r="D91" s="46"/>
      <c r="E91" s="46"/>
      <c r="F91" s="46"/>
      <c r="G91" s="37"/>
      <c r="H91" s="37"/>
      <c r="I91" s="37" t="s">
        <v>187</v>
      </c>
      <c r="J91" s="37"/>
      <c r="K91" s="38">
        <v>45525</v>
      </c>
      <c r="L91" s="37"/>
      <c r="M91" s="37"/>
      <c r="N91" s="37"/>
      <c r="O91" s="37"/>
      <c r="P91" s="37"/>
      <c r="Q91" s="37" t="s">
        <v>188</v>
      </c>
      <c r="R91" s="37"/>
      <c r="S91" s="39"/>
      <c r="T91" s="37"/>
      <c r="U91" s="37" t="s">
        <v>171</v>
      </c>
      <c r="V91" s="37"/>
      <c r="W91" s="42">
        <v>10</v>
      </c>
      <c r="X91" s="37"/>
      <c r="Y91" s="42"/>
      <c r="Z91" s="37"/>
      <c r="AA91" s="42">
        <v>-10</v>
      </c>
    </row>
    <row r="92" spans="1:27" x14ac:dyDescent="0.25">
      <c r="A92" s="37"/>
      <c r="B92" s="37"/>
      <c r="C92" s="37"/>
      <c r="D92" s="37"/>
      <c r="E92" s="37"/>
      <c r="F92" s="37" t="s">
        <v>252</v>
      </c>
      <c r="G92" s="37"/>
      <c r="H92" s="37"/>
      <c r="I92" s="37"/>
      <c r="J92" s="37"/>
      <c r="K92" s="38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40">
        <f>ROUND(SUM(W90:W91),5)</f>
        <v>10</v>
      </c>
      <c r="X92" s="37"/>
      <c r="Y92" s="40">
        <f>ROUND(SUM(Y90:Y91),5)</f>
        <v>0</v>
      </c>
      <c r="Z92" s="37"/>
      <c r="AA92" s="40">
        <f>AA91</f>
        <v>-10</v>
      </c>
    </row>
    <row r="93" spans="1:27" x14ac:dyDescent="0.25">
      <c r="A93" s="33"/>
      <c r="B93" s="33"/>
      <c r="C93" s="33"/>
      <c r="D93" s="33"/>
      <c r="E93" s="33"/>
      <c r="F93" s="33" t="s">
        <v>253</v>
      </c>
      <c r="G93" s="33"/>
      <c r="H93" s="33"/>
      <c r="I93" s="33"/>
      <c r="J93" s="33"/>
      <c r="K93" s="34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5"/>
      <c r="X93" s="33"/>
      <c r="Y93" s="35"/>
      <c r="Z93" s="33"/>
      <c r="AA93" s="35">
        <v>0</v>
      </c>
    </row>
    <row r="94" spans="1:27" x14ac:dyDescent="0.25">
      <c r="A94" s="37"/>
      <c r="B94" s="37"/>
      <c r="C94" s="37"/>
      <c r="D94" s="37"/>
      <c r="E94" s="37"/>
      <c r="F94" s="37" t="s">
        <v>254</v>
      </c>
      <c r="G94" s="37"/>
      <c r="H94" s="37"/>
      <c r="I94" s="37"/>
      <c r="J94" s="37"/>
      <c r="K94" s="38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0"/>
      <c r="X94" s="37"/>
      <c r="Y94" s="40"/>
      <c r="Z94" s="37"/>
      <c r="AA94" s="40">
        <f>AA93</f>
        <v>0</v>
      </c>
    </row>
    <row r="95" spans="1:27" x14ac:dyDescent="0.25">
      <c r="A95" s="33"/>
      <c r="B95" s="33"/>
      <c r="C95" s="33"/>
      <c r="D95" s="33"/>
      <c r="E95" s="33"/>
      <c r="F95" s="33" t="s">
        <v>177</v>
      </c>
      <c r="G95" s="33"/>
      <c r="H95" s="33"/>
      <c r="I95" s="33"/>
      <c r="J95" s="33"/>
      <c r="K95" s="34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5"/>
      <c r="X95" s="33"/>
      <c r="Y95" s="35"/>
      <c r="Z95" s="33"/>
      <c r="AA95" s="35">
        <v>0</v>
      </c>
    </row>
    <row r="96" spans="1:27" x14ac:dyDescent="0.25">
      <c r="A96" s="37"/>
      <c r="B96" s="37"/>
      <c r="C96" s="37"/>
      <c r="D96" s="37"/>
      <c r="E96" s="37"/>
      <c r="F96" s="37"/>
      <c r="G96" s="37"/>
      <c r="H96" s="37"/>
      <c r="I96" s="37" t="s">
        <v>176</v>
      </c>
      <c r="J96" s="37"/>
      <c r="K96" s="38">
        <v>45296</v>
      </c>
      <c r="L96" s="37"/>
      <c r="M96" s="37"/>
      <c r="N96" s="37"/>
      <c r="O96" s="37" t="s">
        <v>249</v>
      </c>
      <c r="P96" s="37"/>
      <c r="Q96" s="37" t="s">
        <v>255</v>
      </c>
      <c r="R96" s="37"/>
      <c r="S96" s="39"/>
      <c r="T96" s="37"/>
      <c r="U96" s="37" t="s">
        <v>171</v>
      </c>
      <c r="V96" s="37"/>
      <c r="W96" s="40"/>
      <c r="X96" s="37"/>
      <c r="Y96" s="40">
        <v>120</v>
      </c>
      <c r="Z96" s="37"/>
      <c r="AA96" s="40">
        <v>120</v>
      </c>
    </row>
    <row r="97" spans="1:27" x14ac:dyDescent="0.25">
      <c r="A97" s="37"/>
      <c r="B97" s="37"/>
      <c r="C97" s="37"/>
      <c r="D97" s="37"/>
      <c r="E97" s="37"/>
      <c r="F97" s="37"/>
      <c r="G97" s="37"/>
      <c r="H97" s="37"/>
      <c r="I97" s="37" t="s">
        <v>176</v>
      </c>
      <c r="J97" s="37"/>
      <c r="K97" s="38">
        <v>45328</v>
      </c>
      <c r="L97" s="37"/>
      <c r="M97" s="37"/>
      <c r="N97" s="37"/>
      <c r="O97" s="37" t="s">
        <v>249</v>
      </c>
      <c r="P97" s="37"/>
      <c r="Q97" s="37" t="s">
        <v>256</v>
      </c>
      <c r="R97" s="37"/>
      <c r="S97" s="39"/>
      <c r="T97" s="37"/>
      <c r="U97" s="37" t="s">
        <v>171</v>
      </c>
      <c r="V97" s="37"/>
      <c r="W97" s="40"/>
      <c r="X97" s="37"/>
      <c r="Y97" s="40">
        <v>147.35</v>
      </c>
      <c r="Z97" s="37"/>
      <c r="AA97" s="40">
        <v>267.35000000000002</v>
      </c>
    </row>
    <row r="98" spans="1:27" x14ac:dyDescent="0.25">
      <c r="A98" s="37"/>
      <c r="B98" s="37"/>
      <c r="C98" s="37"/>
      <c r="D98" s="37"/>
      <c r="E98" s="37"/>
      <c r="F98" s="37"/>
      <c r="G98" s="37"/>
      <c r="H98" s="37"/>
      <c r="I98" s="37" t="s">
        <v>176</v>
      </c>
      <c r="J98" s="37"/>
      <c r="K98" s="38">
        <v>45357</v>
      </c>
      <c r="L98" s="37"/>
      <c r="M98" s="37"/>
      <c r="N98" s="37"/>
      <c r="O98" s="37" t="s">
        <v>249</v>
      </c>
      <c r="P98" s="37"/>
      <c r="Q98" s="37" t="s">
        <v>257</v>
      </c>
      <c r="R98" s="37"/>
      <c r="S98" s="39"/>
      <c r="T98" s="37"/>
      <c r="U98" s="37" t="s">
        <v>171</v>
      </c>
      <c r="V98" s="37"/>
      <c r="W98" s="40"/>
      <c r="X98" s="37"/>
      <c r="Y98" s="40">
        <v>200</v>
      </c>
      <c r="Z98" s="37"/>
      <c r="AA98" s="40">
        <v>467.35</v>
      </c>
    </row>
    <row r="99" spans="1:27" x14ac:dyDescent="0.25">
      <c r="A99" s="37"/>
      <c r="B99" s="37"/>
      <c r="C99" s="37"/>
      <c r="D99" s="37"/>
      <c r="E99" s="37"/>
      <c r="F99" s="37"/>
      <c r="G99" s="37"/>
      <c r="H99" s="37"/>
      <c r="I99" s="37" t="s">
        <v>176</v>
      </c>
      <c r="J99" s="37"/>
      <c r="K99" s="38">
        <v>45386</v>
      </c>
      <c r="L99" s="37"/>
      <c r="M99" s="37"/>
      <c r="N99" s="37"/>
      <c r="O99" s="37" t="s">
        <v>249</v>
      </c>
      <c r="P99" s="37"/>
      <c r="Q99" s="37" t="s">
        <v>258</v>
      </c>
      <c r="R99" s="37"/>
      <c r="S99" s="39"/>
      <c r="T99" s="37"/>
      <c r="U99" s="37" t="s">
        <v>171</v>
      </c>
      <c r="V99" s="37"/>
      <c r="W99" s="40"/>
      <c r="X99" s="37"/>
      <c r="Y99" s="40">
        <v>95</v>
      </c>
      <c r="Z99" s="37"/>
      <c r="AA99" s="40">
        <v>562.35</v>
      </c>
    </row>
    <row r="100" spans="1:27" x14ac:dyDescent="0.25">
      <c r="A100" s="37"/>
      <c r="B100" s="37"/>
      <c r="C100" s="37"/>
      <c r="D100" s="37"/>
      <c r="E100" s="37"/>
      <c r="F100" s="37"/>
      <c r="G100" s="37"/>
      <c r="H100" s="37"/>
      <c r="I100" s="37" t="s">
        <v>176</v>
      </c>
      <c r="J100" s="37"/>
      <c r="K100" s="38">
        <v>45425</v>
      </c>
      <c r="L100" s="37"/>
      <c r="M100" s="37"/>
      <c r="N100" s="37"/>
      <c r="O100" s="37" t="s">
        <v>249</v>
      </c>
      <c r="P100" s="37"/>
      <c r="Q100" s="37" t="s">
        <v>259</v>
      </c>
      <c r="R100" s="37"/>
      <c r="S100" s="39"/>
      <c r="T100" s="37"/>
      <c r="U100" s="37" t="s">
        <v>171</v>
      </c>
      <c r="V100" s="37"/>
      <c r="W100" s="40"/>
      <c r="X100" s="37"/>
      <c r="Y100" s="40">
        <v>112</v>
      </c>
      <c r="Z100" s="37"/>
      <c r="AA100" s="40">
        <v>674.35</v>
      </c>
    </row>
    <row r="101" spans="1:27" ht="15.75" thickBot="1" x14ac:dyDescent="0.3">
      <c r="A101" s="37"/>
      <c r="B101" s="37"/>
      <c r="C101" s="37"/>
      <c r="D101" s="37"/>
      <c r="E101" s="37"/>
      <c r="F101" s="37"/>
      <c r="G101" s="37"/>
      <c r="H101" s="37"/>
      <c r="I101" s="37" t="s">
        <v>176</v>
      </c>
      <c r="J101" s="37"/>
      <c r="K101" s="38">
        <v>45502</v>
      </c>
      <c r="L101" s="37"/>
      <c r="M101" s="37"/>
      <c r="N101" s="37"/>
      <c r="O101" s="37"/>
      <c r="P101" s="37"/>
      <c r="Q101" s="37" t="s">
        <v>260</v>
      </c>
      <c r="R101" s="37"/>
      <c r="S101" s="39"/>
      <c r="T101" s="37"/>
      <c r="U101" s="37" t="s">
        <v>171</v>
      </c>
      <c r="V101" s="37"/>
      <c r="W101" s="42"/>
      <c r="X101" s="37"/>
      <c r="Y101" s="42">
        <v>97.5</v>
      </c>
      <c r="Z101" s="37"/>
      <c r="AA101" s="42">
        <v>771.85</v>
      </c>
    </row>
    <row r="102" spans="1:27" x14ac:dyDescent="0.25">
      <c r="A102" s="37"/>
      <c r="B102" s="37"/>
      <c r="C102" s="37"/>
      <c r="D102" s="37"/>
      <c r="E102" s="37"/>
      <c r="F102" s="37" t="s">
        <v>198</v>
      </c>
      <c r="G102" s="37"/>
      <c r="H102" s="37"/>
      <c r="I102" s="37"/>
      <c r="J102" s="37"/>
      <c r="K102" s="38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40">
        <f>ROUND(SUM(W95:W101),5)</f>
        <v>0</v>
      </c>
      <c r="X102" s="37"/>
      <c r="Y102" s="40">
        <f>ROUND(SUM(Y95:Y101),5)</f>
        <v>771.85</v>
      </c>
      <c r="Z102" s="37"/>
      <c r="AA102" s="40">
        <f>AA101</f>
        <v>771.85</v>
      </c>
    </row>
    <row r="103" spans="1:27" x14ac:dyDescent="0.25">
      <c r="A103" s="33"/>
      <c r="B103" s="33"/>
      <c r="C103" s="33"/>
      <c r="D103" s="33"/>
      <c r="E103" s="33"/>
      <c r="F103" s="33" t="s">
        <v>79</v>
      </c>
      <c r="G103" s="33"/>
      <c r="H103" s="33"/>
      <c r="I103" s="33"/>
      <c r="J103" s="33"/>
      <c r="K103" s="34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5"/>
      <c r="X103" s="33"/>
      <c r="Y103" s="35"/>
      <c r="Z103" s="33"/>
      <c r="AA103" s="35">
        <v>0</v>
      </c>
    </row>
    <row r="104" spans="1:27" x14ac:dyDescent="0.25">
      <c r="A104" s="37"/>
      <c r="B104" s="37"/>
      <c r="C104" s="37"/>
      <c r="D104" s="37"/>
      <c r="E104" s="37"/>
      <c r="F104" s="37" t="s">
        <v>209</v>
      </c>
      <c r="G104" s="37"/>
      <c r="H104" s="37"/>
      <c r="I104" s="37"/>
      <c r="J104" s="37"/>
      <c r="K104" s="38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40"/>
      <c r="X104" s="37"/>
      <c r="Y104" s="40"/>
      <c r="Z104" s="37"/>
      <c r="AA104" s="40">
        <f>AA103</f>
        <v>0</v>
      </c>
    </row>
    <row r="105" spans="1:27" x14ac:dyDescent="0.25">
      <c r="A105" s="33"/>
      <c r="B105" s="33"/>
      <c r="C105" s="33"/>
      <c r="D105" s="33"/>
      <c r="E105" s="33"/>
      <c r="F105" s="33" t="s">
        <v>261</v>
      </c>
      <c r="G105" s="33"/>
      <c r="H105" s="33"/>
      <c r="I105" s="33"/>
      <c r="J105" s="33"/>
      <c r="K105" s="34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5"/>
      <c r="X105" s="33"/>
      <c r="Y105" s="35"/>
      <c r="Z105" s="33"/>
      <c r="AA105" s="35">
        <v>0</v>
      </c>
    </row>
    <row r="106" spans="1:27" ht="15.75" thickBot="1" x14ac:dyDescent="0.3">
      <c r="A106" s="37"/>
      <c r="B106" s="37"/>
      <c r="C106" s="37"/>
      <c r="D106" s="37"/>
      <c r="E106" s="37"/>
      <c r="F106" s="37" t="s">
        <v>262</v>
      </c>
      <c r="G106" s="37"/>
      <c r="H106" s="37"/>
      <c r="I106" s="37"/>
      <c r="J106" s="37"/>
      <c r="K106" s="38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42"/>
      <c r="X106" s="37"/>
      <c r="Y106" s="42"/>
      <c r="Z106" s="37"/>
      <c r="AA106" s="42">
        <f>AA105</f>
        <v>0</v>
      </c>
    </row>
    <row r="107" spans="1:27" x14ac:dyDescent="0.25">
      <c r="A107" s="37"/>
      <c r="B107" s="37"/>
      <c r="C107" s="37"/>
      <c r="D107" s="37"/>
      <c r="E107" s="37" t="s">
        <v>263</v>
      </c>
      <c r="F107" s="37"/>
      <c r="G107" s="37"/>
      <c r="H107" s="37"/>
      <c r="I107" s="37"/>
      <c r="J107" s="37"/>
      <c r="K107" s="38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40">
        <f>ROUND(W89+W92+W94+W102+W104+W106,5)</f>
        <v>10</v>
      </c>
      <c r="X107" s="37"/>
      <c r="Y107" s="40">
        <f>ROUND(Y89+Y92+Y94+Y102+Y104+Y106,5)</f>
        <v>1036.3499999999999</v>
      </c>
      <c r="Z107" s="37"/>
      <c r="AA107" s="40">
        <f>ROUND(AA89+AA92+AA94+AA102+AA104+AA106,5)</f>
        <v>1026.3499999999999</v>
      </c>
    </row>
    <row r="108" spans="1:27" x14ac:dyDescent="0.25">
      <c r="A108" s="33"/>
      <c r="B108" s="33"/>
      <c r="C108" s="33"/>
      <c r="D108" s="33"/>
      <c r="E108" s="33" t="s">
        <v>264</v>
      </c>
      <c r="F108" s="33"/>
      <c r="G108" s="33"/>
      <c r="H108" s="33"/>
      <c r="I108" s="33"/>
      <c r="J108" s="33"/>
      <c r="K108" s="34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5"/>
      <c r="X108" s="33"/>
      <c r="Y108" s="35"/>
      <c r="Z108" s="33"/>
      <c r="AA108" s="35">
        <v>0</v>
      </c>
    </row>
    <row r="109" spans="1:27" x14ac:dyDescent="0.25">
      <c r="A109" s="33"/>
      <c r="B109" s="33"/>
      <c r="C109" s="33"/>
      <c r="D109" s="33"/>
      <c r="E109" s="33"/>
      <c r="F109" s="33" t="s">
        <v>265</v>
      </c>
      <c r="G109" s="33"/>
      <c r="H109" s="33"/>
      <c r="I109" s="33"/>
      <c r="J109" s="33"/>
      <c r="K109" s="34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5"/>
      <c r="X109" s="33"/>
      <c r="Y109" s="35"/>
      <c r="Z109" s="33"/>
      <c r="AA109" s="35">
        <v>0</v>
      </c>
    </row>
    <row r="110" spans="1:27" x14ac:dyDescent="0.25">
      <c r="A110" s="37"/>
      <c r="B110" s="37"/>
      <c r="C110" s="37"/>
      <c r="D110" s="37"/>
      <c r="E110" s="37"/>
      <c r="F110" s="37" t="s">
        <v>266</v>
      </c>
      <c r="G110" s="37"/>
      <c r="H110" s="37"/>
      <c r="I110" s="37"/>
      <c r="J110" s="37"/>
      <c r="K110" s="38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40"/>
      <c r="X110" s="37"/>
      <c r="Y110" s="40"/>
      <c r="Z110" s="37"/>
      <c r="AA110" s="40">
        <f>AA109</f>
        <v>0</v>
      </c>
    </row>
    <row r="111" spans="1:27" x14ac:dyDescent="0.25">
      <c r="A111" s="33"/>
      <c r="B111" s="33"/>
      <c r="C111" s="33"/>
      <c r="D111" s="33"/>
      <c r="E111" s="33"/>
      <c r="F111" s="33" t="s">
        <v>267</v>
      </c>
      <c r="G111" s="33"/>
      <c r="H111" s="33"/>
      <c r="I111" s="33"/>
      <c r="J111" s="33"/>
      <c r="K111" s="34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5"/>
      <c r="X111" s="33"/>
      <c r="Y111" s="35"/>
      <c r="Z111" s="33"/>
      <c r="AA111" s="35">
        <v>0</v>
      </c>
    </row>
    <row r="112" spans="1:27" ht="15.75" thickBot="1" x14ac:dyDescent="0.3">
      <c r="A112" s="37"/>
      <c r="B112" s="37"/>
      <c r="C112" s="37"/>
      <c r="D112" s="37"/>
      <c r="E112" s="37"/>
      <c r="F112" s="37" t="s">
        <v>268</v>
      </c>
      <c r="G112" s="37"/>
      <c r="H112" s="37"/>
      <c r="I112" s="37"/>
      <c r="J112" s="37"/>
      <c r="K112" s="38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42"/>
      <c r="X112" s="37"/>
      <c r="Y112" s="42"/>
      <c r="Z112" s="37"/>
      <c r="AA112" s="42">
        <f>AA111</f>
        <v>0</v>
      </c>
    </row>
    <row r="113" spans="1:27" x14ac:dyDescent="0.25">
      <c r="A113" s="37"/>
      <c r="B113" s="37"/>
      <c r="C113" s="37"/>
      <c r="D113" s="37"/>
      <c r="E113" s="37" t="s">
        <v>269</v>
      </c>
      <c r="F113" s="37"/>
      <c r="G113" s="37"/>
      <c r="H113" s="37"/>
      <c r="I113" s="37"/>
      <c r="J113" s="37"/>
      <c r="K113" s="38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40"/>
      <c r="X113" s="37"/>
      <c r="Y113" s="40"/>
      <c r="Z113" s="37"/>
      <c r="AA113" s="40">
        <f>ROUND(AA110+AA112,5)</f>
        <v>0</v>
      </c>
    </row>
    <row r="114" spans="1:27" x14ac:dyDescent="0.25">
      <c r="A114" s="33"/>
      <c r="B114" s="33"/>
      <c r="C114" s="33"/>
      <c r="D114" s="33"/>
      <c r="E114" s="33" t="s">
        <v>270</v>
      </c>
      <c r="F114" s="33"/>
      <c r="G114" s="33"/>
      <c r="H114" s="33"/>
      <c r="I114" s="33"/>
      <c r="J114" s="33"/>
      <c r="K114" s="34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5"/>
      <c r="X114" s="33"/>
      <c r="Y114" s="35"/>
      <c r="Z114" s="33"/>
      <c r="AA114" s="35">
        <v>0</v>
      </c>
    </row>
    <row r="115" spans="1:27" ht="15.75" thickBot="1" x14ac:dyDescent="0.3">
      <c r="A115" s="37"/>
      <c r="B115" s="37"/>
      <c r="C115" s="37"/>
      <c r="D115" s="37"/>
      <c r="E115" s="37" t="s">
        <v>271</v>
      </c>
      <c r="F115" s="37"/>
      <c r="G115" s="37"/>
      <c r="H115" s="37"/>
      <c r="I115" s="37"/>
      <c r="J115" s="37"/>
      <c r="K115" s="38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40"/>
      <c r="X115" s="37"/>
      <c r="Y115" s="40"/>
      <c r="Z115" s="37"/>
      <c r="AA115" s="40">
        <f>AA114</f>
        <v>0</v>
      </c>
    </row>
    <row r="116" spans="1:27" ht="15.75" thickBot="1" x14ac:dyDescent="0.3">
      <c r="A116" s="37"/>
      <c r="B116" s="37"/>
      <c r="C116" s="37"/>
      <c r="D116" s="37" t="s">
        <v>272</v>
      </c>
      <c r="E116" s="37"/>
      <c r="F116" s="37"/>
      <c r="G116" s="37"/>
      <c r="H116" s="37"/>
      <c r="I116" s="37"/>
      <c r="J116" s="37"/>
      <c r="K116" s="38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41">
        <f>ROUND(W107+W113+W115,5)</f>
        <v>10</v>
      </c>
      <c r="X116" s="37"/>
      <c r="Y116" s="41">
        <f>ROUND(Y107+Y113+Y115,5)</f>
        <v>1036.3499999999999</v>
      </c>
      <c r="Z116" s="37"/>
      <c r="AA116" s="41">
        <f>ROUND(AA107+AA113+AA115,5)</f>
        <v>1026.3499999999999</v>
      </c>
    </row>
    <row r="117" spans="1:27" x14ac:dyDescent="0.25">
      <c r="A117" s="37"/>
      <c r="B117" s="37"/>
      <c r="C117" s="37" t="s">
        <v>273</v>
      </c>
      <c r="D117" s="37"/>
      <c r="E117" s="37"/>
      <c r="F117" s="37"/>
      <c r="G117" s="37"/>
      <c r="H117" s="37"/>
      <c r="I117" s="37"/>
      <c r="J117" s="37"/>
      <c r="K117" s="38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40">
        <f>ROUND(W82+W84+W116,5)</f>
        <v>10</v>
      </c>
      <c r="X117" s="37"/>
      <c r="Y117" s="40">
        <f>ROUND(Y82+Y84+Y116,5)</f>
        <v>1036.3499999999999</v>
      </c>
      <c r="Z117" s="37"/>
      <c r="AA117" s="40">
        <f>ROUND(AA82+AA84+AA116,5)</f>
        <v>1026.3499999999999</v>
      </c>
    </row>
    <row r="118" spans="1:27" x14ac:dyDescent="0.25">
      <c r="A118" s="33"/>
      <c r="B118" s="33"/>
      <c r="C118" s="33" t="s">
        <v>274</v>
      </c>
      <c r="D118" s="33"/>
      <c r="E118" s="33"/>
      <c r="F118" s="33"/>
      <c r="G118" s="33"/>
      <c r="H118" s="33"/>
      <c r="I118" s="33"/>
      <c r="J118" s="33"/>
      <c r="K118" s="34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5"/>
      <c r="X118" s="33"/>
      <c r="Y118" s="35"/>
      <c r="Z118" s="33"/>
      <c r="AA118" s="35">
        <v>0</v>
      </c>
    </row>
    <row r="119" spans="1:27" ht="15.75" thickBot="1" x14ac:dyDescent="0.3">
      <c r="A119" s="37"/>
      <c r="B119" s="37"/>
      <c r="C119" s="37" t="s">
        <v>275</v>
      </c>
      <c r="D119" s="37"/>
      <c r="E119" s="37"/>
      <c r="F119" s="37"/>
      <c r="G119" s="37"/>
      <c r="H119" s="37"/>
      <c r="I119" s="37"/>
      <c r="J119" s="37"/>
      <c r="K119" s="38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42"/>
      <c r="X119" s="37"/>
      <c r="Y119" s="42"/>
      <c r="Z119" s="37"/>
      <c r="AA119" s="42">
        <f>AA118</f>
        <v>0</v>
      </c>
    </row>
    <row r="120" spans="1:27" x14ac:dyDescent="0.25">
      <c r="A120" s="37"/>
      <c r="B120" s="37" t="s">
        <v>276</v>
      </c>
      <c r="C120" s="37"/>
      <c r="D120" s="37"/>
      <c r="E120" s="37"/>
      <c r="F120" s="37"/>
      <c r="G120" s="37"/>
      <c r="H120" s="37"/>
      <c r="I120" s="37"/>
      <c r="J120" s="37"/>
      <c r="K120" s="38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40">
        <f>ROUND(W117+W119,5)</f>
        <v>10</v>
      </c>
      <c r="X120" s="37"/>
      <c r="Y120" s="40">
        <f>ROUND(Y117+Y119,5)</f>
        <v>1036.3499999999999</v>
      </c>
      <c r="Z120" s="37"/>
      <c r="AA120" s="40">
        <f>ROUND(AA117+AA119,5)</f>
        <v>1026.3499999999999</v>
      </c>
    </row>
    <row r="121" spans="1:27" x14ac:dyDescent="0.25">
      <c r="A121" s="33"/>
      <c r="B121" s="33" t="s">
        <v>277</v>
      </c>
      <c r="C121" s="33"/>
      <c r="D121" s="33"/>
      <c r="E121" s="33"/>
      <c r="F121" s="33"/>
      <c r="G121" s="33"/>
      <c r="H121" s="33"/>
      <c r="I121" s="33"/>
      <c r="J121" s="33"/>
      <c r="K121" s="34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5"/>
      <c r="X121" s="33"/>
      <c r="Y121" s="35"/>
      <c r="Z121" s="33"/>
      <c r="AA121" s="35">
        <v>4198721.74</v>
      </c>
    </row>
    <row r="122" spans="1:27" x14ac:dyDescent="0.25">
      <c r="A122" s="33"/>
      <c r="B122" s="33"/>
      <c r="C122" s="33" t="s">
        <v>278</v>
      </c>
      <c r="D122" s="33"/>
      <c r="E122" s="33"/>
      <c r="F122" s="33"/>
      <c r="G122" s="33"/>
      <c r="H122" s="33"/>
      <c r="I122" s="33"/>
      <c r="J122" s="33"/>
      <c r="K122" s="34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5"/>
      <c r="X122" s="33"/>
      <c r="Y122" s="35"/>
      <c r="Z122" s="33"/>
      <c r="AA122" s="35">
        <v>4198721.74</v>
      </c>
    </row>
    <row r="123" spans="1:27" x14ac:dyDescent="0.25">
      <c r="A123" s="33"/>
      <c r="B123" s="33"/>
      <c r="C123" s="33"/>
      <c r="D123" s="33" t="s">
        <v>279</v>
      </c>
      <c r="E123" s="33"/>
      <c r="F123" s="33"/>
      <c r="G123" s="33"/>
      <c r="H123" s="33"/>
      <c r="I123" s="33"/>
      <c r="J123" s="33"/>
      <c r="K123" s="34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5"/>
      <c r="X123" s="33"/>
      <c r="Y123" s="35"/>
      <c r="Z123" s="33"/>
      <c r="AA123" s="35">
        <v>50000</v>
      </c>
    </row>
    <row r="124" spans="1:27" x14ac:dyDescent="0.25">
      <c r="A124" s="37"/>
      <c r="B124" s="37"/>
      <c r="C124" s="37"/>
      <c r="D124" s="37" t="s">
        <v>280</v>
      </c>
      <c r="E124" s="37"/>
      <c r="F124" s="37"/>
      <c r="G124" s="37"/>
      <c r="H124" s="37"/>
      <c r="I124" s="37"/>
      <c r="J124" s="37"/>
      <c r="K124" s="38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40"/>
      <c r="X124" s="37"/>
      <c r="Y124" s="40"/>
      <c r="Z124" s="37"/>
      <c r="AA124" s="40">
        <f>AA123</f>
        <v>50000</v>
      </c>
    </row>
    <row r="125" spans="1:27" x14ac:dyDescent="0.25">
      <c r="A125" s="33"/>
      <c r="B125" s="33"/>
      <c r="C125" s="33"/>
      <c r="D125" s="33" t="s">
        <v>281</v>
      </c>
      <c r="E125" s="33"/>
      <c r="F125" s="33"/>
      <c r="G125" s="33"/>
      <c r="H125" s="33"/>
      <c r="I125" s="33"/>
      <c r="J125" s="33"/>
      <c r="K125" s="34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5"/>
      <c r="X125" s="33"/>
      <c r="Y125" s="35"/>
      <c r="Z125" s="33"/>
      <c r="AA125" s="35">
        <v>500000</v>
      </c>
    </row>
    <row r="126" spans="1:27" x14ac:dyDescent="0.25">
      <c r="A126" s="37"/>
      <c r="B126" s="37"/>
      <c r="C126" s="37"/>
      <c r="D126" s="37" t="s">
        <v>282</v>
      </c>
      <c r="E126" s="37"/>
      <c r="F126" s="37"/>
      <c r="G126" s="37"/>
      <c r="H126" s="37"/>
      <c r="I126" s="37"/>
      <c r="J126" s="37"/>
      <c r="K126" s="38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40"/>
      <c r="X126" s="37"/>
      <c r="Y126" s="40"/>
      <c r="Z126" s="37"/>
      <c r="AA126" s="40">
        <f>AA125</f>
        <v>500000</v>
      </c>
    </row>
    <row r="127" spans="1:27" x14ac:dyDescent="0.25">
      <c r="A127" s="33"/>
      <c r="B127" s="33"/>
      <c r="C127" s="33"/>
      <c r="D127" s="33" t="s">
        <v>283</v>
      </c>
      <c r="E127" s="33"/>
      <c r="F127" s="33"/>
      <c r="G127" s="33"/>
      <c r="H127" s="33"/>
      <c r="I127" s="33"/>
      <c r="J127" s="33"/>
      <c r="K127" s="34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5"/>
      <c r="X127" s="33"/>
      <c r="Y127" s="35"/>
      <c r="Z127" s="33"/>
      <c r="AA127" s="35">
        <v>100000</v>
      </c>
    </row>
    <row r="128" spans="1:27" x14ac:dyDescent="0.25">
      <c r="A128" s="33"/>
      <c r="B128" s="33"/>
      <c r="C128" s="33"/>
      <c r="D128" s="33"/>
      <c r="E128" s="33" t="s">
        <v>284</v>
      </c>
      <c r="F128" s="33"/>
      <c r="G128" s="33"/>
      <c r="H128" s="33"/>
      <c r="I128" s="33"/>
      <c r="J128" s="33"/>
      <c r="K128" s="34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5"/>
      <c r="X128" s="33"/>
      <c r="Y128" s="35"/>
      <c r="Z128" s="33"/>
      <c r="AA128" s="35">
        <v>100000</v>
      </c>
    </row>
    <row r="129" spans="1:27" x14ac:dyDescent="0.25">
      <c r="A129" s="37"/>
      <c r="B129" s="37"/>
      <c r="C129" s="37"/>
      <c r="D129" s="37"/>
      <c r="E129" s="37" t="s">
        <v>285</v>
      </c>
      <c r="F129" s="37"/>
      <c r="G129" s="37"/>
      <c r="H129" s="37"/>
      <c r="I129" s="37"/>
      <c r="J129" s="37"/>
      <c r="K129" s="38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40"/>
      <c r="X129" s="37"/>
      <c r="Y129" s="40"/>
      <c r="Z129" s="37"/>
      <c r="AA129" s="40">
        <f>AA128</f>
        <v>100000</v>
      </c>
    </row>
    <row r="130" spans="1:27" x14ac:dyDescent="0.25">
      <c r="A130" s="33"/>
      <c r="B130" s="33"/>
      <c r="C130" s="33"/>
      <c r="D130" s="33"/>
      <c r="E130" s="33" t="s">
        <v>286</v>
      </c>
      <c r="F130" s="33"/>
      <c r="G130" s="33"/>
      <c r="H130" s="33"/>
      <c r="I130" s="33"/>
      <c r="J130" s="33"/>
      <c r="K130" s="34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5"/>
      <c r="X130" s="33"/>
      <c r="Y130" s="35"/>
      <c r="Z130" s="33"/>
      <c r="AA130" s="35">
        <v>0</v>
      </c>
    </row>
    <row r="131" spans="1:27" ht="15.75" thickBot="1" x14ac:dyDescent="0.3">
      <c r="A131" s="37"/>
      <c r="B131" s="37"/>
      <c r="C131" s="37"/>
      <c r="D131" s="37"/>
      <c r="E131" s="37" t="s">
        <v>287</v>
      </c>
      <c r="F131" s="37"/>
      <c r="G131" s="37"/>
      <c r="H131" s="37"/>
      <c r="I131" s="37"/>
      <c r="J131" s="37"/>
      <c r="K131" s="38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42"/>
      <c r="X131" s="37"/>
      <c r="Y131" s="42"/>
      <c r="Z131" s="37"/>
      <c r="AA131" s="42">
        <f>AA130</f>
        <v>0</v>
      </c>
    </row>
    <row r="132" spans="1:27" x14ac:dyDescent="0.25">
      <c r="A132" s="37"/>
      <c r="B132" s="37"/>
      <c r="C132" s="37"/>
      <c r="D132" s="37" t="s">
        <v>288</v>
      </c>
      <c r="E132" s="37"/>
      <c r="F132" s="37"/>
      <c r="G132" s="37"/>
      <c r="H132" s="37"/>
      <c r="I132" s="37"/>
      <c r="J132" s="37"/>
      <c r="K132" s="38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40"/>
      <c r="X132" s="37"/>
      <c r="Y132" s="40"/>
      <c r="Z132" s="37"/>
      <c r="AA132" s="40">
        <f>ROUND(AA129+AA131,5)</f>
        <v>100000</v>
      </c>
    </row>
    <row r="133" spans="1:27" x14ac:dyDescent="0.25">
      <c r="A133" s="33"/>
      <c r="B133" s="33"/>
      <c r="C133" s="33"/>
      <c r="D133" s="33" t="s">
        <v>289</v>
      </c>
      <c r="E133" s="33"/>
      <c r="F133" s="33"/>
      <c r="G133" s="33"/>
      <c r="H133" s="33"/>
      <c r="I133" s="33"/>
      <c r="J133" s="33"/>
      <c r="K133" s="34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5"/>
      <c r="X133" s="33"/>
      <c r="Y133" s="35"/>
      <c r="Z133" s="33"/>
      <c r="AA133" s="35">
        <v>50000</v>
      </c>
    </row>
    <row r="134" spans="1:27" x14ac:dyDescent="0.25">
      <c r="A134" s="37"/>
      <c r="B134" s="37"/>
      <c r="C134" s="37"/>
      <c r="D134" s="37" t="s">
        <v>290</v>
      </c>
      <c r="E134" s="37"/>
      <c r="F134" s="37"/>
      <c r="G134" s="37"/>
      <c r="H134" s="37"/>
      <c r="I134" s="37"/>
      <c r="J134" s="37"/>
      <c r="K134" s="38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40"/>
      <c r="X134" s="37"/>
      <c r="Y134" s="40"/>
      <c r="Z134" s="37"/>
      <c r="AA134" s="40">
        <f>AA133</f>
        <v>50000</v>
      </c>
    </row>
    <row r="135" spans="1:27" x14ac:dyDescent="0.25">
      <c r="A135" s="33"/>
      <c r="B135" s="33"/>
      <c r="C135" s="33"/>
      <c r="D135" s="33" t="s">
        <v>291</v>
      </c>
      <c r="E135" s="33"/>
      <c r="F135" s="33"/>
      <c r="G135" s="33"/>
      <c r="H135" s="33"/>
      <c r="I135" s="33"/>
      <c r="J135" s="33"/>
      <c r="K135" s="34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5"/>
      <c r="X135" s="33"/>
      <c r="Y135" s="35"/>
      <c r="Z135" s="33"/>
      <c r="AA135" s="35">
        <v>50000</v>
      </c>
    </row>
    <row r="136" spans="1:27" x14ac:dyDescent="0.25">
      <c r="A136" s="33"/>
      <c r="B136" s="33"/>
      <c r="C136" s="33"/>
      <c r="D136" s="33"/>
      <c r="E136" s="33" t="s">
        <v>284</v>
      </c>
      <c r="F136" s="33"/>
      <c r="G136" s="33"/>
      <c r="H136" s="33"/>
      <c r="I136" s="33"/>
      <c r="J136" s="33"/>
      <c r="K136" s="34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5"/>
      <c r="X136" s="33"/>
      <c r="Y136" s="35"/>
      <c r="Z136" s="33"/>
      <c r="AA136" s="35">
        <v>50000</v>
      </c>
    </row>
    <row r="137" spans="1:27" x14ac:dyDescent="0.25">
      <c r="A137" s="37"/>
      <c r="B137" s="37"/>
      <c r="C137" s="37"/>
      <c r="D137" s="37"/>
      <c r="E137" s="37" t="s">
        <v>285</v>
      </c>
      <c r="F137" s="37"/>
      <c r="G137" s="37"/>
      <c r="H137" s="37"/>
      <c r="I137" s="37"/>
      <c r="J137" s="37"/>
      <c r="K137" s="38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40"/>
      <c r="X137" s="37"/>
      <c r="Y137" s="40"/>
      <c r="Z137" s="37"/>
      <c r="AA137" s="40">
        <f>AA136</f>
        <v>50000</v>
      </c>
    </row>
    <row r="138" spans="1:27" x14ac:dyDescent="0.25">
      <c r="A138" s="33"/>
      <c r="B138" s="33"/>
      <c r="C138" s="33"/>
      <c r="D138" s="33"/>
      <c r="E138" s="33" t="s">
        <v>292</v>
      </c>
      <c r="F138" s="33"/>
      <c r="G138" s="33"/>
      <c r="H138" s="33"/>
      <c r="I138" s="33"/>
      <c r="J138" s="33"/>
      <c r="K138" s="34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5"/>
      <c r="X138" s="33"/>
      <c r="Y138" s="35"/>
      <c r="Z138" s="33"/>
      <c r="AA138" s="35">
        <v>0</v>
      </c>
    </row>
    <row r="139" spans="1:27" ht="15.75" thickBot="1" x14ac:dyDescent="0.3">
      <c r="A139" s="37"/>
      <c r="B139" s="37"/>
      <c r="C139" s="37"/>
      <c r="D139" s="37"/>
      <c r="E139" s="37" t="s">
        <v>293</v>
      </c>
      <c r="F139" s="37"/>
      <c r="G139" s="37"/>
      <c r="H139" s="37"/>
      <c r="I139" s="37"/>
      <c r="J139" s="37"/>
      <c r="K139" s="38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42"/>
      <c r="X139" s="37"/>
      <c r="Y139" s="42"/>
      <c r="Z139" s="37"/>
      <c r="AA139" s="42">
        <f>AA138</f>
        <v>0</v>
      </c>
    </row>
    <row r="140" spans="1:27" x14ac:dyDescent="0.25">
      <c r="A140" s="37"/>
      <c r="B140" s="37"/>
      <c r="C140" s="37"/>
      <c r="D140" s="37" t="s">
        <v>294</v>
      </c>
      <c r="E140" s="37"/>
      <c r="F140" s="37"/>
      <c r="G140" s="37"/>
      <c r="H140" s="37"/>
      <c r="I140" s="37"/>
      <c r="J140" s="37"/>
      <c r="K140" s="38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40"/>
      <c r="X140" s="37"/>
      <c r="Y140" s="40"/>
      <c r="Z140" s="37"/>
      <c r="AA140" s="40">
        <f>ROUND(AA137+AA139,5)</f>
        <v>50000</v>
      </c>
    </row>
    <row r="141" spans="1:27" x14ac:dyDescent="0.25">
      <c r="A141" s="33"/>
      <c r="B141" s="33"/>
      <c r="C141" s="33"/>
      <c r="D141" s="33" t="s">
        <v>295</v>
      </c>
      <c r="E141" s="33"/>
      <c r="F141" s="33"/>
      <c r="G141" s="33"/>
      <c r="H141" s="33"/>
      <c r="I141" s="33"/>
      <c r="J141" s="33"/>
      <c r="K141" s="34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5"/>
      <c r="X141" s="33"/>
      <c r="Y141" s="35"/>
      <c r="Z141" s="33"/>
      <c r="AA141" s="35">
        <v>500000</v>
      </c>
    </row>
    <row r="142" spans="1:27" x14ac:dyDescent="0.25">
      <c r="A142" s="37"/>
      <c r="B142" s="37"/>
      <c r="C142" s="37"/>
      <c r="D142" s="37" t="s">
        <v>296</v>
      </c>
      <c r="E142" s="37"/>
      <c r="F142" s="37"/>
      <c r="G142" s="37"/>
      <c r="H142" s="37"/>
      <c r="I142" s="37"/>
      <c r="J142" s="37"/>
      <c r="K142" s="38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40"/>
      <c r="X142" s="37"/>
      <c r="Y142" s="40"/>
      <c r="Z142" s="37"/>
      <c r="AA142" s="40">
        <f>AA141</f>
        <v>500000</v>
      </c>
    </row>
    <row r="143" spans="1:27" x14ac:dyDescent="0.25">
      <c r="A143" s="33"/>
      <c r="B143" s="33"/>
      <c r="C143" s="33"/>
      <c r="D143" s="33" t="s">
        <v>297</v>
      </c>
      <c r="E143" s="33"/>
      <c r="F143" s="33"/>
      <c r="G143" s="33"/>
      <c r="H143" s="33"/>
      <c r="I143" s="33"/>
      <c r="J143" s="33"/>
      <c r="K143" s="34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5"/>
      <c r="X143" s="33"/>
      <c r="Y143" s="35"/>
      <c r="Z143" s="33"/>
      <c r="AA143" s="35">
        <v>1000000</v>
      </c>
    </row>
    <row r="144" spans="1:27" x14ac:dyDescent="0.25">
      <c r="A144" s="33"/>
      <c r="B144" s="33"/>
      <c r="C144" s="33"/>
      <c r="D144" s="33"/>
      <c r="E144" s="33" t="s">
        <v>284</v>
      </c>
      <c r="F144" s="33"/>
      <c r="G144" s="33"/>
      <c r="H144" s="33"/>
      <c r="I144" s="33"/>
      <c r="J144" s="33"/>
      <c r="K144" s="34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5"/>
      <c r="X144" s="33"/>
      <c r="Y144" s="35"/>
      <c r="Z144" s="33"/>
      <c r="AA144" s="35">
        <v>1000000</v>
      </c>
    </row>
    <row r="145" spans="1:27" x14ac:dyDescent="0.25">
      <c r="A145" s="37"/>
      <c r="B145" s="37"/>
      <c r="C145" s="37"/>
      <c r="D145" s="37"/>
      <c r="E145" s="37" t="s">
        <v>285</v>
      </c>
      <c r="F145" s="37"/>
      <c r="G145" s="37"/>
      <c r="H145" s="37"/>
      <c r="I145" s="37"/>
      <c r="J145" s="37"/>
      <c r="K145" s="38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40"/>
      <c r="X145" s="37"/>
      <c r="Y145" s="40"/>
      <c r="Z145" s="37"/>
      <c r="AA145" s="40">
        <f>AA144</f>
        <v>1000000</v>
      </c>
    </row>
    <row r="146" spans="1:27" x14ac:dyDescent="0.25">
      <c r="A146" s="33"/>
      <c r="B146" s="33"/>
      <c r="C146" s="33"/>
      <c r="D146" s="33"/>
      <c r="E146" s="33" t="s">
        <v>298</v>
      </c>
      <c r="F146" s="33"/>
      <c r="G146" s="33"/>
      <c r="H146" s="33"/>
      <c r="I146" s="33"/>
      <c r="J146" s="33"/>
      <c r="K146" s="34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5"/>
      <c r="X146" s="33"/>
      <c r="Y146" s="35"/>
      <c r="Z146" s="33"/>
      <c r="AA146" s="35">
        <v>0</v>
      </c>
    </row>
    <row r="147" spans="1:27" ht="15.75" thickBot="1" x14ac:dyDescent="0.3">
      <c r="A147" s="37"/>
      <c r="B147" s="37"/>
      <c r="C147" s="37"/>
      <c r="D147" s="37"/>
      <c r="E147" s="37" t="s">
        <v>299</v>
      </c>
      <c r="F147" s="37"/>
      <c r="G147" s="37"/>
      <c r="H147" s="37"/>
      <c r="I147" s="37"/>
      <c r="J147" s="37"/>
      <c r="K147" s="38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42"/>
      <c r="X147" s="37"/>
      <c r="Y147" s="42"/>
      <c r="Z147" s="37"/>
      <c r="AA147" s="42">
        <f>AA146</f>
        <v>0</v>
      </c>
    </row>
    <row r="148" spans="1:27" x14ac:dyDescent="0.25">
      <c r="A148" s="37"/>
      <c r="B148" s="37"/>
      <c r="C148" s="37"/>
      <c r="D148" s="37" t="s">
        <v>300</v>
      </c>
      <c r="E148" s="37"/>
      <c r="F148" s="37"/>
      <c r="G148" s="37"/>
      <c r="H148" s="37"/>
      <c r="I148" s="37"/>
      <c r="J148" s="37"/>
      <c r="K148" s="38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40"/>
      <c r="X148" s="37"/>
      <c r="Y148" s="40"/>
      <c r="Z148" s="37"/>
      <c r="AA148" s="40">
        <f>ROUND(AA145+AA147,5)</f>
        <v>1000000</v>
      </c>
    </row>
    <row r="149" spans="1:27" x14ac:dyDescent="0.25">
      <c r="A149" s="33"/>
      <c r="B149" s="33"/>
      <c r="C149" s="33"/>
      <c r="D149" s="33" t="s">
        <v>199</v>
      </c>
      <c r="E149" s="33"/>
      <c r="F149" s="33"/>
      <c r="G149" s="33"/>
      <c r="H149" s="33"/>
      <c r="I149" s="33"/>
      <c r="J149" s="33"/>
      <c r="K149" s="34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5"/>
      <c r="X149" s="33"/>
      <c r="Y149" s="35"/>
      <c r="Z149" s="33"/>
      <c r="AA149" s="35">
        <v>1518721.74</v>
      </c>
    </row>
    <row r="150" spans="1:27" x14ac:dyDescent="0.25">
      <c r="A150" s="33"/>
      <c r="B150" s="33"/>
      <c r="C150" s="33"/>
      <c r="D150" s="33"/>
      <c r="E150" s="33" t="s">
        <v>301</v>
      </c>
      <c r="F150" s="33"/>
      <c r="G150" s="33"/>
      <c r="H150" s="33"/>
      <c r="I150" s="33"/>
      <c r="J150" s="33"/>
      <c r="K150" s="34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5"/>
      <c r="X150" s="33"/>
      <c r="Y150" s="35"/>
      <c r="Z150" s="33"/>
      <c r="AA150" s="35">
        <v>0</v>
      </c>
    </row>
    <row r="151" spans="1:27" x14ac:dyDescent="0.25">
      <c r="A151" s="37"/>
      <c r="B151" s="37"/>
      <c r="C151" s="37"/>
      <c r="D151" s="37"/>
      <c r="E151" s="37" t="s">
        <v>302</v>
      </c>
      <c r="F151" s="37"/>
      <c r="G151" s="37"/>
      <c r="H151" s="37"/>
      <c r="I151" s="37"/>
      <c r="J151" s="37"/>
      <c r="K151" s="38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40"/>
      <c r="X151" s="37"/>
      <c r="Y151" s="40"/>
      <c r="Z151" s="37"/>
      <c r="AA151" s="40">
        <f>AA150</f>
        <v>0</v>
      </c>
    </row>
    <row r="152" spans="1:27" x14ac:dyDescent="0.25">
      <c r="A152" s="33"/>
      <c r="B152" s="33"/>
      <c r="C152" s="33"/>
      <c r="D152" s="33"/>
      <c r="E152" s="33" t="s">
        <v>284</v>
      </c>
      <c r="F152" s="33"/>
      <c r="G152" s="33"/>
      <c r="H152" s="33"/>
      <c r="I152" s="33"/>
      <c r="J152" s="33"/>
      <c r="K152" s="34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5"/>
      <c r="X152" s="33"/>
      <c r="Y152" s="35"/>
      <c r="Z152" s="33"/>
      <c r="AA152" s="35">
        <v>1518721.74</v>
      </c>
    </row>
    <row r="153" spans="1:27" x14ac:dyDescent="0.25">
      <c r="A153" s="37"/>
      <c r="B153" s="37"/>
      <c r="C153" s="37"/>
      <c r="D153" s="37"/>
      <c r="E153" s="37" t="s">
        <v>285</v>
      </c>
      <c r="F153" s="37"/>
      <c r="G153" s="37"/>
      <c r="H153" s="37"/>
      <c r="I153" s="37"/>
      <c r="J153" s="37"/>
      <c r="K153" s="38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40"/>
      <c r="X153" s="37"/>
      <c r="Y153" s="40"/>
      <c r="Z153" s="37"/>
      <c r="AA153" s="40">
        <f>AA152</f>
        <v>1518721.74</v>
      </c>
    </row>
    <row r="154" spans="1:27" x14ac:dyDescent="0.25">
      <c r="A154" s="33"/>
      <c r="B154" s="33"/>
      <c r="C154" s="33"/>
      <c r="D154" s="33"/>
      <c r="E154" s="33" t="s">
        <v>303</v>
      </c>
      <c r="F154" s="33"/>
      <c r="G154" s="33"/>
      <c r="H154" s="33"/>
      <c r="I154" s="33"/>
      <c r="J154" s="33"/>
      <c r="K154" s="34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5"/>
      <c r="X154" s="33"/>
      <c r="Y154" s="35"/>
      <c r="Z154" s="33"/>
      <c r="AA154" s="35">
        <v>0</v>
      </c>
    </row>
    <row r="155" spans="1:27" x14ac:dyDescent="0.25">
      <c r="A155" s="37"/>
      <c r="B155" s="37"/>
      <c r="C155" s="37"/>
      <c r="D155" s="37"/>
      <c r="E155" s="37" t="s">
        <v>304</v>
      </c>
      <c r="F155" s="37"/>
      <c r="G155" s="37"/>
      <c r="H155" s="37"/>
      <c r="I155" s="37"/>
      <c r="J155" s="37"/>
      <c r="K155" s="38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40"/>
      <c r="X155" s="37"/>
      <c r="Y155" s="40"/>
      <c r="Z155" s="37"/>
      <c r="AA155" s="40">
        <f>AA154</f>
        <v>0</v>
      </c>
    </row>
    <row r="156" spans="1:27" x14ac:dyDescent="0.25">
      <c r="A156" s="33"/>
      <c r="B156" s="33"/>
      <c r="C156" s="33"/>
      <c r="D156" s="33"/>
      <c r="E156" s="33" t="s">
        <v>305</v>
      </c>
      <c r="F156" s="33"/>
      <c r="G156" s="33"/>
      <c r="H156" s="33"/>
      <c r="I156" s="33"/>
      <c r="J156" s="33"/>
      <c r="K156" s="34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5"/>
      <c r="X156" s="33"/>
      <c r="Y156" s="35"/>
      <c r="Z156" s="33"/>
      <c r="AA156" s="35">
        <v>0</v>
      </c>
    </row>
    <row r="157" spans="1:27" x14ac:dyDescent="0.25">
      <c r="A157" s="37"/>
      <c r="B157" s="37"/>
      <c r="C157" s="37"/>
      <c r="D157" s="37"/>
      <c r="E157" s="37" t="s">
        <v>306</v>
      </c>
      <c r="F157" s="37"/>
      <c r="G157" s="37"/>
      <c r="H157" s="37"/>
      <c r="I157" s="37"/>
      <c r="J157" s="37"/>
      <c r="K157" s="38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40"/>
      <c r="X157" s="37"/>
      <c r="Y157" s="40"/>
      <c r="Z157" s="37"/>
      <c r="AA157" s="40">
        <f>AA156</f>
        <v>0</v>
      </c>
    </row>
    <row r="158" spans="1:27" x14ac:dyDescent="0.25">
      <c r="A158" s="33"/>
      <c r="B158" s="33"/>
      <c r="C158" s="33"/>
      <c r="D158" s="33"/>
      <c r="E158" s="33" t="s">
        <v>307</v>
      </c>
      <c r="F158" s="33"/>
      <c r="G158" s="33"/>
      <c r="H158" s="33"/>
      <c r="I158" s="33"/>
      <c r="J158" s="33"/>
      <c r="K158" s="34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5"/>
      <c r="X158" s="33"/>
      <c r="Y158" s="35"/>
      <c r="Z158" s="33"/>
      <c r="AA158" s="35">
        <v>0</v>
      </c>
    </row>
    <row r="159" spans="1:27" ht="15.75" thickBot="1" x14ac:dyDescent="0.3">
      <c r="A159" s="37"/>
      <c r="B159" s="37"/>
      <c r="C159" s="37"/>
      <c r="D159" s="37"/>
      <c r="E159" s="37" t="s">
        <v>308</v>
      </c>
      <c r="F159" s="37"/>
      <c r="G159" s="37"/>
      <c r="H159" s="37"/>
      <c r="I159" s="37"/>
      <c r="J159" s="37"/>
      <c r="K159" s="38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42"/>
      <c r="X159" s="37"/>
      <c r="Y159" s="42"/>
      <c r="Z159" s="37"/>
      <c r="AA159" s="42">
        <f>AA158</f>
        <v>0</v>
      </c>
    </row>
    <row r="160" spans="1:27" x14ac:dyDescent="0.25">
      <c r="A160" s="37"/>
      <c r="B160" s="37"/>
      <c r="C160" s="37"/>
      <c r="D160" s="37" t="s">
        <v>200</v>
      </c>
      <c r="E160" s="37"/>
      <c r="F160" s="37"/>
      <c r="G160" s="37"/>
      <c r="H160" s="37"/>
      <c r="I160" s="37"/>
      <c r="J160" s="37"/>
      <c r="K160" s="38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40"/>
      <c r="X160" s="37"/>
      <c r="Y160" s="40"/>
      <c r="Z160" s="37"/>
      <c r="AA160" s="40">
        <f>ROUND(AA151+AA153+AA155+AA157+AA159,5)</f>
        <v>1518721.74</v>
      </c>
    </row>
    <row r="161" spans="1:27" x14ac:dyDescent="0.25">
      <c r="A161" s="33"/>
      <c r="B161" s="33"/>
      <c r="C161" s="33"/>
      <c r="D161" s="33" t="s">
        <v>309</v>
      </c>
      <c r="E161" s="33"/>
      <c r="F161" s="33"/>
      <c r="G161" s="33"/>
      <c r="H161" s="33"/>
      <c r="I161" s="33"/>
      <c r="J161" s="33"/>
      <c r="K161" s="34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5"/>
      <c r="X161" s="33"/>
      <c r="Y161" s="35"/>
      <c r="Z161" s="33"/>
      <c r="AA161" s="35">
        <v>50000</v>
      </c>
    </row>
    <row r="162" spans="1:27" x14ac:dyDescent="0.25">
      <c r="A162" s="33"/>
      <c r="B162" s="33"/>
      <c r="C162" s="33"/>
      <c r="D162" s="33"/>
      <c r="E162" s="33" t="s">
        <v>284</v>
      </c>
      <c r="F162" s="33"/>
      <c r="G162" s="33"/>
      <c r="H162" s="33"/>
      <c r="I162" s="33"/>
      <c r="J162" s="33"/>
      <c r="K162" s="34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5"/>
      <c r="X162" s="33"/>
      <c r="Y162" s="35"/>
      <c r="Z162" s="33"/>
      <c r="AA162" s="35">
        <v>50000</v>
      </c>
    </row>
    <row r="163" spans="1:27" x14ac:dyDescent="0.25">
      <c r="A163" s="37"/>
      <c r="B163" s="37"/>
      <c r="C163" s="37"/>
      <c r="D163" s="37"/>
      <c r="E163" s="37" t="s">
        <v>285</v>
      </c>
      <c r="F163" s="37"/>
      <c r="G163" s="37"/>
      <c r="H163" s="37"/>
      <c r="I163" s="37"/>
      <c r="J163" s="37"/>
      <c r="K163" s="38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40"/>
      <c r="X163" s="37"/>
      <c r="Y163" s="40"/>
      <c r="Z163" s="37"/>
      <c r="AA163" s="40">
        <f>AA162</f>
        <v>50000</v>
      </c>
    </row>
    <row r="164" spans="1:27" x14ac:dyDescent="0.25">
      <c r="A164" s="33"/>
      <c r="B164" s="33"/>
      <c r="C164" s="33"/>
      <c r="D164" s="33"/>
      <c r="E164" s="33" t="s">
        <v>310</v>
      </c>
      <c r="F164" s="33"/>
      <c r="G164" s="33"/>
      <c r="H164" s="33"/>
      <c r="I164" s="33"/>
      <c r="J164" s="33"/>
      <c r="K164" s="34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5"/>
      <c r="X164" s="33"/>
      <c r="Y164" s="35"/>
      <c r="Z164" s="33"/>
      <c r="AA164" s="35">
        <v>0</v>
      </c>
    </row>
    <row r="165" spans="1:27" ht="15.75" thickBot="1" x14ac:dyDescent="0.3">
      <c r="A165" s="37"/>
      <c r="B165" s="37"/>
      <c r="C165" s="37"/>
      <c r="D165" s="37"/>
      <c r="E165" s="37" t="s">
        <v>311</v>
      </c>
      <c r="F165" s="37"/>
      <c r="G165" s="37"/>
      <c r="H165" s="37"/>
      <c r="I165" s="37"/>
      <c r="J165" s="37"/>
      <c r="K165" s="38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42"/>
      <c r="X165" s="37"/>
      <c r="Y165" s="42"/>
      <c r="Z165" s="37"/>
      <c r="AA165" s="42">
        <f>AA164</f>
        <v>0</v>
      </c>
    </row>
    <row r="166" spans="1:27" x14ac:dyDescent="0.25">
      <c r="A166" s="37"/>
      <c r="B166" s="37"/>
      <c r="C166" s="37"/>
      <c r="D166" s="37" t="s">
        <v>312</v>
      </c>
      <c r="E166" s="37"/>
      <c r="F166" s="37"/>
      <c r="G166" s="37"/>
      <c r="H166" s="37"/>
      <c r="I166" s="37"/>
      <c r="J166" s="37"/>
      <c r="K166" s="38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40"/>
      <c r="X166" s="37"/>
      <c r="Y166" s="40"/>
      <c r="Z166" s="37"/>
      <c r="AA166" s="40">
        <f>ROUND(AA163+AA165,5)</f>
        <v>50000</v>
      </c>
    </row>
    <row r="167" spans="1:27" x14ac:dyDescent="0.25">
      <c r="A167" s="33"/>
      <c r="B167" s="33"/>
      <c r="C167" s="33"/>
      <c r="D167" s="33" t="s">
        <v>313</v>
      </c>
      <c r="E167" s="33"/>
      <c r="F167" s="33"/>
      <c r="G167" s="33"/>
      <c r="H167" s="33"/>
      <c r="I167" s="33"/>
      <c r="J167" s="33"/>
      <c r="K167" s="34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5"/>
      <c r="X167" s="33"/>
      <c r="Y167" s="35"/>
      <c r="Z167" s="33"/>
      <c r="AA167" s="35">
        <v>50000</v>
      </c>
    </row>
    <row r="168" spans="1:27" x14ac:dyDescent="0.25">
      <c r="A168" s="37"/>
      <c r="B168" s="37"/>
      <c r="C168" s="37"/>
      <c r="D168" s="37" t="s">
        <v>314</v>
      </c>
      <c r="E168" s="37"/>
      <c r="F168" s="37"/>
      <c r="G168" s="37"/>
      <c r="H168" s="37"/>
      <c r="I168" s="37"/>
      <c r="J168" s="37"/>
      <c r="K168" s="38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40"/>
      <c r="X168" s="37"/>
      <c r="Y168" s="40"/>
      <c r="Z168" s="37"/>
      <c r="AA168" s="40">
        <f>AA167</f>
        <v>50000</v>
      </c>
    </row>
    <row r="169" spans="1:27" x14ac:dyDescent="0.25">
      <c r="A169" s="33"/>
      <c r="B169" s="33"/>
      <c r="C169" s="33"/>
      <c r="D169" s="33" t="s">
        <v>315</v>
      </c>
      <c r="E169" s="33"/>
      <c r="F169" s="33"/>
      <c r="G169" s="33"/>
      <c r="H169" s="33"/>
      <c r="I169" s="33"/>
      <c r="J169" s="33"/>
      <c r="K169" s="34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5"/>
      <c r="X169" s="33"/>
      <c r="Y169" s="35"/>
      <c r="Z169" s="33"/>
      <c r="AA169" s="35">
        <v>0</v>
      </c>
    </row>
    <row r="170" spans="1:27" x14ac:dyDescent="0.25">
      <c r="A170" s="33"/>
      <c r="B170" s="33"/>
      <c r="C170" s="33"/>
      <c r="D170" s="33"/>
      <c r="E170" s="33" t="s">
        <v>284</v>
      </c>
      <c r="F170" s="33"/>
      <c r="G170" s="33"/>
      <c r="H170" s="33"/>
      <c r="I170" s="33"/>
      <c r="J170" s="33"/>
      <c r="K170" s="34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5"/>
      <c r="X170" s="33"/>
      <c r="Y170" s="35"/>
      <c r="Z170" s="33"/>
      <c r="AA170" s="35">
        <v>1910000</v>
      </c>
    </row>
    <row r="171" spans="1:27" x14ac:dyDescent="0.25">
      <c r="A171" s="37"/>
      <c r="B171" s="37"/>
      <c r="C171" s="37"/>
      <c r="D171" s="37"/>
      <c r="E171" s="37" t="s">
        <v>285</v>
      </c>
      <c r="F171" s="37"/>
      <c r="G171" s="37"/>
      <c r="H171" s="37"/>
      <c r="I171" s="37"/>
      <c r="J171" s="37"/>
      <c r="K171" s="38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40"/>
      <c r="X171" s="37"/>
      <c r="Y171" s="40"/>
      <c r="Z171" s="37"/>
      <c r="AA171" s="40">
        <f>AA170</f>
        <v>1910000</v>
      </c>
    </row>
    <row r="172" spans="1:27" x14ac:dyDescent="0.25">
      <c r="A172" s="33"/>
      <c r="B172" s="33"/>
      <c r="C172" s="33"/>
      <c r="D172" s="33"/>
      <c r="E172" s="33" t="s">
        <v>303</v>
      </c>
      <c r="F172" s="33"/>
      <c r="G172" s="33"/>
      <c r="H172" s="33"/>
      <c r="I172" s="33"/>
      <c r="J172" s="33"/>
      <c r="K172" s="34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5"/>
      <c r="X172" s="33"/>
      <c r="Y172" s="35"/>
      <c r="Z172" s="33"/>
      <c r="AA172" s="35">
        <v>-1910000</v>
      </c>
    </row>
    <row r="173" spans="1:27" x14ac:dyDescent="0.25">
      <c r="A173" s="37"/>
      <c r="B173" s="37"/>
      <c r="C173" s="37"/>
      <c r="D173" s="37"/>
      <c r="E173" s="37" t="s">
        <v>304</v>
      </c>
      <c r="F173" s="37"/>
      <c r="G173" s="37"/>
      <c r="H173" s="37"/>
      <c r="I173" s="37"/>
      <c r="J173" s="37"/>
      <c r="K173" s="38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40"/>
      <c r="X173" s="37"/>
      <c r="Y173" s="40"/>
      <c r="Z173" s="37"/>
      <c r="AA173" s="40">
        <f>AA172</f>
        <v>-1910000</v>
      </c>
    </row>
    <row r="174" spans="1:27" x14ac:dyDescent="0.25">
      <c r="A174" s="33"/>
      <c r="B174" s="33"/>
      <c r="C174" s="33"/>
      <c r="D174" s="33"/>
      <c r="E174" s="33" t="s">
        <v>316</v>
      </c>
      <c r="F174" s="33"/>
      <c r="G174" s="33"/>
      <c r="H174" s="33"/>
      <c r="I174" s="33"/>
      <c r="J174" s="33"/>
      <c r="K174" s="34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5"/>
      <c r="X174" s="33"/>
      <c r="Y174" s="35"/>
      <c r="Z174" s="33"/>
      <c r="AA174" s="35">
        <v>0</v>
      </c>
    </row>
    <row r="175" spans="1:27" ht="15.75" thickBot="1" x14ac:dyDescent="0.3">
      <c r="A175" s="37"/>
      <c r="B175" s="37"/>
      <c r="C175" s="37"/>
      <c r="D175" s="37"/>
      <c r="E175" s="37" t="s">
        <v>317</v>
      </c>
      <c r="F175" s="37"/>
      <c r="G175" s="37"/>
      <c r="H175" s="37"/>
      <c r="I175" s="37"/>
      <c r="J175" s="37"/>
      <c r="K175" s="38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42"/>
      <c r="X175" s="37"/>
      <c r="Y175" s="42"/>
      <c r="Z175" s="37"/>
      <c r="AA175" s="42">
        <f>AA174</f>
        <v>0</v>
      </c>
    </row>
    <row r="176" spans="1:27" x14ac:dyDescent="0.25">
      <c r="A176" s="37"/>
      <c r="B176" s="37"/>
      <c r="C176" s="37"/>
      <c r="D176" s="37" t="s">
        <v>318</v>
      </c>
      <c r="E176" s="37"/>
      <c r="F176" s="37"/>
      <c r="G176" s="37"/>
      <c r="H176" s="37"/>
      <c r="I176" s="37"/>
      <c r="J176" s="37"/>
      <c r="K176" s="38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40"/>
      <c r="X176" s="37"/>
      <c r="Y176" s="40"/>
      <c r="Z176" s="37"/>
      <c r="AA176" s="40">
        <f>ROUND(AA171+AA173+AA175,5)</f>
        <v>0</v>
      </c>
    </row>
    <row r="177" spans="1:27" x14ac:dyDescent="0.25">
      <c r="A177" s="33"/>
      <c r="B177" s="33"/>
      <c r="C177" s="33"/>
      <c r="D177" s="33" t="s">
        <v>319</v>
      </c>
      <c r="E177" s="33"/>
      <c r="F177" s="33"/>
      <c r="G177" s="33"/>
      <c r="H177" s="33"/>
      <c r="I177" s="33"/>
      <c r="J177" s="33"/>
      <c r="K177" s="34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5"/>
      <c r="X177" s="33"/>
      <c r="Y177" s="35"/>
      <c r="Z177" s="33"/>
      <c r="AA177" s="35">
        <v>100000</v>
      </c>
    </row>
    <row r="178" spans="1:27" x14ac:dyDescent="0.25">
      <c r="A178" s="33"/>
      <c r="B178" s="33"/>
      <c r="C178" s="33"/>
      <c r="D178" s="33"/>
      <c r="E178" s="33" t="s">
        <v>284</v>
      </c>
      <c r="F178" s="33"/>
      <c r="G178" s="33"/>
      <c r="H178" s="33"/>
      <c r="I178" s="33"/>
      <c r="J178" s="33"/>
      <c r="K178" s="34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5"/>
      <c r="X178" s="33"/>
      <c r="Y178" s="35"/>
      <c r="Z178" s="33"/>
      <c r="AA178" s="35">
        <v>100000</v>
      </c>
    </row>
    <row r="179" spans="1:27" x14ac:dyDescent="0.25">
      <c r="A179" s="37"/>
      <c r="B179" s="37"/>
      <c r="C179" s="37"/>
      <c r="D179" s="37"/>
      <c r="E179" s="37" t="s">
        <v>285</v>
      </c>
      <c r="F179" s="37"/>
      <c r="G179" s="37"/>
      <c r="H179" s="37"/>
      <c r="I179" s="37"/>
      <c r="J179" s="37"/>
      <c r="K179" s="38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40"/>
      <c r="X179" s="37"/>
      <c r="Y179" s="40"/>
      <c r="Z179" s="37"/>
      <c r="AA179" s="40">
        <f>AA178</f>
        <v>100000</v>
      </c>
    </row>
    <row r="180" spans="1:27" x14ac:dyDescent="0.25">
      <c r="A180" s="33"/>
      <c r="B180" s="33"/>
      <c r="C180" s="33"/>
      <c r="D180" s="33"/>
      <c r="E180" s="33" t="s">
        <v>320</v>
      </c>
      <c r="F180" s="33"/>
      <c r="G180" s="33"/>
      <c r="H180" s="33"/>
      <c r="I180" s="33"/>
      <c r="J180" s="33"/>
      <c r="K180" s="34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5"/>
      <c r="X180" s="33"/>
      <c r="Y180" s="35"/>
      <c r="Z180" s="33"/>
      <c r="AA180" s="35">
        <v>0</v>
      </c>
    </row>
    <row r="181" spans="1:27" ht="15.75" thickBot="1" x14ac:dyDescent="0.3">
      <c r="A181" s="37"/>
      <c r="B181" s="37"/>
      <c r="C181" s="37"/>
      <c r="D181" s="37"/>
      <c r="E181" s="37" t="s">
        <v>321</v>
      </c>
      <c r="F181" s="37"/>
      <c r="G181" s="37"/>
      <c r="H181" s="37"/>
      <c r="I181" s="37"/>
      <c r="J181" s="37"/>
      <c r="K181" s="38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42"/>
      <c r="X181" s="37"/>
      <c r="Y181" s="42"/>
      <c r="Z181" s="37"/>
      <c r="AA181" s="42">
        <f>AA180</f>
        <v>0</v>
      </c>
    </row>
    <row r="182" spans="1:27" x14ac:dyDescent="0.25">
      <c r="A182" s="37"/>
      <c r="B182" s="37"/>
      <c r="C182" s="37"/>
      <c r="D182" s="37" t="s">
        <v>322</v>
      </c>
      <c r="E182" s="37"/>
      <c r="F182" s="37"/>
      <c r="G182" s="37"/>
      <c r="H182" s="37"/>
      <c r="I182" s="37"/>
      <c r="J182" s="37"/>
      <c r="K182" s="38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40"/>
      <c r="X182" s="37"/>
      <c r="Y182" s="40"/>
      <c r="Z182" s="37"/>
      <c r="AA182" s="40">
        <f>ROUND(AA179+AA181,5)</f>
        <v>100000</v>
      </c>
    </row>
    <row r="183" spans="1:27" x14ac:dyDescent="0.25">
      <c r="A183" s="33"/>
      <c r="B183" s="33"/>
      <c r="C183" s="33"/>
      <c r="D183" s="33" t="s">
        <v>323</v>
      </c>
      <c r="E183" s="33"/>
      <c r="F183" s="33"/>
      <c r="G183" s="33"/>
      <c r="H183" s="33"/>
      <c r="I183" s="33"/>
      <c r="J183" s="33"/>
      <c r="K183" s="34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5"/>
      <c r="X183" s="33"/>
      <c r="Y183" s="35"/>
      <c r="Z183" s="33"/>
      <c r="AA183" s="35">
        <v>50000</v>
      </c>
    </row>
    <row r="184" spans="1:27" x14ac:dyDescent="0.25">
      <c r="A184" s="37"/>
      <c r="B184" s="37"/>
      <c r="C184" s="37"/>
      <c r="D184" s="37" t="s">
        <v>324</v>
      </c>
      <c r="E184" s="37"/>
      <c r="F184" s="37"/>
      <c r="G184" s="37"/>
      <c r="H184" s="37"/>
      <c r="I184" s="37"/>
      <c r="J184" s="37"/>
      <c r="K184" s="38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40"/>
      <c r="X184" s="37"/>
      <c r="Y184" s="40"/>
      <c r="Z184" s="37"/>
      <c r="AA184" s="40">
        <f>AA183</f>
        <v>50000</v>
      </c>
    </row>
    <row r="185" spans="1:27" x14ac:dyDescent="0.25">
      <c r="A185" s="33"/>
      <c r="B185" s="33"/>
      <c r="C185" s="33"/>
      <c r="D185" s="33" t="s">
        <v>325</v>
      </c>
      <c r="E185" s="33"/>
      <c r="F185" s="33"/>
      <c r="G185" s="33"/>
      <c r="H185" s="33"/>
      <c r="I185" s="33"/>
      <c r="J185" s="33"/>
      <c r="K185" s="34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5"/>
      <c r="X185" s="33"/>
      <c r="Y185" s="35"/>
      <c r="Z185" s="33"/>
      <c r="AA185" s="35">
        <v>50000</v>
      </c>
    </row>
    <row r="186" spans="1:27" x14ac:dyDescent="0.25">
      <c r="A186" s="37"/>
      <c r="B186" s="37"/>
      <c r="C186" s="37"/>
      <c r="D186" s="37" t="s">
        <v>326</v>
      </c>
      <c r="E186" s="37"/>
      <c r="F186" s="37"/>
      <c r="G186" s="37"/>
      <c r="H186" s="37"/>
      <c r="I186" s="37"/>
      <c r="J186" s="37"/>
      <c r="K186" s="38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40"/>
      <c r="X186" s="37"/>
      <c r="Y186" s="40"/>
      <c r="Z186" s="37"/>
      <c r="AA186" s="40">
        <f>AA185</f>
        <v>50000</v>
      </c>
    </row>
    <row r="187" spans="1:27" x14ac:dyDescent="0.25">
      <c r="A187" s="33"/>
      <c r="B187" s="33"/>
      <c r="C187" s="33"/>
      <c r="D187" s="33" t="s">
        <v>327</v>
      </c>
      <c r="E187" s="33"/>
      <c r="F187" s="33"/>
      <c r="G187" s="33"/>
      <c r="H187" s="33"/>
      <c r="I187" s="33"/>
      <c r="J187" s="33"/>
      <c r="K187" s="34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5"/>
      <c r="X187" s="33"/>
      <c r="Y187" s="35"/>
      <c r="Z187" s="33"/>
      <c r="AA187" s="35">
        <v>80000</v>
      </c>
    </row>
    <row r="188" spans="1:27" x14ac:dyDescent="0.25">
      <c r="A188" s="37"/>
      <c r="B188" s="37"/>
      <c r="C188" s="37"/>
      <c r="D188" s="37" t="s">
        <v>328</v>
      </c>
      <c r="E188" s="37"/>
      <c r="F188" s="37"/>
      <c r="G188" s="37"/>
      <c r="H188" s="37"/>
      <c r="I188" s="37"/>
      <c r="J188" s="37"/>
      <c r="K188" s="38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40"/>
      <c r="X188" s="37"/>
      <c r="Y188" s="40"/>
      <c r="Z188" s="37"/>
      <c r="AA188" s="40">
        <f>AA187</f>
        <v>80000</v>
      </c>
    </row>
    <row r="189" spans="1:27" x14ac:dyDescent="0.25">
      <c r="A189" s="33"/>
      <c r="B189" s="33"/>
      <c r="C189" s="33"/>
      <c r="D189" s="33" t="s">
        <v>329</v>
      </c>
      <c r="E189" s="33"/>
      <c r="F189" s="33"/>
      <c r="G189" s="33"/>
      <c r="H189" s="33"/>
      <c r="I189" s="33"/>
      <c r="J189" s="33"/>
      <c r="K189" s="34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5"/>
      <c r="X189" s="33"/>
      <c r="Y189" s="35"/>
      <c r="Z189" s="33"/>
      <c r="AA189" s="35">
        <v>50000</v>
      </c>
    </row>
    <row r="190" spans="1:27" x14ac:dyDescent="0.25">
      <c r="A190" s="37"/>
      <c r="B190" s="37"/>
      <c r="C190" s="37"/>
      <c r="D190" s="37" t="s">
        <v>330</v>
      </c>
      <c r="E190" s="37"/>
      <c r="F190" s="37"/>
      <c r="G190" s="37"/>
      <c r="H190" s="37"/>
      <c r="I190" s="37"/>
      <c r="J190" s="37"/>
      <c r="K190" s="38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40"/>
      <c r="X190" s="37"/>
      <c r="Y190" s="40"/>
      <c r="Z190" s="37"/>
      <c r="AA190" s="40">
        <f>AA189</f>
        <v>50000</v>
      </c>
    </row>
    <row r="191" spans="1:27" x14ac:dyDescent="0.25">
      <c r="A191" s="33"/>
      <c r="B191" s="33"/>
      <c r="C191" s="33"/>
      <c r="D191" s="33" t="s">
        <v>331</v>
      </c>
      <c r="E191" s="33"/>
      <c r="F191" s="33"/>
      <c r="G191" s="33"/>
      <c r="H191" s="33"/>
      <c r="I191" s="33"/>
      <c r="J191" s="33"/>
      <c r="K191" s="34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5"/>
      <c r="X191" s="33"/>
      <c r="Y191" s="35"/>
      <c r="Z191" s="33"/>
      <c r="AA191" s="35">
        <v>0</v>
      </c>
    </row>
    <row r="192" spans="1:27" ht="15.75" thickBot="1" x14ac:dyDescent="0.3">
      <c r="A192" s="37"/>
      <c r="B192" s="37"/>
      <c r="C192" s="37"/>
      <c r="D192" s="37" t="s">
        <v>332</v>
      </c>
      <c r="E192" s="37"/>
      <c r="F192" s="37"/>
      <c r="G192" s="37"/>
      <c r="H192" s="37"/>
      <c r="I192" s="37"/>
      <c r="J192" s="37"/>
      <c r="K192" s="38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42"/>
      <c r="X192" s="37"/>
      <c r="Y192" s="42"/>
      <c r="Z192" s="37"/>
      <c r="AA192" s="42">
        <f>AA191</f>
        <v>0</v>
      </c>
    </row>
    <row r="193" spans="1:27" x14ac:dyDescent="0.25">
      <c r="A193" s="37"/>
      <c r="B193" s="37"/>
      <c r="C193" s="37" t="s">
        <v>333</v>
      </c>
      <c r="D193" s="37"/>
      <c r="E193" s="37"/>
      <c r="F193" s="37"/>
      <c r="G193" s="37"/>
      <c r="H193" s="37"/>
      <c r="I193" s="37"/>
      <c r="J193" s="37"/>
      <c r="K193" s="38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40"/>
      <c r="X193" s="37"/>
      <c r="Y193" s="40"/>
      <c r="Z193" s="37"/>
      <c r="AA193" s="40">
        <f>ROUND(AA124+AA126+AA132+AA134+AA140+AA142+AA148+AA160+AA166+AA168+AA176+AA182+AA184+AA186+AA188+AA190+AA192,5)</f>
        <v>4198721.74</v>
      </c>
    </row>
    <row r="194" spans="1:27" x14ac:dyDescent="0.25">
      <c r="A194" s="33"/>
      <c r="B194" s="33"/>
      <c r="C194" s="33" t="s">
        <v>334</v>
      </c>
      <c r="D194" s="33"/>
      <c r="E194" s="33"/>
      <c r="F194" s="33"/>
      <c r="G194" s="33"/>
      <c r="H194" s="33"/>
      <c r="I194" s="33"/>
      <c r="J194" s="33"/>
      <c r="K194" s="34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5"/>
      <c r="X194" s="33"/>
      <c r="Y194" s="35"/>
      <c r="Z194" s="33"/>
      <c r="AA194" s="35">
        <v>0</v>
      </c>
    </row>
    <row r="195" spans="1:27" x14ac:dyDescent="0.25">
      <c r="A195" s="37"/>
      <c r="B195" s="37"/>
      <c r="C195" s="37" t="s">
        <v>335</v>
      </c>
      <c r="D195" s="37"/>
      <c r="E195" s="37"/>
      <c r="F195" s="37"/>
      <c r="G195" s="37"/>
      <c r="H195" s="37"/>
      <c r="I195" s="37"/>
      <c r="J195" s="37"/>
      <c r="K195" s="38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40"/>
      <c r="X195" s="37"/>
      <c r="Y195" s="40"/>
      <c r="Z195" s="37"/>
      <c r="AA195" s="40">
        <f>AA194</f>
        <v>0</v>
      </c>
    </row>
    <row r="196" spans="1:27" x14ac:dyDescent="0.25">
      <c r="A196" s="33"/>
      <c r="B196" s="33"/>
      <c r="C196" s="33" t="s">
        <v>336</v>
      </c>
      <c r="D196" s="33"/>
      <c r="E196" s="33"/>
      <c r="F196" s="33"/>
      <c r="G196" s="33"/>
      <c r="H196" s="33"/>
      <c r="I196" s="33"/>
      <c r="J196" s="33"/>
      <c r="K196" s="34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5"/>
      <c r="X196" s="33"/>
      <c r="Y196" s="35"/>
      <c r="Z196" s="33"/>
      <c r="AA196" s="35">
        <v>0</v>
      </c>
    </row>
    <row r="197" spans="1:27" x14ac:dyDescent="0.25">
      <c r="A197" s="37"/>
      <c r="B197" s="37"/>
      <c r="C197" s="37" t="s">
        <v>337</v>
      </c>
      <c r="D197" s="37"/>
      <c r="E197" s="37"/>
      <c r="F197" s="37"/>
      <c r="G197" s="37"/>
      <c r="H197" s="37"/>
      <c r="I197" s="37"/>
      <c r="J197" s="37"/>
      <c r="K197" s="38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40"/>
      <c r="X197" s="37"/>
      <c r="Y197" s="40"/>
      <c r="Z197" s="37"/>
      <c r="AA197" s="40">
        <f>AA196</f>
        <v>0</v>
      </c>
    </row>
    <row r="198" spans="1:27" x14ac:dyDescent="0.25">
      <c r="A198" s="33"/>
      <c r="B198" s="33"/>
      <c r="C198" s="33" t="s">
        <v>338</v>
      </c>
      <c r="D198" s="33"/>
      <c r="E198" s="33"/>
      <c r="F198" s="33"/>
      <c r="G198" s="33"/>
      <c r="H198" s="33"/>
      <c r="I198" s="33"/>
      <c r="J198" s="33"/>
      <c r="K198" s="34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5"/>
      <c r="X198" s="33"/>
      <c r="Y198" s="35"/>
      <c r="Z198" s="33"/>
      <c r="AA198" s="35">
        <v>0</v>
      </c>
    </row>
    <row r="199" spans="1:27" x14ac:dyDescent="0.25">
      <c r="A199" s="37"/>
      <c r="B199" s="37"/>
      <c r="C199" s="37" t="s">
        <v>339</v>
      </c>
      <c r="D199" s="37"/>
      <c r="E199" s="37"/>
      <c r="F199" s="37"/>
      <c r="G199" s="37"/>
      <c r="H199" s="37"/>
      <c r="I199" s="37"/>
      <c r="J199" s="37"/>
      <c r="K199" s="38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40"/>
      <c r="X199" s="37"/>
      <c r="Y199" s="40"/>
      <c r="Z199" s="37"/>
      <c r="AA199" s="40">
        <f>AA198</f>
        <v>0</v>
      </c>
    </row>
    <row r="200" spans="1:27" x14ac:dyDescent="0.25">
      <c r="A200" s="33"/>
      <c r="B200" s="33"/>
      <c r="C200" s="33" t="s">
        <v>340</v>
      </c>
      <c r="D200" s="33"/>
      <c r="E200" s="33"/>
      <c r="F200" s="33"/>
      <c r="G200" s="33"/>
      <c r="H200" s="33"/>
      <c r="I200" s="33"/>
      <c r="J200" s="33"/>
      <c r="K200" s="34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5"/>
      <c r="X200" s="33"/>
      <c r="Y200" s="35"/>
      <c r="Z200" s="33"/>
      <c r="AA200" s="35">
        <v>0</v>
      </c>
    </row>
    <row r="201" spans="1:27" x14ac:dyDescent="0.25">
      <c r="A201" s="37"/>
      <c r="B201" s="37"/>
      <c r="C201" s="37" t="s">
        <v>341</v>
      </c>
      <c r="D201" s="37"/>
      <c r="E201" s="37"/>
      <c r="F201" s="37"/>
      <c r="G201" s="37"/>
      <c r="H201" s="37"/>
      <c r="I201" s="37"/>
      <c r="J201" s="37"/>
      <c r="K201" s="38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40"/>
      <c r="X201" s="37"/>
      <c r="Y201" s="40"/>
      <c r="Z201" s="37"/>
      <c r="AA201" s="40">
        <f>AA200</f>
        <v>0</v>
      </c>
    </row>
    <row r="202" spans="1:27" x14ac:dyDescent="0.25">
      <c r="A202" s="33"/>
      <c r="B202" s="33"/>
      <c r="C202" s="33" t="s">
        <v>342</v>
      </c>
      <c r="D202" s="33"/>
      <c r="E202" s="33"/>
      <c r="F202" s="33"/>
      <c r="G202" s="33"/>
      <c r="H202" s="33"/>
      <c r="I202" s="33"/>
      <c r="J202" s="33"/>
      <c r="K202" s="34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5"/>
      <c r="X202" s="33"/>
      <c r="Y202" s="35"/>
      <c r="Z202" s="33"/>
      <c r="AA202" s="35">
        <v>0</v>
      </c>
    </row>
    <row r="203" spans="1:27" x14ac:dyDescent="0.25">
      <c r="A203" s="37"/>
      <c r="B203" s="37"/>
      <c r="C203" s="37" t="s">
        <v>343</v>
      </c>
      <c r="D203" s="37"/>
      <c r="E203" s="37"/>
      <c r="F203" s="37"/>
      <c r="G203" s="37"/>
      <c r="H203" s="37"/>
      <c r="I203" s="37"/>
      <c r="J203" s="37"/>
      <c r="K203" s="38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40"/>
      <c r="X203" s="37"/>
      <c r="Y203" s="40"/>
      <c r="Z203" s="37"/>
      <c r="AA203" s="40">
        <f>AA202</f>
        <v>0</v>
      </c>
    </row>
    <row r="204" spans="1:27" x14ac:dyDescent="0.25">
      <c r="A204" s="33"/>
      <c r="B204" s="33"/>
      <c r="C204" s="33" t="s">
        <v>344</v>
      </c>
      <c r="D204" s="33"/>
      <c r="E204" s="33"/>
      <c r="F204" s="33"/>
      <c r="G204" s="33"/>
      <c r="H204" s="33"/>
      <c r="I204" s="33"/>
      <c r="J204" s="33"/>
      <c r="K204" s="34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5"/>
      <c r="X204" s="33"/>
      <c r="Y204" s="35"/>
      <c r="Z204" s="33"/>
      <c r="AA204" s="35">
        <v>0</v>
      </c>
    </row>
    <row r="205" spans="1:27" x14ac:dyDescent="0.25">
      <c r="A205" s="37"/>
      <c r="B205" s="37"/>
      <c r="C205" s="37" t="s">
        <v>345</v>
      </c>
      <c r="D205" s="37"/>
      <c r="E205" s="37"/>
      <c r="F205" s="37"/>
      <c r="G205" s="37"/>
      <c r="H205" s="37"/>
      <c r="I205" s="37"/>
      <c r="J205" s="37"/>
      <c r="K205" s="38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40"/>
      <c r="X205" s="37"/>
      <c r="Y205" s="40"/>
      <c r="Z205" s="37"/>
      <c r="AA205" s="40">
        <v>0</v>
      </c>
    </row>
    <row r="206" spans="1:27" x14ac:dyDescent="0.25">
      <c r="A206" s="33"/>
      <c r="B206" s="33"/>
      <c r="C206" s="33" t="s">
        <v>346</v>
      </c>
      <c r="D206" s="33"/>
      <c r="E206" s="33"/>
      <c r="F206" s="33"/>
      <c r="G206" s="33"/>
      <c r="H206" s="33"/>
      <c r="I206" s="33"/>
      <c r="J206" s="33"/>
      <c r="K206" s="34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5"/>
      <c r="X206" s="33"/>
      <c r="Y206" s="35"/>
      <c r="Z206" s="33"/>
      <c r="AA206" s="35">
        <v>0</v>
      </c>
    </row>
    <row r="207" spans="1:27" ht="15.75" thickBot="1" x14ac:dyDescent="0.3">
      <c r="A207" s="37"/>
      <c r="B207" s="37"/>
      <c r="C207" s="37" t="s">
        <v>347</v>
      </c>
      <c r="D207" s="37"/>
      <c r="E207" s="37"/>
      <c r="F207" s="37"/>
      <c r="G207" s="37"/>
      <c r="H207" s="37"/>
      <c r="I207" s="37"/>
      <c r="J207" s="37"/>
      <c r="K207" s="38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40"/>
      <c r="X207" s="37"/>
      <c r="Y207" s="40"/>
      <c r="Z207" s="37"/>
      <c r="AA207" s="40">
        <v>0</v>
      </c>
    </row>
    <row r="208" spans="1:27" ht="15.75" thickBot="1" x14ac:dyDescent="0.3">
      <c r="A208" s="37"/>
      <c r="B208" s="37" t="s">
        <v>348</v>
      </c>
      <c r="C208" s="37"/>
      <c r="D208" s="37"/>
      <c r="E208" s="37"/>
      <c r="F208" s="37"/>
      <c r="G208" s="37"/>
      <c r="H208" s="37"/>
      <c r="I208" s="37"/>
      <c r="J208" s="37"/>
      <c r="K208" s="38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43"/>
      <c r="X208" s="37"/>
      <c r="Y208" s="43"/>
      <c r="Z208" s="37"/>
      <c r="AA208" s="43">
        <f>ROUND(AA193+AA195+AA197+AA199+AA201+AA203+AA205+AA207,5)</f>
        <v>4198721.74</v>
      </c>
    </row>
    <row r="209" spans="1:27" s="45" customFormat="1" ht="12" thickBot="1" x14ac:dyDescent="0.25">
      <c r="A209" s="33" t="s">
        <v>349</v>
      </c>
      <c r="B209" s="33"/>
      <c r="C209" s="33"/>
      <c r="D209" s="33"/>
      <c r="E209" s="33"/>
      <c r="F209" s="33"/>
      <c r="G209" s="33"/>
      <c r="H209" s="33"/>
      <c r="I209" s="33"/>
      <c r="J209" s="33"/>
      <c r="K209" s="34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44">
        <f>ROUND(W120+W208,5)</f>
        <v>10</v>
      </c>
      <c r="X209" s="33"/>
      <c r="Y209" s="44">
        <f>ROUND(Y120+Y208,5)</f>
        <v>1036.3499999999999</v>
      </c>
      <c r="Z209" s="33"/>
      <c r="AA209" s="44">
        <f>ROUND(AA120+AA208,5)</f>
        <v>4199748.09</v>
      </c>
    </row>
    <row r="210" spans="1:27" ht="15.75" thickTop="1" x14ac:dyDescent="0.25"/>
  </sheetData>
  <pageMargins left="0.7" right="0.7" top="0.75" bottom="0.75" header="0.1" footer="0.3"/>
  <pageSetup orientation="portrait" r:id="rId1"/>
  <headerFooter>
    <oddHeader>&amp;L&amp;"Arial,Bold"&amp;8 5:51 AM
&amp;"Arial,Bold"&amp;8 06/10/25
&amp;"Arial,Bold"&amp;8 Accrual Basis&amp;C&amp;"Arial,Bold"&amp;12 Reserve at Hickory Creek Holdings LLC
&amp;"Arial,Bold"&amp;14 Balance Sheet Detail
&amp;"Arial,Bold"&amp;10 As of December 31, 2024</oddHeader>
    <oddFooter>&amp;R&amp;"Arial,Bold"&amp;8 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BCB1-9778-416C-AB69-610266C90769}">
  <dimension ref="A1:AB354"/>
  <sheetViews>
    <sheetView workbookViewId="0">
      <pane xSplit="7" ySplit="1" topLeftCell="W252" activePane="bottomRight" state="frozenSplit"/>
      <selection activeCell="AA107" sqref="AA107"/>
      <selection pane="topRight" activeCell="AA107" sqref="AA107"/>
      <selection pane="bottomLeft" activeCell="AA107" sqref="AA107"/>
      <selection pane="bottomRight" activeCell="G265" sqref="G265"/>
    </sheetView>
  </sheetViews>
  <sheetFormatPr defaultColWidth="8.75" defaultRowHeight="15" x14ac:dyDescent="0.25"/>
  <cols>
    <col min="1" max="1" width="2.75" style="36" customWidth="1"/>
    <col min="2" max="2" width="13.5" style="36" bestFit="1" customWidth="1"/>
    <col min="3" max="3" width="20.25" style="36" bestFit="1" customWidth="1"/>
    <col min="4" max="4" width="24" style="36" bestFit="1" customWidth="1"/>
    <col min="5" max="5" width="28.75" style="36" bestFit="1" customWidth="1"/>
    <col min="6" max="6" width="24.875" style="36" bestFit="1" customWidth="1"/>
    <col min="7" max="7" width="21.625" style="36" bestFit="1" customWidth="1"/>
    <col min="8" max="9" width="2.125" style="36" customWidth="1"/>
    <col min="10" max="10" width="10.375" style="36" bestFit="1" customWidth="1"/>
    <col min="11" max="11" width="2.125" style="36" customWidth="1"/>
    <col min="12" max="12" width="7.625" style="36" bestFit="1" customWidth="1"/>
    <col min="13" max="13" width="2.125" style="36" customWidth="1"/>
    <col min="14" max="14" width="4" style="36" bestFit="1" customWidth="1"/>
    <col min="15" max="15" width="2.125" style="36" customWidth="1"/>
    <col min="16" max="16" width="19.625" style="36" bestFit="1" customWidth="1"/>
    <col min="17" max="17" width="2.125" style="36" customWidth="1"/>
    <col min="18" max="18" width="63.375" style="36" bestFit="1" customWidth="1"/>
    <col min="19" max="19" width="2.125" style="36" customWidth="1"/>
    <col min="20" max="20" width="2.875" style="36" bestFit="1" customWidth="1"/>
    <col min="21" max="21" width="2.125" style="36" customWidth="1"/>
    <col min="22" max="22" width="20.125" style="36" bestFit="1" customWidth="1"/>
    <col min="23" max="23" width="2.125" style="36" customWidth="1"/>
    <col min="24" max="24" width="8.75" style="36" bestFit="1" customWidth="1"/>
    <col min="25" max="25" width="2.125" style="36" customWidth="1"/>
    <col min="26" max="26" width="8.75" style="36" bestFit="1" customWidth="1"/>
    <col min="27" max="27" width="2.125" style="36" customWidth="1"/>
    <col min="28" max="28" width="9.5" style="36" bestFit="1" customWidth="1"/>
    <col min="29" max="16384" width="8.75" style="36"/>
  </cols>
  <sheetData>
    <row r="1" spans="1:28" s="32" customFormat="1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1" t="s">
        <v>158</v>
      </c>
      <c r="K1" s="30"/>
      <c r="L1" s="31" t="s">
        <v>159</v>
      </c>
      <c r="M1" s="30"/>
      <c r="N1" s="31" t="s">
        <v>160</v>
      </c>
      <c r="O1" s="30"/>
      <c r="P1" s="31" t="s">
        <v>161</v>
      </c>
      <c r="Q1" s="30"/>
      <c r="R1" s="31" t="s">
        <v>162</v>
      </c>
      <c r="S1" s="30"/>
      <c r="T1" s="31" t="s">
        <v>163</v>
      </c>
      <c r="U1" s="30"/>
      <c r="V1" s="31" t="s">
        <v>164</v>
      </c>
      <c r="W1" s="30"/>
      <c r="X1" s="31" t="s">
        <v>165</v>
      </c>
      <c r="Y1" s="30"/>
      <c r="Z1" s="31" t="s">
        <v>166</v>
      </c>
      <c r="AA1" s="30"/>
      <c r="AB1" s="31" t="s">
        <v>167</v>
      </c>
    </row>
    <row r="2" spans="1:28" ht="15.75" thickTop="1" x14ac:dyDescent="0.25">
      <c r="A2" s="33" t="s">
        <v>168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5"/>
      <c r="Y2" s="33"/>
      <c r="Z2" s="35"/>
      <c r="AA2" s="33"/>
      <c r="AB2" s="35">
        <v>21866575.09</v>
      </c>
    </row>
    <row r="3" spans="1:28" x14ac:dyDescent="0.25">
      <c r="A3" s="33"/>
      <c r="B3" s="33" t="s">
        <v>169</v>
      </c>
      <c r="C3" s="33"/>
      <c r="D3" s="33"/>
      <c r="E3" s="33"/>
      <c r="F3" s="33"/>
      <c r="G3" s="33"/>
      <c r="H3" s="33"/>
      <c r="I3" s="33"/>
      <c r="J3" s="33"/>
      <c r="K3" s="33"/>
      <c r="L3" s="34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5"/>
      <c r="Y3" s="33"/>
      <c r="Z3" s="35"/>
      <c r="AA3" s="33"/>
      <c r="AB3" s="35">
        <v>4270020.3499999996</v>
      </c>
    </row>
    <row r="4" spans="1:28" x14ac:dyDescent="0.25">
      <c r="A4" s="33"/>
      <c r="B4" s="33"/>
      <c r="C4" s="33" t="s">
        <v>170</v>
      </c>
      <c r="D4" s="33"/>
      <c r="E4" s="33"/>
      <c r="F4" s="33"/>
      <c r="G4" s="33"/>
      <c r="H4" s="33"/>
      <c r="I4" s="33"/>
      <c r="J4" s="33"/>
      <c r="K4" s="33"/>
      <c r="L4" s="34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5"/>
      <c r="Y4" s="33"/>
      <c r="Z4" s="35"/>
      <c r="AA4" s="33"/>
      <c r="AB4" s="35">
        <v>28.63</v>
      </c>
    </row>
    <row r="5" spans="1:28" x14ac:dyDescent="0.25">
      <c r="A5" s="33"/>
      <c r="B5" s="33"/>
      <c r="C5" s="33"/>
      <c r="D5" s="33" t="s">
        <v>350</v>
      </c>
      <c r="E5" s="33"/>
      <c r="F5" s="33"/>
      <c r="G5" s="33"/>
      <c r="H5" s="33"/>
      <c r="I5" s="33"/>
      <c r="J5" s="33"/>
      <c r="K5" s="33"/>
      <c r="L5" s="34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5"/>
      <c r="Y5" s="33"/>
      <c r="Z5" s="35"/>
      <c r="AA5" s="33"/>
      <c r="AB5" s="35">
        <v>28.63</v>
      </c>
    </row>
    <row r="6" spans="1:28" x14ac:dyDescent="0.25">
      <c r="A6" s="37"/>
      <c r="B6" s="37"/>
      <c r="C6" s="37"/>
      <c r="D6" s="37"/>
      <c r="E6" s="37"/>
      <c r="F6" s="37"/>
      <c r="G6" s="37"/>
      <c r="H6" s="37"/>
      <c r="I6" s="37"/>
      <c r="J6" s="37" t="s">
        <v>172</v>
      </c>
      <c r="K6" s="37"/>
      <c r="L6" s="38">
        <v>45330</v>
      </c>
      <c r="M6" s="37"/>
      <c r="N6" s="37" t="s">
        <v>178</v>
      </c>
      <c r="O6" s="37"/>
      <c r="P6" s="37" t="s">
        <v>351</v>
      </c>
      <c r="Q6" s="37"/>
      <c r="R6" s="37"/>
      <c r="S6" s="37"/>
      <c r="T6" s="39"/>
      <c r="U6" s="37"/>
      <c r="V6" s="37" t="s">
        <v>352</v>
      </c>
      <c r="W6" s="37"/>
      <c r="X6" s="40"/>
      <c r="Y6" s="37"/>
      <c r="Z6" s="40">
        <v>5000</v>
      </c>
      <c r="AA6" s="37"/>
      <c r="AB6" s="40">
        <v>-4971.37</v>
      </c>
    </row>
    <row r="7" spans="1:28" x14ac:dyDescent="0.25">
      <c r="A7" s="37"/>
      <c r="B7" s="37"/>
      <c r="C7" s="37"/>
      <c r="D7" s="37"/>
      <c r="E7" s="37"/>
      <c r="F7" s="37"/>
      <c r="G7" s="37"/>
      <c r="H7" s="37"/>
      <c r="I7" s="37"/>
      <c r="J7" s="37" t="s">
        <v>172</v>
      </c>
      <c r="K7" s="37"/>
      <c r="L7" s="38">
        <v>45330</v>
      </c>
      <c r="M7" s="37"/>
      <c r="N7" s="37" t="s">
        <v>180</v>
      </c>
      <c r="O7" s="37"/>
      <c r="P7" s="37" t="s">
        <v>353</v>
      </c>
      <c r="Q7" s="37"/>
      <c r="R7" s="37"/>
      <c r="S7" s="37"/>
      <c r="T7" s="39"/>
      <c r="U7" s="37"/>
      <c r="V7" s="37" t="s">
        <v>354</v>
      </c>
      <c r="W7" s="37"/>
      <c r="X7" s="40"/>
      <c r="Y7" s="37"/>
      <c r="Z7" s="40">
        <v>10000</v>
      </c>
      <c r="AA7" s="37"/>
      <c r="AB7" s="40">
        <v>-14971.37</v>
      </c>
    </row>
    <row r="8" spans="1:28" x14ac:dyDescent="0.25">
      <c r="A8" s="37"/>
      <c r="B8" s="37"/>
      <c r="C8" s="37"/>
      <c r="D8" s="37"/>
      <c r="E8" s="37"/>
      <c r="F8" s="37"/>
      <c r="G8" s="37"/>
      <c r="H8" s="37"/>
      <c r="I8" s="37"/>
      <c r="J8" s="37" t="s">
        <v>176</v>
      </c>
      <c r="K8" s="37"/>
      <c r="L8" s="38">
        <v>45330</v>
      </c>
      <c r="M8" s="37"/>
      <c r="N8" s="37"/>
      <c r="O8" s="37"/>
      <c r="P8" s="37"/>
      <c r="Q8" s="37"/>
      <c r="R8" s="37" t="s">
        <v>176</v>
      </c>
      <c r="S8" s="37"/>
      <c r="T8" s="39"/>
      <c r="U8" s="37"/>
      <c r="V8" s="37" t="s">
        <v>177</v>
      </c>
      <c r="W8" s="37"/>
      <c r="X8" s="40">
        <v>15000</v>
      </c>
      <c r="Y8" s="37"/>
      <c r="Z8" s="40"/>
      <c r="AA8" s="37"/>
      <c r="AB8" s="40">
        <v>28.63</v>
      </c>
    </row>
    <row r="9" spans="1:28" ht="15.75" thickBot="1" x14ac:dyDescent="0.3">
      <c r="A9" s="37"/>
      <c r="B9" s="37"/>
      <c r="C9" s="37"/>
      <c r="D9" s="37"/>
      <c r="E9" s="37"/>
      <c r="F9" s="37"/>
      <c r="G9" s="37"/>
      <c r="H9" s="37"/>
      <c r="I9" s="37"/>
      <c r="J9" s="37" t="s">
        <v>187</v>
      </c>
      <c r="K9" s="37"/>
      <c r="L9" s="38">
        <v>45485</v>
      </c>
      <c r="M9" s="37"/>
      <c r="N9" s="37"/>
      <c r="O9" s="37"/>
      <c r="P9" s="37"/>
      <c r="Q9" s="37"/>
      <c r="R9" s="37" t="s">
        <v>188</v>
      </c>
      <c r="S9" s="37"/>
      <c r="T9" s="39"/>
      <c r="U9" s="37"/>
      <c r="V9" s="37" t="s">
        <v>355</v>
      </c>
      <c r="W9" s="37"/>
      <c r="X9" s="42">
        <v>39295.69</v>
      </c>
      <c r="Y9" s="37"/>
      <c r="Z9" s="42"/>
      <c r="AA9" s="37"/>
      <c r="AB9" s="42">
        <v>39324.32</v>
      </c>
    </row>
    <row r="10" spans="1:28" x14ac:dyDescent="0.25">
      <c r="A10" s="37"/>
      <c r="B10" s="37"/>
      <c r="C10" s="37"/>
      <c r="D10" s="37" t="s">
        <v>356</v>
      </c>
      <c r="E10" s="37"/>
      <c r="F10" s="37"/>
      <c r="G10" s="37"/>
      <c r="H10" s="37"/>
      <c r="I10" s="37"/>
      <c r="J10" s="37"/>
      <c r="K10" s="37"/>
      <c r="L10" s="38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40">
        <f>ROUND(SUM(X5:X9),5)</f>
        <v>54295.69</v>
      </c>
      <c r="Y10" s="37"/>
      <c r="Z10" s="40">
        <f>ROUND(SUM(Z5:Z9),5)</f>
        <v>15000</v>
      </c>
      <c r="AA10" s="37"/>
      <c r="AB10" s="40">
        <f>AB9</f>
        <v>39324.32</v>
      </c>
    </row>
    <row r="11" spans="1:28" x14ac:dyDescent="0.25">
      <c r="A11" s="33"/>
      <c r="B11" s="33"/>
      <c r="C11" s="33"/>
      <c r="D11" s="33" t="s">
        <v>355</v>
      </c>
      <c r="E11" s="33"/>
      <c r="F11" s="33"/>
      <c r="G11" s="33"/>
      <c r="H11" s="33"/>
      <c r="I11" s="33"/>
      <c r="J11" s="33"/>
      <c r="K11" s="33"/>
      <c r="L11" s="34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5"/>
      <c r="Y11" s="33"/>
      <c r="Z11" s="35"/>
      <c r="AA11" s="33"/>
      <c r="AB11" s="35">
        <v>0</v>
      </c>
    </row>
    <row r="12" spans="1:28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 t="s">
        <v>176</v>
      </c>
      <c r="K12" s="37"/>
      <c r="L12" s="38">
        <v>45316</v>
      </c>
      <c r="M12" s="37"/>
      <c r="N12" s="37"/>
      <c r="O12" s="37"/>
      <c r="P12" s="37"/>
      <c r="Q12" s="37"/>
      <c r="R12" s="37" t="s">
        <v>176</v>
      </c>
      <c r="S12" s="37"/>
      <c r="T12" s="39"/>
      <c r="U12" s="37"/>
      <c r="V12" s="37" t="s">
        <v>357</v>
      </c>
      <c r="W12" s="37"/>
      <c r="X12" s="40">
        <v>202967</v>
      </c>
      <c r="Y12" s="37"/>
      <c r="Z12" s="40"/>
      <c r="AA12" s="37"/>
      <c r="AB12" s="40">
        <v>202967</v>
      </c>
    </row>
    <row r="13" spans="1:28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 t="s">
        <v>172</v>
      </c>
      <c r="K13" s="37"/>
      <c r="L13" s="38">
        <v>45320</v>
      </c>
      <c r="M13" s="37"/>
      <c r="N13" s="37" t="s">
        <v>173</v>
      </c>
      <c r="O13" s="37"/>
      <c r="P13" s="37" t="s">
        <v>358</v>
      </c>
      <c r="Q13" s="37"/>
      <c r="R13" s="37"/>
      <c r="S13" s="37"/>
      <c r="T13" s="39"/>
      <c r="U13" s="37"/>
      <c r="V13" s="37" t="s">
        <v>354</v>
      </c>
      <c r="W13" s="37"/>
      <c r="X13" s="40"/>
      <c r="Y13" s="37"/>
      <c r="Z13" s="40">
        <v>100365.85</v>
      </c>
      <c r="AA13" s="37"/>
      <c r="AB13" s="40">
        <v>102601.15</v>
      </c>
    </row>
    <row r="14" spans="1:28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 t="s">
        <v>172</v>
      </c>
      <c r="K14" s="37"/>
      <c r="L14" s="38">
        <v>45324</v>
      </c>
      <c r="M14" s="37"/>
      <c r="N14" s="37" t="s">
        <v>178</v>
      </c>
      <c r="O14" s="37"/>
      <c r="P14" s="37" t="s">
        <v>359</v>
      </c>
      <c r="Q14" s="37"/>
      <c r="R14" s="37"/>
      <c r="S14" s="37"/>
      <c r="T14" s="39"/>
      <c r="U14" s="37"/>
      <c r="V14" s="37" t="s">
        <v>360</v>
      </c>
      <c r="W14" s="37"/>
      <c r="X14" s="40"/>
      <c r="Y14" s="37"/>
      <c r="Z14" s="40">
        <v>88600.320000000007</v>
      </c>
      <c r="AA14" s="37"/>
      <c r="AB14" s="40">
        <v>14000.83</v>
      </c>
    </row>
    <row r="15" spans="1:28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 t="s">
        <v>172</v>
      </c>
      <c r="K15" s="37"/>
      <c r="L15" s="38">
        <v>45327</v>
      </c>
      <c r="M15" s="37"/>
      <c r="N15" s="37" t="s">
        <v>361</v>
      </c>
      <c r="O15" s="37"/>
      <c r="P15" s="37" t="s">
        <v>351</v>
      </c>
      <c r="Q15" s="37"/>
      <c r="R15" s="37"/>
      <c r="S15" s="37"/>
      <c r="T15" s="39"/>
      <c r="U15" s="37"/>
      <c r="V15" s="37" t="s">
        <v>352</v>
      </c>
      <c r="W15" s="37"/>
      <c r="X15" s="40"/>
      <c r="Y15" s="37"/>
      <c r="Z15" s="40">
        <v>8000</v>
      </c>
      <c r="AA15" s="37"/>
      <c r="AB15" s="40">
        <v>6000.83</v>
      </c>
    </row>
    <row r="16" spans="1:28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 t="s">
        <v>176</v>
      </c>
      <c r="K16" s="37"/>
      <c r="L16" s="38">
        <v>45329</v>
      </c>
      <c r="M16" s="37"/>
      <c r="N16" s="37"/>
      <c r="O16" s="37"/>
      <c r="P16" s="37"/>
      <c r="Q16" s="37"/>
      <c r="R16" s="37" t="s">
        <v>176</v>
      </c>
      <c r="S16" s="37"/>
      <c r="T16" s="39"/>
      <c r="U16" s="37"/>
      <c r="V16" s="37" t="s">
        <v>357</v>
      </c>
      <c r="W16" s="37"/>
      <c r="X16" s="40">
        <v>493195.96</v>
      </c>
      <c r="Y16" s="37"/>
      <c r="Z16" s="40"/>
      <c r="AA16" s="37"/>
      <c r="AB16" s="40">
        <v>499196.79</v>
      </c>
    </row>
    <row r="17" spans="1:28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 t="s">
        <v>172</v>
      </c>
      <c r="K17" s="37"/>
      <c r="L17" s="38">
        <v>45330</v>
      </c>
      <c r="M17" s="37"/>
      <c r="N17" s="37" t="s">
        <v>180</v>
      </c>
      <c r="O17" s="37"/>
      <c r="P17" s="37" t="s">
        <v>358</v>
      </c>
      <c r="Q17" s="37"/>
      <c r="R17" s="37"/>
      <c r="S17" s="37"/>
      <c r="T17" s="39"/>
      <c r="U17" s="37"/>
      <c r="V17" s="37" t="s">
        <v>354</v>
      </c>
      <c r="W17" s="37"/>
      <c r="X17" s="40"/>
      <c r="Y17" s="37"/>
      <c r="Z17" s="40">
        <v>21250</v>
      </c>
      <c r="AA17" s="37"/>
      <c r="AB17" s="40">
        <v>477946.79</v>
      </c>
    </row>
    <row r="18" spans="1:28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 t="s">
        <v>172</v>
      </c>
      <c r="K18" s="37"/>
      <c r="L18" s="38">
        <v>45334</v>
      </c>
      <c r="M18" s="37"/>
      <c r="N18" s="37" t="s">
        <v>181</v>
      </c>
      <c r="O18" s="37"/>
      <c r="P18" s="37" t="s">
        <v>351</v>
      </c>
      <c r="Q18" s="37"/>
      <c r="R18" s="37"/>
      <c r="S18" s="37"/>
      <c r="T18" s="39"/>
      <c r="U18" s="37"/>
      <c r="V18" s="37" t="s">
        <v>352</v>
      </c>
      <c r="W18" s="37"/>
      <c r="X18" s="40"/>
      <c r="Y18" s="37"/>
      <c r="Z18" s="40">
        <v>50000</v>
      </c>
      <c r="AA18" s="37"/>
      <c r="AB18" s="40">
        <v>427946.79</v>
      </c>
    </row>
    <row r="19" spans="1:28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 t="s">
        <v>172</v>
      </c>
      <c r="K19" s="37"/>
      <c r="L19" s="38">
        <v>45334</v>
      </c>
      <c r="M19" s="37"/>
      <c r="N19" s="37" t="s">
        <v>182</v>
      </c>
      <c r="O19" s="37"/>
      <c r="P19" s="37" t="s">
        <v>362</v>
      </c>
      <c r="Q19" s="37"/>
      <c r="R19" s="37"/>
      <c r="S19" s="37"/>
      <c r="T19" s="39"/>
      <c r="U19" s="37"/>
      <c r="V19" s="37" t="s">
        <v>352</v>
      </c>
      <c r="W19" s="37"/>
      <c r="X19" s="40"/>
      <c r="Y19" s="37"/>
      <c r="Z19" s="40">
        <v>365495.96</v>
      </c>
      <c r="AA19" s="37"/>
      <c r="AB19" s="40">
        <v>62450.83</v>
      </c>
    </row>
    <row r="20" spans="1:28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 t="s">
        <v>172</v>
      </c>
      <c r="K20" s="37"/>
      <c r="L20" s="38">
        <v>45350</v>
      </c>
      <c r="M20" s="37"/>
      <c r="N20" s="37" t="s">
        <v>183</v>
      </c>
      <c r="O20" s="37"/>
      <c r="P20" s="37" t="s">
        <v>353</v>
      </c>
      <c r="Q20" s="37"/>
      <c r="R20" s="37"/>
      <c r="S20" s="37"/>
      <c r="T20" s="39"/>
      <c r="U20" s="37"/>
      <c r="V20" s="37" t="s">
        <v>354</v>
      </c>
      <c r="W20" s="37"/>
      <c r="X20" s="40"/>
      <c r="Y20" s="37"/>
      <c r="Z20" s="40">
        <v>20000</v>
      </c>
      <c r="AA20" s="37"/>
      <c r="AB20" s="40">
        <v>42450.83</v>
      </c>
    </row>
    <row r="21" spans="1:28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 t="s">
        <v>176</v>
      </c>
      <c r="K21" s="37"/>
      <c r="L21" s="38">
        <v>45369</v>
      </c>
      <c r="M21" s="37"/>
      <c r="N21" s="37"/>
      <c r="O21" s="37"/>
      <c r="P21" s="37"/>
      <c r="Q21" s="37"/>
      <c r="R21" s="37" t="s">
        <v>176</v>
      </c>
      <c r="S21" s="37"/>
      <c r="T21" s="39"/>
      <c r="U21" s="37"/>
      <c r="V21" s="37" t="s">
        <v>357</v>
      </c>
      <c r="W21" s="37"/>
      <c r="X21" s="40">
        <v>307825.90000000002</v>
      </c>
      <c r="Y21" s="37"/>
      <c r="Z21" s="40"/>
      <c r="AA21" s="37"/>
      <c r="AB21" s="40">
        <v>350276.73</v>
      </c>
    </row>
    <row r="22" spans="1:28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 t="s">
        <v>172</v>
      </c>
      <c r="K22" s="37"/>
      <c r="L22" s="38">
        <v>45370</v>
      </c>
      <c r="M22" s="37"/>
      <c r="N22" s="37" t="s">
        <v>363</v>
      </c>
      <c r="O22" s="37"/>
      <c r="P22" s="37" t="s">
        <v>351</v>
      </c>
      <c r="Q22" s="37"/>
      <c r="R22" s="37"/>
      <c r="S22" s="37"/>
      <c r="T22" s="39"/>
      <c r="U22" s="37"/>
      <c r="V22" s="37" t="s">
        <v>352</v>
      </c>
      <c r="W22" s="37"/>
      <c r="X22" s="40"/>
      <c r="Y22" s="37"/>
      <c r="Z22" s="40">
        <v>675</v>
      </c>
      <c r="AA22" s="37"/>
      <c r="AB22" s="40">
        <v>349601.73</v>
      </c>
    </row>
    <row r="23" spans="1:28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 t="s">
        <v>172</v>
      </c>
      <c r="K23" s="37"/>
      <c r="L23" s="38">
        <v>45371</v>
      </c>
      <c r="M23" s="37"/>
      <c r="N23" s="37" t="s">
        <v>364</v>
      </c>
      <c r="O23" s="37"/>
      <c r="P23" s="37" t="s">
        <v>351</v>
      </c>
      <c r="Q23" s="37"/>
      <c r="R23" s="37"/>
      <c r="S23" s="37"/>
      <c r="T23" s="39"/>
      <c r="U23" s="37"/>
      <c r="V23" s="37" t="s">
        <v>352</v>
      </c>
      <c r="W23" s="37"/>
      <c r="X23" s="40"/>
      <c r="Y23" s="37"/>
      <c r="Z23" s="40">
        <v>307825.90000000002</v>
      </c>
      <c r="AA23" s="37"/>
      <c r="AB23" s="40">
        <v>41775.83</v>
      </c>
    </row>
    <row r="24" spans="1:28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 t="s">
        <v>172</v>
      </c>
      <c r="K24" s="37"/>
      <c r="L24" s="38">
        <v>45380</v>
      </c>
      <c r="M24" s="37"/>
      <c r="N24" s="37" t="s">
        <v>365</v>
      </c>
      <c r="O24" s="37"/>
      <c r="P24" s="37" t="s">
        <v>353</v>
      </c>
      <c r="Q24" s="37"/>
      <c r="R24" s="37"/>
      <c r="S24" s="37"/>
      <c r="T24" s="39"/>
      <c r="U24" s="37"/>
      <c r="V24" s="37" t="s">
        <v>354</v>
      </c>
      <c r="W24" s="37"/>
      <c r="X24" s="40"/>
      <c r="Y24" s="37"/>
      <c r="Z24" s="40">
        <v>10000</v>
      </c>
      <c r="AA24" s="37"/>
      <c r="AB24" s="40">
        <v>31775.83</v>
      </c>
    </row>
    <row r="25" spans="1:28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 t="s">
        <v>172</v>
      </c>
      <c r="K25" s="37"/>
      <c r="L25" s="38">
        <v>45384</v>
      </c>
      <c r="M25" s="37"/>
      <c r="N25" s="37" t="s">
        <v>185</v>
      </c>
      <c r="O25" s="37"/>
      <c r="P25" s="37" t="s">
        <v>351</v>
      </c>
      <c r="Q25" s="37"/>
      <c r="R25" s="37"/>
      <c r="S25" s="37"/>
      <c r="T25" s="39"/>
      <c r="U25" s="37"/>
      <c r="V25" s="37" t="s">
        <v>352</v>
      </c>
      <c r="W25" s="37"/>
      <c r="X25" s="40"/>
      <c r="Y25" s="37"/>
      <c r="Z25" s="40">
        <v>30000</v>
      </c>
      <c r="AA25" s="37"/>
      <c r="AB25" s="40">
        <v>1775.83</v>
      </c>
    </row>
    <row r="26" spans="1:28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 t="s">
        <v>176</v>
      </c>
      <c r="K26" s="37"/>
      <c r="L26" s="38">
        <v>45411</v>
      </c>
      <c r="M26" s="37"/>
      <c r="N26" s="37"/>
      <c r="O26" s="37"/>
      <c r="P26" s="37"/>
      <c r="Q26" s="37"/>
      <c r="R26" s="37" t="s">
        <v>176</v>
      </c>
      <c r="S26" s="37"/>
      <c r="T26" s="39"/>
      <c r="U26" s="37"/>
      <c r="V26" s="37" t="s">
        <v>357</v>
      </c>
      <c r="W26" s="37"/>
      <c r="X26" s="40">
        <v>366574.52</v>
      </c>
      <c r="Y26" s="37"/>
      <c r="Z26" s="40"/>
      <c r="AA26" s="37"/>
      <c r="AB26" s="40">
        <v>368350.35</v>
      </c>
    </row>
    <row r="27" spans="1:28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 t="s">
        <v>172</v>
      </c>
      <c r="K27" s="37"/>
      <c r="L27" s="38">
        <v>45411</v>
      </c>
      <c r="M27" s="37"/>
      <c r="N27" s="37" t="s">
        <v>366</v>
      </c>
      <c r="O27" s="37"/>
      <c r="P27" s="37" t="s">
        <v>367</v>
      </c>
      <c r="Q27" s="37"/>
      <c r="R27" s="37"/>
      <c r="S27" s="37"/>
      <c r="T27" s="39"/>
      <c r="U27" s="37"/>
      <c r="V27" s="37" t="s">
        <v>368</v>
      </c>
      <c r="W27" s="37"/>
      <c r="X27" s="40"/>
      <c r="Y27" s="37"/>
      <c r="Z27" s="40">
        <v>17000</v>
      </c>
      <c r="AA27" s="37"/>
      <c r="AB27" s="40">
        <v>351350.35</v>
      </c>
    </row>
    <row r="28" spans="1:28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 t="s">
        <v>172</v>
      </c>
      <c r="K28" s="37"/>
      <c r="L28" s="38">
        <v>45411</v>
      </c>
      <c r="M28" s="37"/>
      <c r="N28" s="37" t="s">
        <v>369</v>
      </c>
      <c r="O28" s="37"/>
      <c r="P28" s="37" t="s">
        <v>351</v>
      </c>
      <c r="Q28" s="37"/>
      <c r="R28" s="37"/>
      <c r="S28" s="37"/>
      <c r="T28" s="39"/>
      <c r="U28" s="37"/>
      <c r="V28" s="37" t="s">
        <v>352</v>
      </c>
      <c r="W28" s="37"/>
      <c r="X28" s="40"/>
      <c r="Y28" s="37"/>
      <c r="Z28" s="40">
        <v>675</v>
      </c>
      <c r="AA28" s="37"/>
      <c r="AB28" s="40">
        <v>350675.35</v>
      </c>
    </row>
    <row r="29" spans="1:28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 t="s">
        <v>172</v>
      </c>
      <c r="K29" s="37"/>
      <c r="L29" s="38">
        <v>45412</v>
      </c>
      <c r="M29" s="37"/>
      <c r="N29" s="37" t="s">
        <v>186</v>
      </c>
      <c r="O29" s="37"/>
      <c r="P29" s="37" t="s">
        <v>351</v>
      </c>
      <c r="Q29" s="37"/>
      <c r="R29" s="37"/>
      <c r="S29" s="37"/>
      <c r="T29" s="39"/>
      <c r="U29" s="37"/>
      <c r="V29" s="37" t="s">
        <v>352</v>
      </c>
      <c r="W29" s="37"/>
      <c r="X29" s="40"/>
      <c r="Y29" s="37"/>
      <c r="Z29" s="40">
        <v>350000</v>
      </c>
      <c r="AA29" s="37"/>
      <c r="AB29" s="40">
        <v>675.35</v>
      </c>
    </row>
    <row r="30" spans="1:28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 t="s">
        <v>176</v>
      </c>
      <c r="K30" s="37"/>
      <c r="L30" s="38">
        <v>45443</v>
      </c>
      <c r="M30" s="37"/>
      <c r="N30" s="37"/>
      <c r="O30" s="37"/>
      <c r="P30" s="37"/>
      <c r="Q30" s="37"/>
      <c r="R30" s="37" t="s">
        <v>176</v>
      </c>
      <c r="S30" s="37"/>
      <c r="T30" s="39"/>
      <c r="U30" s="37"/>
      <c r="V30" s="37" t="s">
        <v>357</v>
      </c>
      <c r="W30" s="37"/>
      <c r="X30" s="40">
        <v>281413.71999999997</v>
      </c>
      <c r="Y30" s="37"/>
      <c r="Z30" s="40"/>
      <c r="AA30" s="37"/>
      <c r="AB30" s="40">
        <v>282089.07</v>
      </c>
    </row>
    <row r="31" spans="1:28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 t="s">
        <v>172</v>
      </c>
      <c r="K31" s="37"/>
      <c r="L31" s="38">
        <v>45443</v>
      </c>
      <c r="M31" s="37"/>
      <c r="N31" s="37" t="s">
        <v>370</v>
      </c>
      <c r="O31" s="37"/>
      <c r="P31" s="37" t="s">
        <v>353</v>
      </c>
      <c r="Q31" s="37"/>
      <c r="R31" s="37"/>
      <c r="S31" s="37"/>
      <c r="T31" s="39"/>
      <c r="U31" s="37"/>
      <c r="V31" s="37" t="s">
        <v>354</v>
      </c>
      <c r="W31" s="37"/>
      <c r="X31" s="40"/>
      <c r="Y31" s="37"/>
      <c r="Z31" s="40">
        <v>10000</v>
      </c>
      <c r="AA31" s="37"/>
      <c r="AB31" s="40">
        <v>272089.07</v>
      </c>
    </row>
    <row r="32" spans="1:28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 t="s">
        <v>172</v>
      </c>
      <c r="K32" s="37"/>
      <c r="L32" s="38">
        <v>45443</v>
      </c>
      <c r="M32" s="37"/>
      <c r="N32" s="37" t="s">
        <v>371</v>
      </c>
      <c r="O32" s="37"/>
      <c r="P32" s="37" t="s">
        <v>372</v>
      </c>
      <c r="Q32" s="37"/>
      <c r="R32" s="37"/>
      <c r="S32" s="37"/>
      <c r="T32" s="39"/>
      <c r="U32" s="37"/>
      <c r="V32" s="37" t="s">
        <v>373</v>
      </c>
      <c r="W32" s="37"/>
      <c r="X32" s="40"/>
      <c r="Y32" s="37"/>
      <c r="Z32" s="40">
        <v>10781.36</v>
      </c>
      <c r="AA32" s="37"/>
      <c r="AB32" s="40">
        <v>261307.71</v>
      </c>
    </row>
    <row r="33" spans="1:28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 t="s">
        <v>172</v>
      </c>
      <c r="K33" s="37"/>
      <c r="L33" s="38">
        <v>45443</v>
      </c>
      <c r="M33" s="37"/>
      <c r="N33" s="37" t="s">
        <v>374</v>
      </c>
      <c r="O33" s="37"/>
      <c r="P33" s="37" t="s">
        <v>351</v>
      </c>
      <c r="Q33" s="37"/>
      <c r="R33" s="37"/>
      <c r="S33" s="37"/>
      <c r="T33" s="39"/>
      <c r="U33" s="37"/>
      <c r="V33" s="37" t="s">
        <v>352</v>
      </c>
      <c r="W33" s="37"/>
      <c r="X33" s="40"/>
      <c r="Y33" s="37"/>
      <c r="Z33" s="40">
        <v>247206.88</v>
      </c>
      <c r="AA33" s="37"/>
      <c r="AB33" s="40">
        <v>14100.83</v>
      </c>
    </row>
    <row r="34" spans="1:28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 t="s">
        <v>172</v>
      </c>
      <c r="K34" s="37"/>
      <c r="L34" s="38">
        <v>45443</v>
      </c>
      <c r="M34" s="37"/>
      <c r="N34" s="37" t="s">
        <v>375</v>
      </c>
      <c r="O34" s="37"/>
      <c r="P34" s="37" t="s">
        <v>376</v>
      </c>
      <c r="Q34" s="37"/>
      <c r="R34" s="37"/>
      <c r="S34" s="37"/>
      <c r="T34" s="39"/>
      <c r="U34" s="37"/>
      <c r="V34" s="37" t="s">
        <v>377</v>
      </c>
      <c r="W34" s="37"/>
      <c r="X34" s="40"/>
      <c r="Y34" s="37"/>
      <c r="Z34" s="40">
        <v>10000</v>
      </c>
      <c r="AA34" s="37"/>
      <c r="AB34" s="40">
        <v>4100.83</v>
      </c>
    </row>
    <row r="35" spans="1:28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 t="s">
        <v>172</v>
      </c>
      <c r="K35" s="37"/>
      <c r="L35" s="38">
        <v>45448</v>
      </c>
      <c r="M35" s="37"/>
      <c r="N35" s="37" t="s">
        <v>378</v>
      </c>
      <c r="O35" s="37"/>
      <c r="P35" s="37" t="s">
        <v>379</v>
      </c>
      <c r="Q35" s="37"/>
      <c r="R35" s="37"/>
      <c r="S35" s="37"/>
      <c r="T35" s="39"/>
      <c r="U35" s="37"/>
      <c r="V35" s="37" t="s">
        <v>352</v>
      </c>
      <c r="W35" s="37"/>
      <c r="X35" s="40"/>
      <c r="Y35" s="37"/>
      <c r="Z35" s="40">
        <v>675</v>
      </c>
      <c r="AA35" s="37"/>
      <c r="AB35" s="40">
        <v>3425.83</v>
      </c>
    </row>
    <row r="36" spans="1:28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 t="s">
        <v>176</v>
      </c>
      <c r="K36" s="37"/>
      <c r="L36" s="38">
        <v>45483</v>
      </c>
      <c r="M36" s="37"/>
      <c r="N36" s="37"/>
      <c r="O36" s="37"/>
      <c r="P36" s="37"/>
      <c r="Q36" s="37"/>
      <c r="R36" s="37" t="s">
        <v>176</v>
      </c>
      <c r="S36" s="37"/>
      <c r="T36" s="39"/>
      <c r="U36" s="37"/>
      <c r="V36" s="37" t="s">
        <v>357</v>
      </c>
      <c r="W36" s="37"/>
      <c r="X36" s="40">
        <v>380368.37</v>
      </c>
      <c r="Y36" s="37"/>
      <c r="Z36" s="40"/>
      <c r="AA36" s="37"/>
      <c r="AB36" s="40">
        <v>383794.2</v>
      </c>
    </row>
    <row r="37" spans="1:28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 t="s">
        <v>172</v>
      </c>
      <c r="K37" s="37"/>
      <c r="L37" s="38">
        <v>45484</v>
      </c>
      <c r="M37" s="37"/>
      <c r="N37" s="37" t="s">
        <v>380</v>
      </c>
      <c r="O37" s="37"/>
      <c r="P37" s="37" t="s">
        <v>353</v>
      </c>
      <c r="Q37" s="37"/>
      <c r="R37" s="37"/>
      <c r="S37" s="37"/>
      <c r="T37" s="39"/>
      <c r="U37" s="37"/>
      <c r="V37" s="37" t="s">
        <v>354</v>
      </c>
      <c r="W37" s="37"/>
      <c r="X37" s="40"/>
      <c r="Y37" s="37"/>
      <c r="Z37" s="40">
        <v>10000</v>
      </c>
      <c r="AA37" s="37"/>
      <c r="AB37" s="40">
        <v>373794.2</v>
      </c>
    </row>
    <row r="38" spans="1:28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 t="s">
        <v>172</v>
      </c>
      <c r="K38" s="37"/>
      <c r="L38" s="38">
        <v>45484</v>
      </c>
      <c r="M38" s="37"/>
      <c r="N38" s="37" t="s">
        <v>381</v>
      </c>
      <c r="O38" s="37"/>
      <c r="P38" s="37" t="s">
        <v>351</v>
      </c>
      <c r="Q38" s="37"/>
      <c r="R38" s="37"/>
      <c r="S38" s="37"/>
      <c r="T38" s="39"/>
      <c r="U38" s="37"/>
      <c r="V38" s="37" t="s">
        <v>352</v>
      </c>
      <c r="W38" s="37"/>
      <c r="X38" s="40"/>
      <c r="Y38" s="37"/>
      <c r="Z38" s="40">
        <v>328622.68</v>
      </c>
      <c r="AA38" s="37"/>
      <c r="AB38" s="40">
        <v>45171.519999999997</v>
      </c>
    </row>
    <row r="39" spans="1:28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 t="s">
        <v>172</v>
      </c>
      <c r="K39" s="37"/>
      <c r="L39" s="38">
        <v>45484</v>
      </c>
      <c r="M39" s="37"/>
      <c r="N39" s="37" t="s">
        <v>382</v>
      </c>
      <c r="O39" s="37"/>
      <c r="P39" s="37" t="s">
        <v>379</v>
      </c>
      <c r="Q39" s="37"/>
      <c r="R39" s="37"/>
      <c r="S39" s="37"/>
      <c r="T39" s="39"/>
      <c r="U39" s="37"/>
      <c r="V39" s="37" t="s">
        <v>352</v>
      </c>
      <c r="W39" s="37"/>
      <c r="X39" s="40"/>
      <c r="Y39" s="37"/>
      <c r="Z39" s="40">
        <v>675</v>
      </c>
      <c r="AA39" s="37"/>
      <c r="AB39" s="40">
        <v>44496.52</v>
      </c>
    </row>
    <row r="40" spans="1:28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 t="s">
        <v>172</v>
      </c>
      <c r="K40" s="37"/>
      <c r="L40" s="38">
        <v>45485</v>
      </c>
      <c r="M40" s="37"/>
      <c r="N40" s="37" t="s">
        <v>383</v>
      </c>
      <c r="O40" s="37"/>
      <c r="P40" s="37" t="s">
        <v>353</v>
      </c>
      <c r="Q40" s="37"/>
      <c r="R40" s="37"/>
      <c r="S40" s="37"/>
      <c r="T40" s="39"/>
      <c r="U40" s="37"/>
      <c r="V40" s="37" t="s">
        <v>354</v>
      </c>
      <c r="W40" s="37"/>
      <c r="X40" s="40"/>
      <c r="Y40" s="37"/>
      <c r="Z40" s="40">
        <v>1775</v>
      </c>
      <c r="AA40" s="37"/>
      <c r="AB40" s="40">
        <v>42721.52</v>
      </c>
    </row>
    <row r="41" spans="1:28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 t="s">
        <v>187</v>
      </c>
      <c r="K41" s="37"/>
      <c r="L41" s="38">
        <v>45485</v>
      </c>
      <c r="M41" s="37"/>
      <c r="N41" s="37"/>
      <c r="O41" s="37"/>
      <c r="P41" s="37"/>
      <c r="Q41" s="37"/>
      <c r="R41" s="37" t="s">
        <v>188</v>
      </c>
      <c r="S41" s="37"/>
      <c r="T41" s="39"/>
      <c r="U41" s="37"/>
      <c r="V41" s="37" t="s">
        <v>350</v>
      </c>
      <c r="W41" s="37"/>
      <c r="X41" s="40"/>
      <c r="Y41" s="37"/>
      <c r="Z41" s="40">
        <v>39295.69</v>
      </c>
      <c r="AA41" s="37"/>
      <c r="AB41" s="40">
        <v>3425.83</v>
      </c>
    </row>
    <row r="42" spans="1:28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 t="s">
        <v>172</v>
      </c>
      <c r="K42" s="37"/>
      <c r="L42" s="38">
        <v>45488</v>
      </c>
      <c r="M42" s="37"/>
      <c r="N42" s="37" t="s">
        <v>384</v>
      </c>
      <c r="O42" s="37"/>
      <c r="P42" s="37" t="s">
        <v>385</v>
      </c>
      <c r="Q42" s="37"/>
      <c r="R42" s="37"/>
      <c r="S42" s="37"/>
      <c r="T42" s="39"/>
      <c r="U42" s="37"/>
      <c r="V42" s="37" t="s">
        <v>386</v>
      </c>
      <c r="W42" s="37"/>
      <c r="X42" s="40"/>
      <c r="Y42" s="37"/>
      <c r="Z42" s="40">
        <v>4295.6899999999996</v>
      </c>
      <c r="AA42" s="37"/>
      <c r="AB42" s="40">
        <v>-869.86</v>
      </c>
    </row>
    <row r="43" spans="1:28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 t="s">
        <v>176</v>
      </c>
      <c r="K43" s="37"/>
      <c r="L43" s="38">
        <v>45520</v>
      </c>
      <c r="M43" s="37"/>
      <c r="N43" s="37"/>
      <c r="O43" s="37"/>
      <c r="P43" s="37"/>
      <c r="Q43" s="37"/>
      <c r="R43" s="37" t="s">
        <v>176</v>
      </c>
      <c r="S43" s="37"/>
      <c r="T43" s="39"/>
      <c r="U43" s="37"/>
      <c r="V43" s="37" t="s">
        <v>357</v>
      </c>
      <c r="W43" s="37"/>
      <c r="X43" s="40">
        <v>58122.6</v>
      </c>
      <c r="Y43" s="37"/>
      <c r="Z43" s="40"/>
      <c r="AA43" s="37"/>
      <c r="AB43" s="40">
        <v>57252.74</v>
      </c>
    </row>
    <row r="44" spans="1:28" ht="15.75" thickBot="1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 t="s">
        <v>176</v>
      </c>
      <c r="K44" s="37"/>
      <c r="L44" s="38">
        <v>45534</v>
      </c>
      <c r="M44" s="37"/>
      <c r="N44" s="37"/>
      <c r="O44" s="37"/>
      <c r="P44" s="37"/>
      <c r="Q44" s="37"/>
      <c r="R44" s="37" t="s">
        <v>176</v>
      </c>
      <c r="S44" s="37"/>
      <c r="T44" s="39"/>
      <c r="U44" s="37"/>
      <c r="V44" s="37" t="s">
        <v>357</v>
      </c>
      <c r="W44" s="37"/>
      <c r="X44" s="40">
        <v>10500</v>
      </c>
      <c r="Y44" s="37"/>
      <c r="Z44" s="40"/>
      <c r="AA44" s="37"/>
      <c r="AB44" s="40">
        <v>67752.740000000005</v>
      </c>
    </row>
    <row r="45" spans="1:28" ht="15.75" thickBot="1" x14ac:dyDescent="0.3">
      <c r="A45" s="37"/>
      <c r="B45" s="37"/>
      <c r="C45" s="37"/>
      <c r="D45" s="37" t="s">
        <v>387</v>
      </c>
      <c r="E45" s="37"/>
      <c r="F45" s="37"/>
      <c r="G45" s="37"/>
      <c r="H45" s="37"/>
      <c r="I45" s="37"/>
      <c r="J45" s="37"/>
      <c r="K45" s="37"/>
      <c r="L45" s="38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41">
        <f>ROUND(SUM(X11:X44),5)</f>
        <v>2100968.0699999998</v>
      </c>
      <c r="Y45" s="37"/>
      <c r="Z45" s="41">
        <f>ROUND(SUM(Z11:Z44),5)</f>
        <v>2033215.33</v>
      </c>
      <c r="AA45" s="37"/>
      <c r="AB45" s="41">
        <f>AB44</f>
        <v>67752.740000000005</v>
      </c>
    </row>
    <row r="46" spans="1:28" x14ac:dyDescent="0.25">
      <c r="A46" s="37"/>
      <c r="B46" s="37"/>
      <c r="C46" s="37" t="s">
        <v>191</v>
      </c>
      <c r="D46" s="37"/>
      <c r="E46" s="37"/>
      <c r="F46" s="37"/>
      <c r="G46" s="37"/>
      <c r="H46" s="37"/>
      <c r="I46" s="37"/>
      <c r="J46" s="37"/>
      <c r="K46" s="37"/>
      <c r="L46" s="38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40">
        <f>ROUND(X10+X45,5)</f>
        <v>2155263.7599999998</v>
      </c>
      <c r="Y46" s="37"/>
      <c r="Z46" s="40">
        <f>ROUND(Z10+Z45,5)</f>
        <v>2048215.33</v>
      </c>
      <c r="AA46" s="37"/>
      <c r="AB46" s="40">
        <f>ROUND(AB10+AB45,5)</f>
        <v>107077.06</v>
      </c>
    </row>
    <row r="47" spans="1:28" x14ac:dyDescent="0.25">
      <c r="A47" s="33"/>
      <c r="B47" s="33"/>
      <c r="C47" s="33" t="s">
        <v>192</v>
      </c>
      <c r="D47" s="33"/>
      <c r="E47" s="33"/>
      <c r="F47" s="33"/>
      <c r="G47" s="33"/>
      <c r="H47" s="33"/>
      <c r="I47" s="33"/>
      <c r="J47" s="33"/>
      <c r="K47" s="33"/>
      <c r="L47" s="34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5"/>
      <c r="Y47" s="33"/>
      <c r="Z47" s="35"/>
      <c r="AA47" s="33"/>
      <c r="AB47" s="35">
        <v>0</v>
      </c>
    </row>
    <row r="48" spans="1:28" x14ac:dyDescent="0.25">
      <c r="A48" s="37"/>
      <c r="B48" s="37"/>
      <c r="C48" s="37" t="s">
        <v>193</v>
      </c>
      <c r="D48" s="37"/>
      <c r="E48" s="37"/>
      <c r="F48" s="37"/>
      <c r="G48" s="37"/>
      <c r="H48" s="37"/>
      <c r="I48" s="37"/>
      <c r="J48" s="37"/>
      <c r="K48" s="37"/>
      <c r="L48" s="38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40"/>
      <c r="Y48" s="37"/>
      <c r="Z48" s="40"/>
      <c r="AA48" s="37"/>
      <c r="AB48" s="40">
        <f>AB47</f>
        <v>0</v>
      </c>
    </row>
    <row r="49" spans="1:28" x14ac:dyDescent="0.25">
      <c r="A49" s="33"/>
      <c r="B49" s="33"/>
      <c r="C49" s="33" t="s">
        <v>194</v>
      </c>
      <c r="D49" s="33"/>
      <c r="E49" s="33"/>
      <c r="F49" s="33"/>
      <c r="G49" s="33"/>
      <c r="H49" s="33"/>
      <c r="I49" s="33"/>
      <c r="J49" s="33"/>
      <c r="K49" s="33"/>
      <c r="L49" s="34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5"/>
      <c r="Y49" s="33"/>
      <c r="Z49" s="35"/>
      <c r="AA49" s="33"/>
      <c r="AB49" s="35">
        <v>4269991.72</v>
      </c>
    </row>
    <row r="50" spans="1:28" x14ac:dyDescent="0.25">
      <c r="A50" s="33"/>
      <c r="B50" s="33"/>
      <c r="C50" s="33"/>
      <c r="D50" s="33" t="s">
        <v>388</v>
      </c>
      <c r="E50" s="33"/>
      <c r="F50" s="33"/>
      <c r="G50" s="33"/>
      <c r="H50" s="33"/>
      <c r="I50" s="33"/>
      <c r="J50" s="33"/>
      <c r="K50" s="33"/>
      <c r="L50" s="34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5"/>
      <c r="Y50" s="33"/>
      <c r="Z50" s="35"/>
      <c r="AA50" s="33"/>
      <c r="AB50" s="35">
        <v>0</v>
      </c>
    </row>
    <row r="51" spans="1:28" x14ac:dyDescent="0.25">
      <c r="A51" s="33"/>
      <c r="B51" s="33"/>
      <c r="C51" s="33"/>
      <c r="D51" s="33"/>
      <c r="E51" s="33" t="s">
        <v>79</v>
      </c>
      <c r="F51" s="33"/>
      <c r="G51" s="33"/>
      <c r="H51" s="33"/>
      <c r="I51" s="33"/>
      <c r="J51" s="33"/>
      <c r="K51" s="33"/>
      <c r="L51" s="34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5"/>
      <c r="Y51" s="33"/>
      <c r="Z51" s="35"/>
      <c r="AA51" s="33"/>
      <c r="AB51" s="35">
        <v>0</v>
      </c>
    </row>
    <row r="52" spans="1:28" x14ac:dyDescent="0.25">
      <c r="A52" s="37"/>
      <c r="B52" s="37"/>
      <c r="C52" s="37"/>
      <c r="D52" s="37"/>
      <c r="E52" s="37" t="s">
        <v>209</v>
      </c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40"/>
      <c r="Y52" s="37"/>
      <c r="Z52" s="40"/>
      <c r="AA52" s="37"/>
      <c r="AB52" s="40">
        <f>AB51</f>
        <v>0</v>
      </c>
    </row>
    <row r="53" spans="1:28" x14ac:dyDescent="0.25">
      <c r="A53" s="33"/>
      <c r="B53" s="33"/>
      <c r="C53" s="33"/>
      <c r="D53" s="33"/>
      <c r="E53" s="33" t="s">
        <v>389</v>
      </c>
      <c r="F53" s="33"/>
      <c r="G53" s="33"/>
      <c r="H53" s="33"/>
      <c r="I53" s="33"/>
      <c r="J53" s="33"/>
      <c r="K53" s="33"/>
      <c r="L53" s="34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5"/>
      <c r="Y53" s="33"/>
      <c r="Z53" s="35"/>
      <c r="AA53" s="33"/>
      <c r="AB53" s="35">
        <v>0</v>
      </c>
    </row>
    <row r="54" spans="1:28" x14ac:dyDescent="0.25">
      <c r="A54" s="37"/>
      <c r="B54" s="37"/>
      <c r="C54" s="37"/>
      <c r="D54" s="37"/>
      <c r="E54" s="37" t="s">
        <v>390</v>
      </c>
      <c r="F54" s="37"/>
      <c r="G54" s="37"/>
      <c r="H54" s="37"/>
      <c r="I54" s="37"/>
      <c r="J54" s="37"/>
      <c r="K54" s="37"/>
      <c r="L54" s="38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40"/>
      <c r="Y54" s="37"/>
      <c r="Z54" s="40"/>
      <c r="AA54" s="37"/>
      <c r="AB54" s="40">
        <f>AB53</f>
        <v>0</v>
      </c>
    </row>
    <row r="55" spans="1:28" x14ac:dyDescent="0.25">
      <c r="A55" s="33"/>
      <c r="B55" s="33"/>
      <c r="C55" s="33"/>
      <c r="D55" s="33"/>
      <c r="E55" s="33" t="s">
        <v>391</v>
      </c>
      <c r="F55" s="33"/>
      <c r="G55" s="33"/>
      <c r="H55" s="33"/>
      <c r="I55" s="33"/>
      <c r="J55" s="33"/>
      <c r="K55" s="33"/>
      <c r="L55" s="34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5"/>
      <c r="Y55" s="33"/>
      <c r="Z55" s="35"/>
      <c r="AA55" s="33"/>
      <c r="AB55" s="35">
        <v>0</v>
      </c>
    </row>
    <row r="56" spans="1:28" x14ac:dyDescent="0.25">
      <c r="A56" s="37"/>
      <c r="B56" s="37"/>
      <c r="C56" s="37"/>
      <c r="D56" s="37"/>
      <c r="E56" s="37" t="s">
        <v>392</v>
      </c>
      <c r="F56" s="37"/>
      <c r="G56" s="37"/>
      <c r="H56" s="37"/>
      <c r="I56" s="37"/>
      <c r="J56" s="37"/>
      <c r="K56" s="37"/>
      <c r="L56" s="38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40"/>
      <c r="Y56" s="37"/>
      <c r="Z56" s="40"/>
      <c r="AA56" s="37"/>
      <c r="AB56" s="40">
        <f>AB55</f>
        <v>0</v>
      </c>
    </row>
    <row r="57" spans="1:28" x14ac:dyDescent="0.25">
      <c r="A57" s="33"/>
      <c r="B57" s="33"/>
      <c r="C57" s="33"/>
      <c r="D57" s="33"/>
      <c r="E57" s="33" t="s">
        <v>393</v>
      </c>
      <c r="F57" s="33"/>
      <c r="G57" s="33"/>
      <c r="H57" s="33"/>
      <c r="I57" s="33"/>
      <c r="J57" s="33"/>
      <c r="K57" s="33"/>
      <c r="L57" s="34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5"/>
      <c r="Y57" s="33"/>
      <c r="Z57" s="35"/>
      <c r="AA57" s="33"/>
      <c r="AB57" s="35">
        <v>0</v>
      </c>
    </row>
    <row r="58" spans="1:28" ht="15.75" thickBot="1" x14ac:dyDescent="0.3">
      <c r="A58" s="37"/>
      <c r="B58" s="37"/>
      <c r="C58" s="37"/>
      <c r="D58" s="37"/>
      <c r="E58" s="37" t="s">
        <v>394</v>
      </c>
      <c r="F58" s="37"/>
      <c r="G58" s="37"/>
      <c r="H58" s="37"/>
      <c r="I58" s="37"/>
      <c r="J58" s="37"/>
      <c r="K58" s="37"/>
      <c r="L58" s="38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42"/>
      <c r="Y58" s="37"/>
      <c r="Z58" s="42"/>
      <c r="AA58" s="37"/>
      <c r="AB58" s="42">
        <f>AB57</f>
        <v>0</v>
      </c>
    </row>
    <row r="59" spans="1:28" x14ac:dyDescent="0.25">
      <c r="A59" s="37"/>
      <c r="B59" s="37"/>
      <c r="C59" s="37"/>
      <c r="D59" s="37" t="s">
        <v>395</v>
      </c>
      <c r="E59" s="37"/>
      <c r="F59" s="37"/>
      <c r="G59" s="37"/>
      <c r="H59" s="37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0"/>
      <c r="Y59" s="37"/>
      <c r="Z59" s="40"/>
      <c r="AA59" s="37"/>
      <c r="AB59" s="40">
        <f>ROUND(AB52+AB54+AB56+AB58,5)</f>
        <v>0</v>
      </c>
    </row>
    <row r="60" spans="1:28" x14ac:dyDescent="0.25">
      <c r="A60" s="33"/>
      <c r="B60" s="33"/>
      <c r="C60" s="33"/>
      <c r="D60" s="33" t="s">
        <v>396</v>
      </c>
      <c r="E60" s="33"/>
      <c r="F60" s="33"/>
      <c r="G60" s="33"/>
      <c r="H60" s="33"/>
      <c r="I60" s="33"/>
      <c r="J60" s="33"/>
      <c r="K60" s="33"/>
      <c r="L60" s="34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5"/>
      <c r="Y60" s="33"/>
      <c r="Z60" s="35"/>
      <c r="AA60" s="33"/>
      <c r="AB60" s="35">
        <v>0</v>
      </c>
    </row>
    <row r="61" spans="1:28" x14ac:dyDescent="0.25">
      <c r="A61" s="33"/>
      <c r="B61" s="33"/>
      <c r="C61" s="33"/>
      <c r="D61" s="33"/>
      <c r="E61" s="33" t="s">
        <v>265</v>
      </c>
      <c r="F61" s="33"/>
      <c r="G61" s="33"/>
      <c r="H61" s="33"/>
      <c r="I61" s="33"/>
      <c r="J61" s="33"/>
      <c r="K61" s="33"/>
      <c r="L61" s="34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5"/>
      <c r="Y61" s="33"/>
      <c r="Z61" s="35"/>
      <c r="AA61" s="33"/>
      <c r="AB61" s="35">
        <v>0</v>
      </c>
    </row>
    <row r="62" spans="1:28" x14ac:dyDescent="0.25">
      <c r="A62" s="37"/>
      <c r="B62" s="37"/>
      <c r="C62" s="37"/>
      <c r="D62" s="37"/>
      <c r="E62" s="37" t="s">
        <v>266</v>
      </c>
      <c r="F62" s="37"/>
      <c r="G62" s="37"/>
      <c r="H62" s="37"/>
      <c r="I62" s="37"/>
      <c r="J62" s="37"/>
      <c r="K62" s="37"/>
      <c r="L62" s="38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0"/>
      <c r="Y62" s="37"/>
      <c r="Z62" s="40"/>
      <c r="AA62" s="37"/>
      <c r="AB62" s="40">
        <f>AB61</f>
        <v>0</v>
      </c>
    </row>
    <row r="63" spans="1:28" x14ac:dyDescent="0.25">
      <c r="A63" s="33"/>
      <c r="B63" s="33"/>
      <c r="C63" s="33"/>
      <c r="D63" s="33"/>
      <c r="E63" s="33" t="s">
        <v>397</v>
      </c>
      <c r="F63" s="33"/>
      <c r="G63" s="33"/>
      <c r="H63" s="33"/>
      <c r="I63" s="33"/>
      <c r="J63" s="33"/>
      <c r="K63" s="33"/>
      <c r="L63" s="34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5"/>
      <c r="Y63" s="33"/>
      <c r="Z63" s="35"/>
      <c r="AA63" s="33"/>
      <c r="AB63" s="35">
        <v>0</v>
      </c>
    </row>
    <row r="64" spans="1:28" ht="15.75" thickBot="1" x14ac:dyDescent="0.3">
      <c r="A64" s="37"/>
      <c r="B64" s="37"/>
      <c r="C64" s="37"/>
      <c r="D64" s="37"/>
      <c r="E64" s="37" t="s">
        <v>398</v>
      </c>
      <c r="F64" s="37"/>
      <c r="G64" s="37"/>
      <c r="H64" s="37"/>
      <c r="I64" s="37"/>
      <c r="J64" s="37"/>
      <c r="K64" s="37"/>
      <c r="L64" s="38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42"/>
      <c r="Y64" s="37"/>
      <c r="Z64" s="42"/>
      <c r="AA64" s="37"/>
      <c r="AB64" s="42">
        <f>AB63</f>
        <v>0</v>
      </c>
    </row>
    <row r="65" spans="1:28" x14ac:dyDescent="0.25">
      <c r="A65" s="37"/>
      <c r="B65" s="37"/>
      <c r="C65" s="37"/>
      <c r="D65" s="37" t="s">
        <v>399</v>
      </c>
      <c r="E65" s="37"/>
      <c r="F65" s="37"/>
      <c r="G65" s="37"/>
      <c r="H65" s="37"/>
      <c r="I65" s="37"/>
      <c r="J65" s="37"/>
      <c r="K65" s="37"/>
      <c r="L65" s="38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40"/>
      <c r="Y65" s="37"/>
      <c r="Z65" s="40"/>
      <c r="AA65" s="37"/>
      <c r="AB65" s="40">
        <f>ROUND(AB62+AB64,5)</f>
        <v>0</v>
      </c>
    </row>
    <row r="66" spans="1:28" x14ac:dyDescent="0.25">
      <c r="A66" s="33"/>
      <c r="B66" s="33"/>
      <c r="C66" s="33"/>
      <c r="D66" s="33" t="s">
        <v>357</v>
      </c>
      <c r="E66" s="33"/>
      <c r="F66" s="33"/>
      <c r="G66" s="33"/>
      <c r="H66" s="33"/>
      <c r="I66" s="33"/>
      <c r="J66" s="33"/>
      <c r="K66" s="33"/>
      <c r="L66" s="34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5"/>
      <c r="Y66" s="33"/>
      <c r="Z66" s="35"/>
      <c r="AA66" s="33"/>
      <c r="AB66" s="35">
        <v>2728669</v>
      </c>
    </row>
    <row r="67" spans="1:28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 t="s">
        <v>176</v>
      </c>
      <c r="K67" s="37"/>
      <c r="L67" s="38">
        <v>45316</v>
      </c>
      <c r="M67" s="37"/>
      <c r="N67" s="37"/>
      <c r="O67" s="37"/>
      <c r="P67" s="37"/>
      <c r="Q67" s="37"/>
      <c r="R67" s="37" t="s">
        <v>400</v>
      </c>
      <c r="S67" s="37"/>
      <c r="T67" s="39"/>
      <c r="U67" s="37"/>
      <c r="V67" s="37" t="s">
        <v>355</v>
      </c>
      <c r="W67" s="37"/>
      <c r="X67" s="40"/>
      <c r="Y67" s="37"/>
      <c r="Z67" s="40">
        <v>202967</v>
      </c>
      <c r="AA67" s="37"/>
      <c r="AB67" s="40">
        <v>2525702</v>
      </c>
    </row>
    <row r="68" spans="1:28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 t="s">
        <v>176</v>
      </c>
      <c r="K68" s="37"/>
      <c r="L68" s="38">
        <v>45329</v>
      </c>
      <c r="M68" s="37"/>
      <c r="N68" s="37"/>
      <c r="O68" s="37"/>
      <c r="P68" s="37"/>
      <c r="Q68" s="37"/>
      <c r="R68" s="37" t="s">
        <v>400</v>
      </c>
      <c r="S68" s="37"/>
      <c r="T68" s="39"/>
      <c r="U68" s="37"/>
      <c r="V68" s="37" t="s">
        <v>355</v>
      </c>
      <c r="W68" s="37"/>
      <c r="X68" s="40"/>
      <c r="Y68" s="37"/>
      <c r="Z68" s="40">
        <v>493195.96</v>
      </c>
      <c r="AA68" s="37"/>
      <c r="AB68" s="40">
        <v>2032506.04</v>
      </c>
    </row>
    <row r="69" spans="1:28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 t="s">
        <v>176</v>
      </c>
      <c r="K69" s="37"/>
      <c r="L69" s="38">
        <v>45369</v>
      </c>
      <c r="M69" s="37"/>
      <c r="N69" s="37"/>
      <c r="O69" s="37"/>
      <c r="P69" s="37"/>
      <c r="Q69" s="37"/>
      <c r="R69" s="37" t="s">
        <v>400</v>
      </c>
      <c r="S69" s="37"/>
      <c r="T69" s="39"/>
      <c r="U69" s="37"/>
      <c r="V69" s="37" t="s">
        <v>355</v>
      </c>
      <c r="W69" s="37"/>
      <c r="X69" s="40"/>
      <c r="Y69" s="37"/>
      <c r="Z69" s="40">
        <v>307825.90000000002</v>
      </c>
      <c r="AA69" s="37"/>
      <c r="AB69" s="40">
        <v>1724680.14</v>
      </c>
    </row>
    <row r="70" spans="1:28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 t="s">
        <v>176</v>
      </c>
      <c r="K70" s="37"/>
      <c r="L70" s="38">
        <v>45411</v>
      </c>
      <c r="M70" s="37"/>
      <c r="N70" s="37"/>
      <c r="O70" s="37"/>
      <c r="P70" s="37"/>
      <c r="Q70" s="37"/>
      <c r="R70" s="37" t="s">
        <v>401</v>
      </c>
      <c r="S70" s="37"/>
      <c r="T70" s="39"/>
      <c r="U70" s="37"/>
      <c r="V70" s="37" t="s">
        <v>355</v>
      </c>
      <c r="W70" s="37"/>
      <c r="X70" s="40"/>
      <c r="Y70" s="37"/>
      <c r="Z70" s="40">
        <v>366574.52</v>
      </c>
      <c r="AA70" s="37"/>
      <c r="AB70" s="40">
        <v>1358105.62</v>
      </c>
    </row>
    <row r="71" spans="1:28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 t="s">
        <v>176</v>
      </c>
      <c r="K71" s="37"/>
      <c r="L71" s="38">
        <v>45443</v>
      </c>
      <c r="M71" s="37"/>
      <c r="N71" s="37"/>
      <c r="O71" s="37"/>
      <c r="P71" s="37"/>
      <c r="Q71" s="37"/>
      <c r="R71" s="37" t="s">
        <v>402</v>
      </c>
      <c r="S71" s="37"/>
      <c r="T71" s="39"/>
      <c r="U71" s="37"/>
      <c r="V71" s="37" t="s">
        <v>355</v>
      </c>
      <c r="W71" s="37"/>
      <c r="X71" s="40"/>
      <c r="Y71" s="37"/>
      <c r="Z71" s="40">
        <v>281413.71999999997</v>
      </c>
      <c r="AA71" s="37"/>
      <c r="AB71" s="40">
        <v>1076691.8999999999</v>
      </c>
    </row>
    <row r="72" spans="1:28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 t="s">
        <v>176</v>
      </c>
      <c r="K72" s="37"/>
      <c r="L72" s="38">
        <v>45483</v>
      </c>
      <c r="M72" s="37"/>
      <c r="N72" s="37"/>
      <c r="O72" s="37"/>
      <c r="P72" s="37"/>
      <c r="Q72" s="37"/>
      <c r="R72" s="37" t="s">
        <v>176</v>
      </c>
      <c r="S72" s="37"/>
      <c r="T72" s="39"/>
      <c r="U72" s="37"/>
      <c r="V72" s="37" t="s">
        <v>355</v>
      </c>
      <c r="W72" s="37"/>
      <c r="X72" s="40"/>
      <c r="Y72" s="37"/>
      <c r="Z72" s="40">
        <v>380368.37</v>
      </c>
      <c r="AA72" s="37"/>
      <c r="AB72" s="40">
        <v>696323.53</v>
      </c>
    </row>
    <row r="73" spans="1:28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 t="s">
        <v>176</v>
      </c>
      <c r="K73" s="37"/>
      <c r="L73" s="38">
        <v>45520</v>
      </c>
      <c r="M73" s="37"/>
      <c r="N73" s="37"/>
      <c r="O73" s="37"/>
      <c r="P73" s="37"/>
      <c r="Q73" s="37"/>
      <c r="R73" s="37" t="s">
        <v>400</v>
      </c>
      <c r="S73" s="37"/>
      <c r="T73" s="39"/>
      <c r="U73" s="37"/>
      <c r="V73" s="37" t="s">
        <v>355</v>
      </c>
      <c r="W73" s="37"/>
      <c r="X73" s="40"/>
      <c r="Y73" s="37"/>
      <c r="Z73" s="40">
        <v>58122.6</v>
      </c>
      <c r="AA73" s="37"/>
      <c r="AB73" s="40">
        <v>638200.93000000005</v>
      </c>
    </row>
    <row r="74" spans="1:28" ht="15.75" thickBot="1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 t="s">
        <v>176</v>
      </c>
      <c r="K74" s="37"/>
      <c r="L74" s="38">
        <v>45534</v>
      </c>
      <c r="M74" s="37"/>
      <c r="N74" s="37"/>
      <c r="O74" s="37"/>
      <c r="P74" s="37"/>
      <c r="Q74" s="37"/>
      <c r="R74" s="37" t="s">
        <v>400</v>
      </c>
      <c r="S74" s="37"/>
      <c r="T74" s="39"/>
      <c r="U74" s="37"/>
      <c r="V74" s="37" t="s">
        <v>355</v>
      </c>
      <c r="W74" s="37"/>
      <c r="X74" s="42"/>
      <c r="Y74" s="37"/>
      <c r="Z74" s="42">
        <v>10500</v>
      </c>
      <c r="AA74" s="37"/>
      <c r="AB74" s="42">
        <v>627700.93000000005</v>
      </c>
    </row>
    <row r="75" spans="1:28" x14ac:dyDescent="0.25">
      <c r="A75" s="37"/>
      <c r="B75" s="37"/>
      <c r="C75" s="37"/>
      <c r="D75" s="37" t="s">
        <v>403</v>
      </c>
      <c r="E75" s="37"/>
      <c r="F75" s="37"/>
      <c r="G75" s="37"/>
      <c r="H75" s="37"/>
      <c r="I75" s="37"/>
      <c r="J75" s="37"/>
      <c r="K75" s="37"/>
      <c r="L75" s="38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40">
        <f>ROUND(SUM(X66:X74),5)</f>
        <v>0</v>
      </c>
      <c r="Y75" s="37"/>
      <c r="Z75" s="40">
        <f>ROUND(SUM(Z66:Z74),5)</f>
        <v>2100968.0699999998</v>
      </c>
      <c r="AA75" s="37"/>
      <c r="AB75" s="40">
        <f>AB74</f>
        <v>627700.93000000005</v>
      </c>
    </row>
    <row r="76" spans="1:28" x14ac:dyDescent="0.25">
      <c r="A76" s="33"/>
      <c r="B76" s="33"/>
      <c r="C76" s="33"/>
      <c r="D76" s="33" t="s">
        <v>404</v>
      </c>
      <c r="E76" s="33"/>
      <c r="F76" s="33"/>
      <c r="G76" s="33"/>
      <c r="H76" s="33"/>
      <c r="I76" s="33"/>
      <c r="J76" s="33"/>
      <c r="K76" s="33"/>
      <c r="L76" s="34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5"/>
      <c r="Y76" s="33"/>
      <c r="Z76" s="35"/>
      <c r="AA76" s="33"/>
      <c r="AB76" s="35">
        <v>815696.44</v>
      </c>
    </row>
    <row r="77" spans="1:28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 t="s">
        <v>405</v>
      </c>
      <c r="K77" s="37"/>
      <c r="L77" s="38">
        <v>45293</v>
      </c>
      <c r="M77" s="37"/>
      <c r="N77" s="37"/>
      <c r="O77" s="37"/>
      <c r="P77" s="37"/>
      <c r="Q77" s="37"/>
      <c r="R77" s="37" t="s">
        <v>406</v>
      </c>
      <c r="S77" s="37"/>
      <c r="T77" s="39"/>
      <c r="U77" s="37"/>
      <c r="V77" s="37" t="s">
        <v>407</v>
      </c>
      <c r="W77" s="37"/>
      <c r="X77" s="40"/>
      <c r="Y77" s="37"/>
      <c r="Z77" s="40">
        <v>35000</v>
      </c>
      <c r="AA77" s="37"/>
      <c r="AB77" s="40">
        <v>780696.44</v>
      </c>
    </row>
    <row r="78" spans="1:28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 t="s">
        <v>405</v>
      </c>
      <c r="K78" s="37"/>
      <c r="L78" s="38">
        <v>45323</v>
      </c>
      <c r="M78" s="37"/>
      <c r="N78" s="37"/>
      <c r="O78" s="37"/>
      <c r="P78" s="37"/>
      <c r="Q78" s="37"/>
      <c r="R78" s="37" t="s">
        <v>408</v>
      </c>
      <c r="S78" s="37"/>
      <c r="T78" s="39"/>
      <c r="U78" s="37"/>
      <c r="V78" s="37" t="s">
        <v>407</v>
      </c>
      <c r="W78" s="37"/>
      <c r="X78" s="40"/>
      <c r="Y78" s="37"/>
      <c r="Z78" s="40">
        <v>90416.67</v>
      </c>
      <c r="AA78" s="37"/>
      <c r="AB78" s="40">
        <v>690279.77</v>
      </c>
    </row>
    <row r="79" spans="1:28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 t="s">
        <v>405</v>
      </c>
      <c r="K79" s="37"/>
      <c r="L79" s="38">
        <v>45352</v>
      </c>
      <c r="M79" s="37"/>
      <c r="N79" s="37"/>
      <c r="O79" s="37"/>
      <c r="P79" s="37"/>
      <c r="Q79" s="37"/>
      <c r="R79" s="37" t="s">
        <v>409</v>
      </c>
      <c r="S79" s="37"/>
      <c r="T79" s="39"/>
      <c r="U79" s="37"/>
      <c r="V79" s="37" t="s">
        <v>407</v>
      </c>
      <c r="W79" s="37"/>
      <c r="X79" s="40"/>
      <c r="Y79" s="37"/>
      <c r="Z79" s="40">
        <v>84583.33</v>
      </c>
      <c r="AA79" s="37"/>
      <c r="AB79" s="40">
        <v>605696.43999999994</v>
      </c>
    </row>
    <row r="80" spans="1:28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 t="s">
        <v>405</v>
      </c>
      <c r="K80" s="37"/>
      <c r="L80" s="38">
        <v>45383</v>
      </c>
      <c r="M80" s="37"/>
      <c r="N80" s="37"/>
      <c r="O80" s="37"/>
      <c r="P80" s="37"/>
      <c r="Q80" s="37"/>
      <c r="R80" s="37" t="s">
        <v>410</v>
      </c>
      <c r="S80" s="37"/>
      <c r="T80" s="39"/>
      <c r="U80" s="37"/>
      <c r="V80" s="37" t="s">
        <v>407</v>
      </c>
      <c r="W80" s="37"/>
      <c r="X80" s="40"/>
      <c r="Y80" s="37"/>
      <c r="Z80" s="40">
        <v>90416.67</v>
      </c>
      <c r="AA80" s="37"/>
      <c r="AB80" s="40">
        <v>515279.77</v>
      </c>
    </row>
    <row r="81" spans="1:28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 t="s">
        <v>405</v>
      </c>
      <c r="K81" s="37"/>
      <c r="L81" s="38">
        <v>45413</v>
      </c>
      <c r="M81" s="37"/>
      <c r="N81" s="37"/>
      <c r="O81" s="37"/>
      <c r="P81" s="37"/>
      <c r="Q81" s="37"/>
      <c r="R81" s="37" t="s">
        <v>411</v>
      </c>
      <c r="S81" s="37"/>
      <c r="T81" s="39"/>
      <c r="U81" s="37"/>
      <c r="V81" s="37" t="s">
        <v>407</v>
      </c>
      <c r="W81" s="37"/>
      <c r="X81" s="40"/>
      <c r="Y81" s="37"/>
      <c r="Z81" s="40">
        <v>97500</v>
      </c>
      <c r="AA81" s="37"/>
      <c r="AB81" s="40">
        <v>417779.77</v>
      </c>
    </row>
    <row r="82" spans="1:28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 t="s">
        <v>405</v>
      </c>
      <c r="K82" s="37"/>
      <c r="L82" s="38">
        <v>45462</v>
      </c>
      <c r="M82" s="37"/>
      <c r="N82" s="37"/>
      <c r="O82" s="37"/>
      <c r="P82" s="37"/>
      <c r="Q82" s="37"/>
      <c r="R82" s="37" t="s">
        <v>412</v>
      </c>
      <c r="S82" s="37"/>
      <c r="T82" s="39"/>
      <c r="U82" s="37"/>
      <c r="V82" s="37" t="s">
        <v>407</v>
      </c>
      <c r="W82" s="37"/>
      <c r="X82" s="40"/>
      <c r="Y82" s="37"/>
      <c r="Z82" s="40">
        <v>115416.67</v>
      </c>
      <c r="AA82" s="37"/>
      <c r="AB82" s="40">
        <v>302363.09999999998</v>
      </c>
    </row>
    <row r="83" spans="1:28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 t="s">
        <v>405</v>
      </c>
      <c r="K83" s="37"/>
      <c r="L83" s="38">
        <v>45474</v>
      </c>
      <c r="M83" s="37"/>
      <c r="N83" s="37"/>
      <c r="O83" s="37"/>
      <c r="P83" s="37"/>
      <c r="Q83" s="37"/>
      <c r="R83" s="37" t="s">
        <v>413</v>
      </c>
      <c r="S83" s="37"/>
      <c r="T83" s="39"/>
      <c r="U83" s="37"/>
      <c r="V83" s="37" t="s">
        <v>407</v>
      </c>
      <c r="W83" s="37"/>
      <c r="X83" s="40"/>
      <c r="Y83" s="37"/>
      <c r="Z83" s="40">
        <v>87500</v>
      </c>
      <c r="AA83" s="37"/>
      <c r="AB83" s="40">
        <v>214863.1</v>
      </c>
    </row>
    <row r="84" spans="1:28" ht="15.75" thickBot="1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7" t="s">
        <v>405</v>
      </c>
      <c r="K84" s="37"/>
      <c r="L84" s="38">
        <v>45506</v>
      </c>
      <c r="M84" s="37"/>
      <c r="N84" s="37"/>
      <c r="O84" s="37"/>
      <c r="P84" s="37"/>
      <c r="Q84" s="37"/>
      <c r="R84" s="37" t="s">
        <v>414</v>
      </c>
      <c r="S84" s="37"/>
      <c r="T84" s="39"/>
      <c r="U84" s="37"/>
      <c r="V84" s="37" t="s">
        <v>407</v>
      </c>
      <c r="W84" s="37"/>
      <c r="X84" s="42"/>
      <c r="Y84" s="37"/>
      <c r="Z84" s="42">
        <v>90416.67</v>
      </c>
      <c r="AA84" s="37"/>
      <c r="AB84" s="42">
        <v>124446.43</v>
      </c>
    </row>
    <row r="85" spans="1:28" x14ac:dyDescent="0.25">
      <c r="A85" s="37"/>
      <c r="B85" s="37"/>
      <c r="C85" s="37"/>
      <c r="D85" s="37" t="s">
        <v>415</v>
      </c>
      <c r="E85" s="37"/>
      <c r="F85" s="37"/>
      <c r="G85" s="37"/>
      <c r="H85" s="37"/>
      <c r="I85" s="37"/>
      <c r="J85" s="37"/>
      <c r="K85" s="37"/>
      <c r="L85" s="38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40">
        <f>ROUND(SUM(X76:X84),5)</f>
        <v>0</v>
      </c>
      <c r="Y85" s="37"/>
      <c r="Z85" s="40">
        <f>ROUND(SUM(Z76:Z84),5)</f>
        <v>691250.01</v>
      </c>
      <c r="AA85" s="37"/>
      <c r="AB85" s="40">
        <f>AB84</f>
        <v>124446.43</v>
      </c>
    </row>
    <row r="86" spans="1:28" x14ac:dyDescent="0.25">
      <c r="A86" s="33"/>
      <c r="B86" s="33"/>
      <c r="C86" s="33"/>
      <c r="D86" s="33" t="s">
        <v>206</v>
      </c>
      <c r="E86" s="33"/>
      <c r="F86" s="33"/>
      <c r="G86" s="33"/>
      <c r="H86" s="33"/>
      <c r="I86" s="33"/>
      <c r="J86" s="33"/>
      <c r="K86" s="33"/>
      <c r="L86" s="34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5"/>
      <c r="Y86" s="33"/>
      <c r="Z86" s="35"/>
      <c r="AA86" s="33"/>
      <c r="AB86" s="35">
        <v>0</v>
      </c>
    </row>
    <row r="87" spans="1:28" x14ac:dyDescent="0.25">
      <c r="A87" s="37"/>
      <c r="B87" s="37"/>
      <c r="C87" s="37"/>
      <c r="D87" s="37" t="s">
        <v>207</v>
      </c>
      <c r="E87" s="37"/>
      <c r="F87" s="37"/>
      <c r="G87" s="37"/>
      <c r="H87" s="37"/>
      <c r="I87" s="37"/>
      <c r="J87" s="37"/>
      <c r="K87" s="37"/>
      <c r="L87" s="38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40"/>
      <c r="Y87" s="37"/>
      <c r="Z87" s="40"/>
      <c r="AA87" s="37"/>
      <c r="AB87" s="40">
        <f>AB86</f>
        <v>0</v>
      </c>
    </row>
    <row r="88" spans="1:28" x14ac:dyDescent="0.25">
      <c r="A88" s="33"/>
      <c r="B88" s="33"/>
      <c r="C88" s="33"/>
      <c r="D88" s="33" t="s">
        <v>416</v>
      </c>
      <c r="E88" s="33"/>
      <c r="F88" s="33"/>
      <c r="G88" s="33"/>
      <c r="H88" s="33"/>
      <c r="I88" s="33"/>
      <c r="J88" s="33"/>
      <c r="K88" s="33"/>
      <c r="L88" s="34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5"/>
      <c r="Y88" s="33"/>
      <c r="Z88" s="35"/>
      <c r="AA88" s="33"/>
      <c r="AB88" s="35">
        <v>725626.28</v>
      </c>
    </row>
    <row r="89" spans="1:28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 t="s">
        <v>405</v>
      </c>
      <c r="K89" s="37"/>
      <c r="L89" s="38">
        <v>45293</v>
      </c>
      <c r="M89" s="37"/>
      <c r="N89" s="37"/>
      <c r="O89" s="37"/>
      <c r="P89" s="37"/>
      <c r="Q89" s="37"/>
      <c r="R89" s="37" t="s">
        <v>417</v>
      </c>
      <c r="S89" s="37"/>
      <c r="T89" s="39"/>
      <c r="U89" s="37"/>
      <c r="V89" s="37" t="s">
        <v>407</v>
      </c>
      <c r="W89" s="37"/>
      <c r="X89" s="40"/>
      <c r="Y89" s="37"/>
      <c r="Z89" s="40">
        <v>1683</v>
      </c>
      <c r="AA89" s="37"/>
      <c r="AB89" s="40">
        <v>723943.28</v>
      </c>
    </row>
    <row r="90" spans="1:28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 t="s">
        <v>405</v>
      </c>
      <c r="K90" s="37"/>
      <c r="L90" s="38">
        <v>45294</v>
      </c>
      <c r="M90" s="37"/>
      <c r="N90" s="37"/>
      <c r="O90" s="37"/>
      <c r="P90" s="37"/>
      <c r="Q90" s="37"/>
      <c r="R90" s="37" t="s">
        <v>418</v>
      </c>
      <c r="S90" s="37"/>
      <c r="T90" s="39"/>
      <c r="U90" s="37"/>
      <c r="V90" s="37" t="s">
        <v>407</v>
      </c>
      <c r="W90" s="37"/>
      <c r="X90" s="40"/>
      <c r="Y90" s="37"/>
      <c r="Z90" s="40">
        <v>44383.56</v>
      </c>
      <c r="AA90" s="37"/>
      <c r="AB90" s="40">
        <v>679559.72</v>
      </c>
    </row>
    <row r="91" spans="1:28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 t="s">
        <v>405</v>
      </c>
      <c r="K91" s="37"/>
      <c r="L91" s="38">
        <v>45294</v>
      </c>
      <c r="M91" s="37"/>
      <c r="N91" s="37"/>
      <c r="O91" s="37"/>
      <c r="P91" s="37"/>
      <c r="Q91" s="37"/>
      <c r="R91" s="37" t="s">
        <v>419</v>
      </c>
      <c r="S91" s="37"/>
      <c r="T91" s="39"/>
      <c r="U91" s="37"/>
      <c r="V91" s="37" t="s">
        <v>407</v>
      </c>
      <c r="W91" s="37"/>
      <c r="X91" s="40"/>
      <c r="Y91" s="37"/>
      <c r="Z91" s="40">
        <v>47697.54</v>
      </c>
      <c r="AA91" s="37"/>
      <c r="AB91" s="40">
        <v>631862.18000000005</v>
      </c>
    </row>
    <row r="92" spans="1:28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 t="s">
        <v>405</v>
      </c>
      <c r="K92" s="37"/>
      <c r="L92" s="38">
        <v>45294</v>
      </c>
      <c r="M92" s="37"/>
      <c r="N92" s="37"/>
      <c r="O92" s="37"/>
      <c r="P92" s="37"/>
      <c r="Q92" s="37"/>
      <c r="R92" s="37" t="s">
        <v>420</v>
      </c>
      <c r="S92" s="37"/>
      <c r="T92" s="39"/>
      <c r="U92" s="37"/>
      <c r="V92" s="37" t="s">
        <v>407</v>
      </c>
      <c r="W92" s="37"/>
      <c r="X92" s="40"/>
      <c r="Y92" s="37"/>
      <c r="Z92" s="40">
        <v>46362.91</v>
      </c>
      <c r="AA92" s="37"/>
      <c r="AB92" s="40">
        <v>585499.27</v>
      </c>
    </row>
    <row r="93" spans="1:28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 t="s">
        <v>405</v>
      </c>
      <c r="K93" s="37"/>
      <c r="L93" s="38">
        <v>45294</v>
      </c>
      <c r="M93" s="37"/>
      <c r="N93" s="37"/>
      <c r="O93" s="37"/>
      <c r="P93" s="37"/>
      <c r="Q93" s="37"/>
      <c r="R93" s="37" t="s">
        <v>421</v>
      </c>
      <c r="S93" s="37"/>
      <c r="T93" s="39"/>
      <c r="U93" s="37"/>
      <c r="V93" s="37" t="s">
        <v>407</v>
      </c>
      <c r="W93" s="37"/>
      <c r="X93" s="40"/>
      <c r="Y93" s="37"/>
      <c r="Z93" s="40">
        <v>18352.91</v>
      </c>
      <c r="AA93" s="37"/>
      <c r="AB93" s="40">
        <v>567146.36</v>
      </c>
    </row>
    <row r="94" spans="1:28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 t="s">
        <v>405</v>
      </c>
      <c r="K94" s="37"/>
      <c r="L94" s="38">
        <v>45322</v>
      </c>
      <c r="M94" s="37"/>
      <c r="N94" s="37"/>
      <c r="O94" s="37"/>
      <c r="P94" s="37"/>
      <c r="Q94" s="37"/>
      <c r="R94" s="37" t="s">
        <v>422</v>
      </c>
      <c r="S94" s="37"/>
      <c r="T94" s="39"/>
      <c r="U94" s="37"/>
      <c r="V94" s="37" t="s">
        <v>407</v>
      </c>
      <c r="W94" s="37"/>
      <c r="X94" s="40"/>
      <c r="Y94" s="37"/>
      <c r="Z94" s="40">
        <v>47697.51</v>
      </c>
      <c r="AA94" s="37"/>
      <c r="AB94" s="40">
        <v>519448.85</v>
      </c>
    </row>
    <row r="95" spans="1:28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 t="s">
        <v>405</v>
      </c>
      <c r="K95" s="37"/>
      <c r="L95" s="38">
        <v>45322</v>
      </c>
      <c r="M95" s="37"/>
      <c r="N95" s="37"/>
      <c r="O95" s="37"/>
      <c r="P95" s="37"/>
      <c r="Q95" s="37"/>
      <c r="R95" s="37" t="s">
        <v>423</v>
      </c>
      <c r="S95" s="37"/>
      <c r="T95" s="39"/>
      <c r="U95" s="37"/>
      <c r="V95" s="37" t="s">
        <v>407</v>
      </c>
      <c r="W95" s="37"/>
      <c r="X95" s="40"/>
      <c r="Y95" s="37"/>
      <c r="Z95" s="40">
        <v>6223.48</v>
      </c>
      <c r="AA95" s="37"/>
      <c r="AB95" s="40">
        <v>513225.37</v>
      </c>
    </row>
    <row r="96" spans="1:28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 t="s">
        <v>405</v>
      </c>
      <c r="K96" s="37"/>
      <c r="L96" s="38">
        <v>45358</v>
      </c>
      <c r="M96" s="37"/>
      <c r="N96" s="37"/>
      <c r="O96" s="37"/>
      <c r="P96" s="37"/>
      <c r="Q96" s="37"/>
      <c r="R96" s="37" t="s">
        <v>424</v>
      </c>
      <c r="S96" s="37"/>
      <c r="T96" s="39"/>
      <c r="U96" s="37"/>
      <c r="V96" s="37" t="s">
        <v>407</v>
      </c>
      <c r="W96" s="37"/>
      <c r="X96" s="40"/>
      <c r="Y96" s="37"/>
      <c r="Z96" s="40">
        <v>10896.47</v>
      </c>
      <c r="AA96" s="37"/>
      <c r="AB96" s="40">
        <v>502328.9</v>
      </c>
    </row>
    <row r="97" spans="1:28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 t="s">
        <v>405</v>
      </c>
      <c r="K97" s="37"/>
      <c r="L97" s="38">
        <v>45358</v>
      </c>
      <c r="M97" s="37"/>
      <c r="N97" s="37"/>
      <c r="O97" s="37"/>
      <c r="P97" s="37"/>
      <c r="Q97" s="37"/>
      <c r="R97" s="37" t="s">
        <v>425</v>
      </c>
      <c r="S97" s="37"/>
      <c r="T97" s="39"/>
      <c r="U97" s="37"/>
      <c r="V97" s="37" t="s">
        <v>407</v>
      </c>
      <c r="W97" s="37"/>
      <c r="X97" s="40"/>
      <c r="Y97" s="37"/>
      <c r="Z97" s="40">
        <v>47697.53</v>
      </c>
      <c r="AA97" s="37"/>
      <c r="AB97" s="40">
        <v>454631.37</v>
      </c>
    </row>
    <row r="98" spans="1:28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 t="s">
        <v>405</v>
      </c>
      <c r="K98" s="37"/>
      <c r="L98" s="38">
        <v>45384</v>
      </c>
      <c r="M98" s="37"/>
      <c r="N98" s="37"/>
      <c r="O98" s="37"/>
      <c r="P98" s="37"/>
      <c r="Q98" s="37"/>
      <c r="R98" s="37" t="s">
        <v>426</v>
      </c>
      <c r="S98" s="37"/>
      <c r="T98" s="39"/>
      <c r="U98" s="37"/>
      <c r="V98" s="37" t="s">
        <v>407</v>
      </c>
      <c r="W98" s="37"/>
      <c r="X98" s="40"/>
      <c r="Y98" s="37"/>
      <c r="Z98" s="40">
        <v>44620.27</v>
      </c>
      <c r="AA98" s="37"/>
      <c r="AB98" s="40">
        <v>410011.1</v>
      </c>
    </row>
    <row r="99" spans="1:28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 t="s">
        <v>405</v>
      </c>
      <c r="K99" s="37"/>
      <c r="L99" s="38">
        <v>45384</v>
      </c>
      <c r="M99" s="37"/>
      <c r="N99" s="37"/>
      <c r="O99" s="37"/>
      <c r="P99" s="37"/>
      <c r="Q99" s="37"/>
      <c r="R99" s="37" t="s">
        <v>427</v>
      </c>
      <c r="S99" s="37"/>
      <c r="T99" s="39"/>
      <c r="U99" s="37"/>
      <c r="V99" s="37" t="s">
        <v>407</v>
      </c>
      <c r="W99" s="37"/>
      <c r="X99" s="40"/>
      <c r="Y99" s="37"/>
      <c r="Z99" s="40">
        <v>11076.56</v>
      </c>
      <c r="AA99" s="37"/>
      <c r="AB99" s="40">
        <v>398934.54</v>
      </c>
    </row>
    <row r="100" spans="1:28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 t="s">
        <v>405</v>
      </c>
      <c r="K100" s="37"/>
      <c r="L100" s="38">
        <v>45413</v>
      </c>
      <c r="M100" s="37"/>
      <c r="N100" s="37"/>
      <c r="O100" s="37"/>
      <c r="P100" s="37"/>
      <c r="Q100" s="37"/>
      <c r="R100" s="37" t="s">
        <v>428</v>
      </c>
      <c r="S100" s="37"/>
      <c r="T100" s="39"/>
      <c r="U100" s="37"/>
      <c r="V100" s="37" t="s">
        <v>407</v>
      </c>
      <c r="W100" s="37"/>
      <c r="X100" s="40"/>
      <c r="Y100" s="37"/>
      <c r="Z100" s="40">
        <v>47697.53</v>
      </c>
      <c r="AA100" s="37"/>
      <c r="AB100" s="40">
        <v>351237.01</v>
      </c>
    </row>
    <row r="101" spans="1:28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 t="s">
        <v>405</v>
      </c>
      <c r="K101" s="37"/>
      <c r="L101" s="38">
        <v>45413</v>
      </c>
      <c r="M101" s="37"/>
      <c r="N101" s="37"/>
      <c r="O101" s="37"/>
      <c r="P101" s="37"/>
      <c r="Q101" s="37"/>
      <c r="R101" s="37" t="s">
        <v>429</v>
      </c>
      <c r="S101" s="37"/>
      <c r="T101" s="39"/>
      <c r="U101" s="37"/>
      <c r="V101" s="37" t="s">
        <v>407</v>
      </c>
      <c r="W101" s="37"/>
      <c r="X101" s="40"/>
      <c r="Y101" s="37"/>
      <c r="Z101" s="40">
        <v>15205.45</v>
      </c>
      <c r="AA101" s="37"/>
      <c r="AB101" s="40">
        <v>336031.56</v>
      </c>
    </row>
    <row r="102" spans="1:28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 t="s">
        <v>405</v>
      </c>
      <c r="K102" s="37"/>
      <c r="L102" s="38">
        <v>45447</v>
      </c>
      <c r="M102" s="37"/>
      <c r="N102" s="37"/>
      <c r="O102" s="37"/>
      <c r="P102" s="37"/>
      <c r="Q102" s="37"/>
      <c r="R102" s="37" t="s">
        <v>428</v>
      </c>
      <c r="S102" s="37"/>
      <c r="T102" s="39"/>
      <c r="U102" s="37"/>
      <c r="V102" s="37" t="s">
        <v>407</v>
      </c>
      <c r="W102" s="37"/>
      <c r="X102" s="40"/>
      <c r="Y102" s="37"/>
      <c r="Z102" s="40">
        <v>46158.9</v>
      </c>
      <c r="AA102" s="37"/>
      <c r="AB102" s="40">
        <v>289872.65999999997</v>
      </c>
    </row>
    <row r="103" spans="1:28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 t="s">
        <v>405</v>
      </c>
      <c r="K103" s="37"/>
      <c r="L103" s="38">
        <v>45447</v>
      </c>
      <c r="M103" s="37"/>
      <c r="N103" s="37"/>
      <c r="O103" s="37"/>
      <c r="P103" s="37"/>
      <c r="Q103" s="37"/>
      <c r="R103" s="37" t="s">
        <v>429</v>
      </c>
      <c r="S103" s="37"/>
      <c r="T103" s="39"/>
      <c r="U103" s="37"/>
      <c r="V103" s="37" t="s">
        <v>407</v>
      </c>
      <c r="W103" s="37"/>
      <c r="X103" s="40"/>
      <c r="Y103" s="37"/>
      <c r="Z103" s="40">
        <v>16724.37</v>
      </c>
      <c r="AA103" s="37"/>
      <c r="AB103" s="40">
        <v>273148.28999999998</v>
      </c>
    </row>
    <row r="104" spans="1:28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 t="s">
        <v>405</v>
      </c>
      <c r="K104" s="37"/>
      <c r="L104" s="38">
        <v>45475</v>
      </c>
      <c r="M104" s="37"/>
      <c r="N104" s="37"/>
      <c r="O104" s="37"/>
      <c r="P104" s="37"/>
      <c r="Q104" s="37"/>
      <c r="R104" s="37" t="s">
        <v>428</v>
      </c>
      <c r="S104" s="37"/>
      <c r="T104" s="39"/>
      <c r="U104" s="37"/>
      <c r="V104" s="37" t="s">
        <v>407</v>
      </c>
      <c r="W104" s="37"/>
      <c r="X104" s="40"/>
      <c r="Y104" s="37"/>
      <c r="Z104" s="40">
        <v>47697.53</v>
      </c>
      <c r="AA104" s="37"/>
      <c r="AB104" s="40">
        <v>225450.76</v>
      </c>
    </row>
    <row r="105" spans="1:28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 t="s">
        <v>405</v>
      </c>
      <c r="K105" s="37"/>
      <c r="L105" s="38">
        <v>45475</v>
      </c>
      <c r="M105" s="37"/>
      <c r="N105" s="37"/>
      <c r="O105" s="37"/>
      <c r="P105" s="37"/>
      <c r="Q105" s="37"/>
      <c r="R105" s="37" t="s">
        <v>429</v>
      </c>
      <c r="S105" s="37"/>
      <c r="T105" s="39"/>
      <c r="U105" s="37"/>
      <c r="V105" s="37" t="s">
        <v>407</v>
      </c>
      <c r="W105" s="37"/>
      <c r="X105" s="40"/>
      <c r="Y105" s="37"/>
      <c r="Z105" s="40">
        <v>19405.95</v>
      </c>
      <c r="AA105" s="37"/>
      <c r="AB105" s="40">
        <v>206044.81</v>
      </c>
    </row>
    <row r="106" spans="1:28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 t="s">
        <v>405</v>
      </c>
      <c r="K106" s="37"/>
      <c r="L106" s="38">
        <v>45503</v>
      </c>
      <c r="M106" s="37"/>
      <c r="N106" s="37"/>
      <c r="O106" s="37"/>
      <c r="P106" s="37"/>
      <c r="Q106" s="37"/>
      <c r="R106" s="37" t="s">
        <v>428</v>
      </c>
      <c r="S106" s="37"/>
      <c r="T106" s="39"/>
      <c r="U106" s="37"/>
      <c r="V106" s="37" t="s">
        <v>407</v>
      </c>
      <c r="W106" s="37"/>
      <c r="X106" s="40"/>
      <c r="Y106" s="37"/>
      <c r="Z106" s="40">
        <v>46158.9</v>
      </c>
      <c r="AA106" s="37"/>
      <c r="AB106" s="40">
        <v>159885.91</v>
      </c>
    </row>
    <row r="107" spans="1:28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 t="s">
        <v>405</v>
      </c>
      <c r="K107" s="37"/>
      <c r="L107" s="38">
        <v>45503</v>
      </c>
      <c r="M107" s="37"/>
      <c r="N107" s="37"/>
      <c r="O107" s="37"/>
      <c r="P107" s="37"/>
      <c r="Q107" s="37"/>
      <c r="R107" s="37" t="s">
        <v>429</v>
      </c>
      <c r="S107" s="37"/>
      <c r="T107" s="39"/>
      <c r="U107" s="37"/>
      <c r="V107" s="37" t="s">
        <v>407</v>
      </c>
      <c r="W107" s="37"/>
      <c r="X107" s="40"/>
      <c r="Y107" s="37"/>
      <c r="Z107" s="40">
        <v>20802.71</v>
      </c>
      <c r="AA107" s="37"/>
      <c r="AB107" s="40">
        <v>139083.20000000001</v>
      </c>
    </row>
    <row r="108" spans="1:28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 t="s">
        <v>405</v>
      </c>
      <c r="K108" s="37"/>
      <c r="L108" s="38">
        <v>45533</v>
      </c>
      <c r="M108" s="37"/>
      <c r="N108" s="37"/>
      <c r="O108" s="37"/>
      <c r="P108" s="37"/>
      <c r="Q108" s="37"/>
      <c r="R108" s="37" t="s">
        <v>428</v>
      </c>
      <c r="S108" s="37"/>
      <c r="T108" s="39"/>
      <c r="U108" s="37"/>
      <c r="V108" s="37" t="s">
        <v>407</v>
      </c>
      <c r="W108" s="37"/>
      <c r="X108" s="40"/>
      <c r="Y108" s="37"/>
      <c r="Z108" s="40">
        <v>47697.53</v>
      </c>
      <c r="AA108" s="37"/>
      <c r="AB108" s="40">
        <v>91385.67</v>
      </c>
    </row>
    <row r="109" spans="1:28" ht="15.75" thickBot="1" x14ac:dyDescent="0.3">
      <c r="A109" s="37"/>
      <c r="B109" s="37"/>
      <c r="C109" s="37"/>
      <c r="D109" s="37"/>
      <c r="E109" s="37"/>
      <c r="F109" s="37"/>
      <c r="G109" s="37"/>
      <c r="H109" s="37"/>
      <c r="I109" s="37"/>
      <c r="J109" s="37" t="s">
        <v>405</v>
      </c>
      <c r="K109" s="37"/>
      <c r="L109" s="38">
        <v>45533</v>
      </c>
      <c r="M109" s="37"/>
      <c r="N109" s="37"/>
      <c r="O109" s="37"/>
      <c r="P109" s="37"/>
      <c r="Q109" s="37"/>
      <c r="R109" s="37" t="s">
        <v>429</v>
      </c>
      <c r="S109" s="37"/>
      <c r="T109" s="39"/>
      <c r="U109" s="37"/>
      <c r="V109" s="37" t="s">
        <v>407</v>
      </c>
      <c r="W109" s="37"/>
      <c r="X109" s="40"/>
      <c r="Y109" s="37"/>
      <c r="Z109" s="40">
        <v>22621.45</v>
      </c>
      <c r="AA109" s="37"/>
      <c r="AB109" s="40">
        <v>68764.22</v>
      </c>
    </row>
    <row r="110" spans="1:28" ht="15.75" thickBot="1" x14ac:dyDescent="0.3">
      <c r="A110" s="37"/>
      <c r="B110" s="37"/>
      <c r="C110" s="37"/>
      <c r="D110" s="37" t="s">
        <v>430</v>
      </c>
      <c r="E110" s="37"/>
      <c r="F110" s="37"/>
      <c r="G110" s="37"/>
      <c r="H110" s="37"/>
      <c r="I110" s="37"/>
      <c r="J110" s="37"/>
      <c r="K110" s="37"/>
      <c r="L110" s="38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43">
        <f>ROUND(SUM(X88:X109),5)</f>
        <v>0</v>
      </c>
      <c r="Y110" s="37"/>
      <c r="Z110" s="43">
        <f>ROUND(SUM(Z88:Z109),5)</f>
        <v>656862.06000000006</v>
      </c>
      <c r="AA110" s="37"/>
      <c r="AB110" s="43">
        <f>AB109</f>
        <v>68764.22</v>
      </c>
    </row>
    <row r="111" spans="1:28" ht="15.75" thickBot="1" x14ac:dyDescent="0.3">
      <c r="A111" s="37"/>
      <c r="B111" s="37"/>
      <c r="C111" s="37" t="s">
        <v>213</v>
      </c>
      <c r="D111" s="37"/>
      <c r="E111" s="37"/>
      <c r="F111" s="37"/>
      <c r="G111" s="37"/>
      <c r="H111" s="37"/>
      <c r="I111" s="37"/>
      <c r="J111" s="37"/>
      <c r="K111" s="37"/>
      <c r="L111" s="38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41">
        <f>ROUND(X59+X65+X75+X85+X87+X110,5)</f>
        <v>0</v>
      </c>
      <c r="Y111" s="37"/>
      <c r="Z111" s="41">
        <f>ROUND(Z59+Z65+Z75+Z85+Z87+Z110,5)</f>
        <v>3449080.14</v>
      </c>
      <c r="AA111" s="37"/>
      <c r="AB111" s="41">
        <f>ROUND(AB59+AB65+AB75+AB85+AB87+AB110,5)</f>
        <v>820911.58</v>
      </c>
    </row>
    <row r="112" spans="1:28" x14ac:dyDescent="0.25">
      <c r="A112" s="37"/>
      <c r="B112" s="37" t="s">
        <v>214</v>
      </c>
      <c r="C112" s="37"/>
      <c r="D112" s="37"/>
      <c r="E112" s="37"/>
      <c r="F112" s="37"/>
      <c r="G112" s="37"/>
      <c r="H112" s="37"/>
      <c r="I112" s="37"/>
      <c r="J112" s="37"/>
      <c r="K112" s="37"/>
      <c r="L112" s="38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40">
        <f>ROUND(X46+X48+X111,5)</f>
        <v>2155263.7599999998</v>
      </c>
      <c r="Y112" s="37"/>
      <c r="Z112" s="40">
        <f>ROUND(Z46+Z48+Z111,5)</f>
        <v>5497295.4699999997</v>
      </c>
      <c r="AA112" s="37"/>
      <c r="AB112" s="40">
        <f>ROUND(AB46+AB48+AB111,5)</f>
        <v>927988.64</v>
      </c>
    </row>
    <row r="113" spans="1:28" x14ac:dyDescent="0.25">
      <c r="A113" s="33"/>
      <c r="B113" s="33" t="s">
        <v>215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4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5"/>
      <c r="Y113" s="33"/>
      <c r="Z113" s="35"/>
      <c r="AA113" s="33"/>
      <c r="AB113" s="35">
        <v>0</v>
      </c>
    </row>
    <row r="114" spans="1:28" x14ac:dyDescent="0.25">
      <c r="A114" s="33"/>
      <c r="B114" s="33"/>
      <c r="C114" s="33" t="s">
        <v>216</v>
      </c>
      <c r="D114" s="33"/>
      <c r="E114" s="33"/>
      <c r="F114" s="33"/>
      <c r="G114" s="33"/>
      <c r="H114" s="33"/>
      <c r="I114" s="33"/>
      <c r="J114" s="33"/>
      <c r="K114" s="33"/>
      <c r="L114" s="34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5"/>
      <c r="Y114" s="33"/>
      <c r="Z114" s="35"/>
      <c r="AA114" s="33"/>
      <c r="AB114" s="35">
        <v>0</v>
      </c>
    </row>
    <row r="115" spans="1:28" x14ac:dyDescent="0.25">
      <c r="A115" s="37"/>
      <c r="B115" s="37"/>
      <c r="C115" s="37" t="s">
        <v>217</v>
      </c>
      <c r="D115" s="37"/>
      <c r="E115" s="37"/>
      <c r="F115" s="37"/>
      <c r="G115" s="37"/>
      <c r="H115" s="37"/>
      <c r="I115" s="37"/>
      <c r="J115" s="37"/>
      <c r="K115" s="37"/>
      <c r="L115" s="38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40"/>
      <c r="Y115" s="37"/>
      <c r="Z115" s="40"/>
      <c r="AA115" s="37"/>
      <c r="AB115" s="40">
        <f>AB114</f>
        <v>0</v>
      </c>
    </row>
    <row r="116" spans="1:28" x14ac:dyDescent="0.25">
      <c r="A116" s="33"/>
      <c r="B116" s="33"/>
      <c r="C116" s="33" t="s">
        <v>218</v>
      </c>
      <c r="D116" s="33"/>
      <c r="E116" s="33"/>
      <c r="F116" s="33"/>
      <c r="G116" s="33"/>
      <c r="H116" s="33"/>
      <c r="I116" s="33"/>
      <c r="J116" s="33"/>
      <c r="K116" s="33"/>
      <c r="L116" s="34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5"/>
      <c r="Y116" s="33"/>
      <c r="Z116" s="35"/>
      <c r="AA116" s="33"/>
      <c r="AB116" s="35">
        <v>0</v>
      </c>
    </row>
    <row r="117" spans="1:28" ht="15.75" thickBot="1" x14ac:dyDescent="0.3">
      <c r="A117" s="37"/>
      <c r="B117" s="37"/>
      <c r="C117" s="37" t="s">
        <v>219</v>
      </c>
      <c r="D117" s="37"/>
      <c r="E117" s="37"/>
      <c r="F117" s="37"/>
      <c r="G117" s="37"/>
      <c r="H117" s="37"/>
      <c r="I117" s="37"/>
      <c r="J117" s="37"/>
      <c r="K117" s="37"/>
      <c r="L117" s="38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42"/>
      <c r="Y117" s="37"/>
      <c r="Z117" s="42"/>
      <c r="AA117" s="37"/>
      <c r="AB117" s="42">
        <f>AB116</f>
        <v>0</v>
      </c>
    </row>
    <row r="118" spans="1:28" x14ac:dyDescent="0.25">
      <c r="A118" s="37"/>
      <c r="B118" s="37" t="s">
        <v>220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8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40"/>
      <c r="Y118" s="37"/>
      <c r="Z118" s="40"/>
      <c r="AA118" s="37"/>
      <c r="AB118" s="40">
        <f>ROUND(AB115+AB117,5)</f>
        <v>0</v>
      </c>
    </row>
    <row r="119" spans="1:28" x14ac:dyDescent="0.25">
      <c r="A119" s="33"/>
      <c r="B119" s="33" t="s">
        <v>221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4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5"/>
      <c r="Y119" s="33"/>
      <c r="Z119" s="35"/>
      <c r="AA119" s="33"/>
      <c r="AB119" s="35">
        <v>17596554.739999998</v>
      </c>
    </row>
    <row r="120" spans="1:28" x14ac:dyDescent="0.25">
      <c r="A120" s="33"/>
      <c r="B120" s="33"/>
      <c r="C120" s="33" t="s">
        <v>222</v>
      </c>
      <c r="D120" s="33"/>
      <c r="E120" s="33"/>
      <c r="F120" s="33"/>
      <c r="G120" s="33"/>
      <c r="H120" s="33"/>
      <c r="I120" s="33"/>
      <c r="J120" s="33"/>
      <c r="K120" s="33"/>
      <c r="L120" s="34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5"/>
      <c r="Y120" s="33"/>
      <c r="Z120" s="35"/>
      <c r="AA120" s="33"/>
      <c r="AB120" s="35">
        <v>17596554.739999998</v>
      </c>
    </row>
    <row r="121" spans="1:28" x14ac:dyDescent="0.25">
      <c r="A121" s="33"/>
      <c r="B121" s="33"/>
      <c r="C121" s="33"/>
      <c r="D121" s="33" t="s">
        <v>431</v>
      </c>
      <c r="E121" s="33"/>
      <c r="F121" s="33"/>
      <c r="G121" s="33"/>
      <c r="H121" s="33"/>
      <c r="I121" s="33"/>
      <c r="J121" s="33"/>
      <c r="K121" s="33"/>
      <c r="L121" s="34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5"/>
      <c r="Y121" s="33"/>
      <c r="Z121" s="35"/>
      <c r="AA121" s="33"/>
      <c r="AB121" s="35">
        <v>17596554.739999998</v>
      </c>
    </row>
    <row r="122" spans="1:28" x14ac:dyDescent="0.25">
      <c r="A122" s="33"/>
      <c r="B122" s="33"/>
      <c r="C122" s="33"/>
      <c r="D122" s="33"/>
      <c r="E122" s="33" t="s">
        <v>432</v>
      </c>
      <c r="F122" s="33"/>
      <c r="G122" s="33"/>
      <c r="H122" s="33"/>
      <c r="I122" s="33"/>
      <c r="J122" s="33"/>
      <c r="K122" s="33"/>
      <c r="L122" s="34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5"/>
      <c r="Y122" s="33"/>
      <c r="Z122" s="35"/>
      <c r="AA122" s="33"/>
      <c r="AB122" s="35">
        <v>0</v>
      </c>
    </row>
    <row r="123" spans="1:28" x14ac:dyDescent="0.25">
      <c r="A123" s="37"/>
      <c r="B123" s="37"/>
      <c r="C123" s="37"/>
      <c r="D123" s="37"/>
      <c r="E123" s="37" t="s">
        <v>433</v>
      </c>
      <c r="F123" s="37"/>
      <c r="G123" s="37"/>
      <c r="H123" s="37"/>
      <c r="I123" s="37"/>
      <c r="J123" s="37"/>
      <c r="K123" s="37"/>
      <c r="L123" s="38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40"/>
      <c r="Y123" s="37"/>
      <c r="Z123" s="40"/>
      <c r="AA123" s="37"/>
      <c r="AB123" s="40">
        <f>AB122</f>
        <v>0</v>
      </c>
    </row>
    <row r="124" spans="1:28" x14ac:dyDescent="0.25">
      <c r="A124" s="33"/>
      <c r="B124" s="33"/>
      <c r="C124" s="33"/>
      <c r="D124" s="33"/>
      <c r="E124" s="33" t="s">
        <v>352</v>
      </c>
      <c r="F124" s="33"/>
      <c r="G124" s="33"/>
      <c r="H124" s="33"/>
      <c r="I124" s="33"/>
      <c r="J124" s="33"/>
      <c r="K124" s="33"/>
      <c r="L124" s="34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5"/>
      <c r="Y124" s="33"/>
      <c r="Z124" s="35"/>
      <c r="AA124" s="33"/>
      <c r="AB124" s="35">
        <v>5493839.6100000003</v>
      </c>
    </row>
    <row r="125" spans="1:28" x14ac:dyDescent="0.25">
      <c r="A125" s="33"/>
      <c r="B125" s="33"/>
      <c r="C125" s="33"/>
      <c r="D125" s="33"/>
      <c r="E125" s="33"/>
      <c r="F125" s="33" t="s">
        <v>434</v>
      </c>
      <c r="G125" s="33"/>
      <c r="H125" s="33"/>
      <c r="I125" s="33"/>
      <c r="J125" s="33"/>
      <c r="K125" s="33"/>
      <c r="L125" s="34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5"/>
      <c r="Y125" s="33"/>
      <c r="Z125" s="35"/>
      <c r="AA125" s="33"/>
      <c r="AB125" s="35">
        <v>150000</v>
      </c>
    </row>
    <row r="126" spans="1:28" x14ac:dyDescent="0.25">
      <c r="A126" s="37"/>
      <c r="B126" s="37"/>
      <c r="C126" s="37"/>
      <c r="D126" s="37"/>
      <c r="E126" s="37"/>
      <c r="F126" s="37" t="s">
        <v>435</v>
      </c>
      <c r="G126" s="37"/>
      <c r="H126" s="37"/>
      <c r="I126" s="37"/>
      <c r="J126" s="37"/>
      <c r="K126" s="37"/>
      <c r="L126" s="38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40"/>
      <c r="Y126" s="37"/>
      <c r="Z126" s="40"/>
      <c r="AA126" s="37"/>
      <c r="AB126" s="40">
        <f>AB125</f>
        <v>150000</v>
      </c>
    </row>
    <row r="127" spans="1:28" x14ac:dyDescent="0.25">
      <c r="A127" s="33"/>
      <c r="B127" s="33"/>
      <c r="C127" s="33"/>
      <c r="D127" s="33"/>
      <c r="E127" s="33"/>
      <c r="F127" s="33" t="s">
        <v>436</v>
      </c>
      <c r="G127" s="33"/>
      <c r="H127" s="33"/>
      <c r="I127" s="33"/>
      <c r="J127" s="33"/>
      <c r="K127" s="33"/>
      <c r="L127" s="34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5"/>
      <c r="Y127" s="33"/>
      <c r="Z127" s="35"/>
      <c r="AA127" s="33"/>
      <c r="AB127" s="35">
        <v>10000</v>
      </c>
    </row>
    <row r="128" spans="1:28" x14ac:dyDescent="0.25">
      <c r="A128" s="37"/>
      <c r="B128" s="37"/>
      <c r="C128" s="37"/>
      <c r="D128" s="37"/>
      <c r="E128" s="37"/>
      <c r="F128" s="37" t="s">
        <v>437</v>
      </c>
      <c r="G128" s="37"/>
      <c r="H128" s="37"/>
      <c r="I128" s="37"/>
      <c r="J128" s="37"/>
      <c r="K128" s="37"/>
      <c r="L128" s="38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40"/>
      <c r="Y128" s="37"/>
      <c r="Z128" s="40"/>
      <c r="AA128" s="37"/>
      <c r="AB128" s="40">
        <f>AB127</f>
        <v>10000</v>
      </c>
    </row>
    <row r="129" spans="1:28" x14ac:dyDescent="0.25">
      <c r="A129" s="33"/>
      <c r="B129" s="33"/>
      <c r="C129" s="33"/>
      <c r="D129" s="33"/>
      <c r="E129" s="33"/>
      <c r="F129" s="33" t="s">
        <v>368</v>
      </c>
      <c r="G129" s="33"/>
      <c r="H129" s="33"/>
      <c r="I129" s="33"/>
      <c r="J129" s="33"/>
      <c r="K129" s="33"/>
      <c r="L129" s="34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5"/>
      <c r="Y129" s="33"/>
      <c r="Z129" s="35"/>
      <c r="AA129" s="33"/>
      <c r="AB129" s="35">
        <v>12000</v>
      </c>
    </row>
    <row r="130" spans="1:28" ht="15.75" thickBot="1" x14ac:dyDescent="0.3">
      <c r="A130" s="46"/>
      <c r="B130" s="46"/>
      <c r="C130" s="46"/>
      <c r="D130" s="46"/>
      <c r="E130" s="46"/>
      <c r="F130" s="46"/>
      <c r="G130" s="46"/>
      <c r="H130" s="37"/>
      <c r="I130" s="37"/>
      <c r="J130" s="37" t="s">
        <v>172</v>
      </c>
      <c r="K130" s="37"/>
      <c r="L130" s="38">
        <v>45411</v>
      </c>
      <c r="M130" s="37"/>
      <c r="N130" s="37" t="s">
        <v>366</v>
      </c>
      <c r="O130" s="37"/>
      <c r="P130" s="37" t="s">
        <v>367</v>
      </c>
      <c r="Q130" s="37"/>
      <c r="R130" s="37" t="s">
        <v>438</v>
      </c>
      <c r="S130" s="37"/>
      <c r="T130" s="39"/>
      <c r="U130" s="37"/>
      <c r="V130" s="37" t="s">
        <v>355</v>
      </c>
      <c r="W130" s="37"/>
      <c r="X130" s="42">
        <v>17000</v>
      </c>
      <c r="Y130" s="37"/>
      <c r="Z130" s="42"/>
      <c r="AA130" s="37"/>
      <c r="AB130" s="42">
        <v>29000</v>
      </c>
    </row>
    <row r="131" spans="1:28" x14ac:dyDescent="0.25">
      <c r="A131" s="37"/>
      <c r="B131" s="37"/>
      <c r="C131" s="37"/>
      <c r="D131" s="37"/>
      <c r="E131" s="37"/>
      <c r="F131" s="37" t="s">
        <v>439</v>
      </c>
      <c r="G131" s="37"/>
      <c r="H131" s="37"/>
      <c r="I131" s="37"/>
      <c r="J131" s="37"/>
      <c r="K131" s="37"/>
      <c r="L131" s="38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40">
        <f>ROUND(SUM(X129:X130),5)</f>
        <v>17000</v>
      </c>
      <c r="Y131" s="37"/>
      <c r="Z131" s="40">
        <f>ROUND(SUM(Z129:Z130),5)</f>
        <v>0</v>
      </c>
      <c r="AA131" s="37"/>
      <c r="AB131" s="40">
        <f>AB130</f>
        <v>29000</v>
      </c>
    </row>
    <row r="132" spans="1:28" x14ac:dyDescent="0.25">
      <c r="A132" s="33"/>
      <c r="B132" s="33"/>
      <c r="C132" s="33"/>
      <c r="D132" s="33"/>
      <c r="E132" s="33"/>
      <c r="F132" s="33" t="s">
        <v>440</v>
      </c>
      <c r="G132" s="33"/>
      <c r="H132" s="33"/>
      <c r="I132" s="33"/>
      <c r="J132" s="33"/>
      <c r="K132" s="33"/>
      <c r="L132" s="34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5"/>
      <c r="Y132" s="33"/>
      <c r="Z132" s="35"/>
      <c r="AA132" s="33"/>
      <c r="AB132" s="35">
        <v>22000</v>
      </c>
    </row>
    <row r="133" spans="1:28" x14ac:dyDescent="0.25">
      <c r="A133" s="37"/>
      <c r="B133" s="37"/>
      <c r="C133" s="37"/>
      <c r="D133" s="37"/>
      <c r="E133" s="37"/>
      <c r="F133" s="37" t="s">
        <v>441</v>
      </c>
      <c r="G133" s="37"/>
      <c r="H133" s="37"/>
      <c r="I133" s="37"/>
      <c r="J133" s="37"/>
      <c r="K133" s="37"/>
      <c r="L133" s="38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40"/>
      <c r="Y133" s="37"/>
      <c r="Z133" s="40"/>
      <c r="AA133" s="37"/>
      <c r="AB133" s="40">
        <f>AB132</f>
        <v>22000</v>
      </c>
    </row>
    <row r="134" spans="1:28" x14ac:dyDescent="0.25">
      <c r="A134" s="33"/>
      <c r="B134" s="33"/>
      <c r="C134" s="33"/>
      <c r="D134" s="33"/>
      <c r="E134" s="33"/>
      <c r="F134" s="33" t="s">
        <v>377</v>
      </c>
      <c r="G134" s="33"/>
      <c r="H134" s="33"/>
      <c r="I134" s="33"/>
      <c r="J134" s="33"/>
      <c r="K134" s="33"/>
      <c r="L134" s="34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5"/>
      <c r="Y134" s="33"/>
      <c r="Z134" s="35"/>
      <c r="AA134" s="33"/>
      <c r="AB134" s="35">
        <v>57000</v>
      </c>
    </row>
    <row r="135" spans="1:28" ht="15.75" thickBot="1" x14ac:dyDescent="0.3">
      <c r="A135" s="46"/>
      <c r="B135" s="46"/>
      <c r="C135" s="46"/>
      <c r="D135" s="46"/>
      <c r="E135" s="46"/>
      <c r="F135" s="46"/>
      <c r="G135" s="46"/>
      <c r="H135" s="37"/>
      <c r="I135" s="37"/>
      <c r="J135" s="37" t="s">
        <v>172</v>
      </c>
      <c r="K135" s="37"/>
      <c r="L135" s="38">
        <v>45443</v>
      </c>
      <c r="M135" s="37"/>
      <c r="N135" s="37" t="s">
        <v>375</v>
      </c>
      <c r="O135" s="37"/>
      <c r="P135" s="37" t="s">
        <v>376</v>
      </c>
      <c r="Q135" s="37"/>
      <c r="R135" s="37" t="s">
        <v>442</v>
      </c>
      <c r="S135" s="37"/>
      <c r="T135" s="39"/>
      <c r="U135" s="37"/>
      <c r="V135" s="37" t="s">
        <v>355</v>
      </c>
      <c r="W135" s="37"/>
      <c r="X135" s="42">
        <v>10000</v>
      </c>
      <c r="Y135" s="37"/>
      <c r="Z135" s="42"/>
      <c r="AA135" s="37"/>
      <c r="AB135" s="42">
        <v>67000</v>
      </c>
    </row>
    <row r="136" spans="1:28" x14ac:dyDescent="0.25">
      <c r="A136" s="37"/>
      <c r="B136" s="37"/>
      <c r="C136" s="37"/>
      <c r="D136" s="37"/>
      <c r="E136" s="37"/>
      <c r="F136" s="37" t="s">
        <v>443</v>
      </c>
      <c r="G136" s="37"/>
      <c r="H136" s="37"/>
      <c r="I136" s="37"/>
      <c r="J136" s="37"/>
      <c r="K136" s="37"/>
      <c r="L136" s="38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40">
        <f>ROUND(SUM(X134:X135),5)</f>
        <v>10000</v>
      </c>
      <c r="Y136" s="37"/>
      <c r="Z136" s="40">
        <f>ROUND(SUM(Z134:Z135),5)</f>
        <v>0</v>
      </c>
      <c r="AA136" s="37"/>
      <c r="AB136" s="40">
        <f>AB135</f>
        <v>67000</v>
      </c>
    </row>
    <row r="137" spans="1:28" x14ac:dyDescent="0.25">
      <c r="A137" s="33"/>
      <c r="B137" s="33"/>
      <c r="C137" s="33"/>
      <c r="D137" s="33"/>
      <c r="E137" s="33"/>
      <c r="F137" s="33" t="s">
        <v>444</v>
      </c>
      <c r="G137" s="33"/>
      <c r="H137" s="33"/>
      <c r="I137" s="33"/>
      <c r="J137" s="33"/>
      <c r="K137" s="33"/>
      <c r="L137" s="34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5"/>
      <c r="Y137" s="33"/>
      <c r="Z137" s="35"/>
      <c r="AA137" s="33"/>
      <c r="AB137" s="35">
        <v>15000</v>
      </c>
    </row>
    <row r="138" spans="1:28" x14ac:dyDescent="0.25">
      <c r="A138" s="37"/>
      <c r="B138" s="37"/>
      <c r="C138" s="37"/>
      <c r="D138" s="37"/>
      <c r="E138" s="37"/>
      <c r="F138" s="37" t="s">
        <v>445</v>
      </c>
      <c r="G138" s="37"/>
      <c r="H138" s="37"/>
      <c r="I138" s="37"/>
      <c r="J138" s="37"/>
      <c r="K138" s="37"/>
      <c r="L138" s="38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40"/>
      <c r="Y138" s="37"/>
      <c r="Z138" s="40"/>
      <c r="AA138" s="37"/>
      <c r="AB138" s="40">
        <f>AB137</f>
        <v>15000</v>
      </c>
    </row>
    <row r="139" spans="1:28" x14ac:dyDescent="0.25">
      <c r="A139" s="33"/>
      <c r="B139" s="33"/>
      <c r="C139" s="33"/>
      <c r="D139" s="33"/>
      <c r="E139" s="33"/>
      <c r="F139" s="33" t="s">
        <v>446</v>
      </c>
      <c r="G139" s="33"/>
      <c r="H139" s="33"/>
      <c r="I139" s="33"/>
      <c r="J139" s="33"/>
      <c r="K139" s="33"/>
      <c r="L139" s="34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5"/>
      <c r="Y139" s="33"/>
      <c r="Z139" s="35"/>
      <c r="AA139" s="33"/>
      <c r="AB139" s="35">
        <v>11282.5</v>
      </c>
    </row>
    <row r="140" spans="1:28" x14ac:dyDescent="0.25">
      <c r="A140" s="37"/>
      <c r="B140" s="37"/>
      <c r="C140" s="37"/>
      <c r="D140" s="37"/>
      <c r="E140" s="37"/>
      <c r="F140" s="37" t="s">
        <v>447</v>
      </c>
      <c r="G140" s="37"/>
      <c r="H140" s="37"/>
      <c r="I140" s="37"/>
      <c r="J140" s="37"/>
      <c r="K140" s="37"/>
      <c r="L140" s="38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40"/>
      <c r="Y140" s="37"/>
      <c r="Z140" s="40"/>
      <c r="AA140" s="37"/>
      <c r="AB140" s="40">
        <f>AB139</f>
        <v>11282.5</v>
      </c>
    </row>
    <row r="141" spans="1:28" x14ac:dyDescent="0.25">
      <c r="A141" s="33"/>
      <c r="B141" s="33"/>
      <c r="C141" s="33"/>
      <c r="D141" s="33"/>
      <c r="E141" s="33"/>
      <c r="F141" s="33" t="s">
        <v>448</v>
      </c>
      <c r="G141" s="33"/>
      <c r="H141" s="33"/>
      <c r="I141" s="33"/>
      <c r="J141" s="33"/>
      <c r="K141" s="33"/>
      <c r="L141" s="34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5"/>
      <c r="Y141" s="33"/>
      <c r="Z141" s="35"/>
      <c r="AA141" s="33"/>
      <c r="AB141" s="35">
        <v>115000</v>
      </c>
    </row>
    <row r="142" spans="1:28" x14ac:dyDescent="0.25">
      <c r="A142" s="37"/>
      <c r="B142" s="37"/>
      <c r="C142" s="37"/>
      <c r="D142" s="37"/>
      <c r="E142" s="37"/>
      <c r="F142" s="37" t="s">
        <v>449</v>
      </c>
      <c r="G142" s="37"/>
      <c r="H142" s="37"/>
      <c r="I142" s="37"/>
      <c r="J142" s="37"/>
      <c r="K142" s="37"/>
      <c r="L142" s="38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40"/>
      <c r="Y142" s="37"/>
      <c r="Z142" s="40"/>
      <c r="AA142" s="37"/>
      <c r="AB142" s="40">
        <f>AB141</f>
        <v>115000</v>
      </c>
    </row>
    <row r="143" spans="1:28" x14ac:dyDescent="0.25">
      <c r="A143" s="33"/>
      <c r="B143" s="33"/>
      <c r="C143" s="33"/>
      <c r="D143" s="33"/>
      <c r="E143" s="33"/>
      <c r="F143" s="33" t="s">
        <v>386</v>
      </c>
      <c r="G143" s="33"/>
      <c r="H143" s="33"/>
      <c r="I143" s="33"/>
      <c r="J143" s="33"/>
      <c r="K143" s="33"/>
      <c r="L143" s="34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5"/>
      <c r="Y143" s="33"/>
      <c r="Z143" s="35"/>
      <c r="AA143" s="33"/>
      <c r="AB143" s="35">
        <v>63956.87</v>
      </c>
    </row>
    <row r="144" spans="1:28" ht="15.75" thickBot="1" x14ac:dyDescent="0.3">
      <c r="A144" s="46"/>
      <c r="B144" s="46"/>
      <c r="C144" s="46"/>
      <c r="D144" s="46"/>
      <c r="E144" s="46"/>
      <c r="F144" s="46"/>
      <c r="G144" s="46"/>
      <c r="H144" s="37"/>
      <c r="I144" s="37"/>
      <c r="J144" s="37" t="s">
        <v>172</v>
      </c>
      <c r="K144" s="37"/>
      <c r="L144" s="38">
        <v>45488</v>
      </c>
      <c r="M144" s="37"/>
      <c r="N144" s="37" t="s">
        <v>384</v>
      </c>
      <c r="O144" s="37"/>
      <c r="P144" s="37" t="s">
        <v>385</v>
      </c>
      <c r="Q144" s="37"/>
      <c r="R144" s="37" t="s">
        <v>450</v>
      </c>
      <c r="S144" s="37"/>
      <c r="T144" s="39"/>
      <c r="U144" s="37"/>
      <c r="V144" s="37" t="s">
        <v>355</v>
      </c>
      <c r="W144" s="37"/>
      <c r="X144" s="42">
        <v>4295.6899999999996</v>
      </c>
      <c r="Y144" s="37"/>
      <c r="Z144" s="42"/>
      <c r="AA144" s="37"/>
      <c r="AB144" s="42">
        <v>68252.56</v>
      </c>
    </row>
    <row r="145" spans="1:28" x14ac:dyDescent="0.25">
      <c r="A145" s="37"/>
      <c r="B145" s="37"/>
      <c r="C145" s="37"/>
      <c r="D145" s="37"/>
      <c r="E145" s="37"/>
      <c r="F145" s="37" t="s">
        <v>451</v>
      </c>
      <c r="G145" s="37"/>
      <c r="H145" s="37"/>
      <c r="I145" s="37"/>
      <c r="J145" s="37"/>
      <c r="K145" s="37"/>
      <c r="L145" s="38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40">
        <f>ROUND(SUM(X143:X144),5)</f>
        <v>4295.6899999999996</v>
      </c>
      <c r="Y145" s="37"/>
      <c r="Z145" s="40">
        <f>ROUND(SUM(Z143:Z144),5)</f>
        <v>0</v>
      </c>
      <c r="AA145" s="37"/>
      <c r="AB145" s="40">
        <f>AB144</f>
        <v>68252.56</v>
      </c>
    </row>
    <row r="146" spans="1:28" x14ac:dyDescent="0.25">
      <c r="A146" s="33"/>
      <c r="B146" s="33"/>
      <c r="C146" s="33"/>
      <c r="D146" s="33"/>
      <c r="E146" s="33"/>
      <c r="F146" s="33" t="s">
        <v>407</v>
      </c>
      <c r="G146" s="33"/>
      <c r="H146" s="33"/>
      <c r="I146" s="33"/>
      <c r="J146" s="33"/>
      <c r="K146" s="33"/>
      <c r="L146" s="34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5"/>
      <c r="Y146" s="33"/>
      <c r="Z146" s="35"/>
      <c r="AA146" s="33"/>
      <c r="AB146" s="35">
        <v>3824664.19</v>
      </c>
    </row>
    <row r="147" spans="1:28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 t="s">
        <v>405</v>
      </c>
      <c r="K147" s="37"/>
      <c r="L147" s="38">
        <v>45293</v>
      </c>
      <c r="M147" s="37"/>
      <c r="N147" s="37"/>
      <c r="O147" s="37"/>
      <c r="P147" s="37"/>
      <c r="Q147" s="37"/>
      <c r="R147" s="37" t="s">
        <v>417</v>
      </c>
      <c r="S147" s="37"/>
      <c r="T147" s="39"/>
      <c r="U147" s="37"/>
      <c r="V147" s="37" t="s">
        <v>416</v>
      </c>
      <c r="W147" s="37"/>
      <c r="X147" s="40">
        <v>1683</v>
      </c>
      <c r="Y147" s="37"/>
      <c r="Z147" s="40"/>
      <c r="AA147" s="37"/>
      <c r="AB147" s="40">
        <v>3826347.19</v>
      </c>
    </row>
    <row r="148" spans="1:28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 t="s">
        <v>405</v>
      </c>
      <c r="K148" s="37"/>
      <c r="L148" s="38">
        <v>45293</v>
      </c>
      <c r="M148" s="37"/>
      <c r="N148" s="37"/>
      <c r="O148" s="37"/>
      <c r="P148" s="37"/>
      <c r="Q148" s="37"/>
      <c r="R148" s="37" t="s">
        <v>406</v>
      </c>
      <c r="S148" s="37"/>
      <c r="T148" s="39"/>
      <c r="U148" s="37"/>
      <c r="V148" s="37" t="s">
        <v>404</v>
      </c>
      <c r="W148" s="37"/>
      <c r="X148" s="40">
        <v>35000</v>
      </c>
      <c r="Y148" s="37"/>
      <c r="Z148" s="40"/>
      <c r="AA148" s="37"/>
      <c r="AB148" s="40">
        <v>3861347.19</v>
      </c>
    </row>
    <row r="149" spans="1:28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 t="s">
        <v>405</v>
      </c>
      <c r="K149" s="37"/>
      <c r="L149" s="38">
        <v>45294</v>
      </c>
      <c r="M149" s="37"/>
      <c r="N149" s="37"/>
      <c r="O149" s="37"/>
      <c r="P149" s="37"/>
      <c r="Q149" s="37"/>
      <c r="R149" s="37" t="s">
        <v>452</v>
      </c>
      <c r="S149" s="37"/>
      <c r="T149" s="39"/>
      <c r="U149" s="37"/>
      <c r="V149" s="37" t="s">
        <v>373</v>
      </c>
      <c r="W149" s="37"/>
      <c r="X149" s="40">
        <v>138444.01</v>
      </c>
      <c r="Y149" s="37"/>
      <c r="Z149" s="40"/>
      <c r="AA149" s="37"/>
      <c r="AB149" s="40">
        <v>3999791.2</v>
      </c>
    </row>
    <row r="150" spans="1:28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 t="s">
        <v>405</v>
      </c>
      <c r="K150" s="37"/>
      <c r="L150" s="38">
        <v>45294</v>
      </c>
      <c r="M150" s="37"/>
      <c r="N150" s="37"/>
      <c r="O150" s="37"/>
      <c r="P150" s="37"/>
      <c r="Q150" s="37"/>
      <c r="R150" s="37" t="s">
        <v>421</v>
      </c>
      <c r="S150" s="37"/>
      <c r="T150" s="39"/>
      <c r="U150" s="37"/>
      <c r="V150" s="37" t="s">
        <v>416</v>
      </c>
      <c r="W150" s="37"/>
      <c r="X150" s="40">
        <v>18352.91</v>
      </c>
      <c r="Y150" s="37"/>
      <c r="Z150" s="40"/>
      <c r="AA150" s="37"/>
      <c r="AB150" s="40">
        <v>4018144.11</v>
      </c>
    </row>
    <row r="151" spans="1:28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 t="s">
        <v>405</v>
      </c>
      <c r="K151" s="37"/>
      <c r="L151" s="38">
        <v>45322</v>
      </c>
      <c r="M151" s="37"/>
      <c r="N151" s="37"/>
      <c r="O151" s="37"/>
      <c r="P151" s="37"/>
      <c r="Q151" s="37"/>
      <c r="R151" s="37" t="s">
        <v>422</v>
      </c>
      <c r="S151" s="37"/>
      <c r="T151" s="39"/>
      <c r="U151" s="37"/>
      <c r="V151" s="37" t="s">
        <v>416</v>
      </c>
      <c r="W151" s="37"/>
      <c r="X151" s="40">
        <v>47697.51</v>
      </c>
      <c r="Y151" s="37"/>
      <c r="Z151" s="40"/>
      <c r="AA151" s="37"/>
      <c r="AB151" s="40">
        <v>4065841.62</v>
      </c>
    </row>
    <row r="152" spans="1:28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 t="s">
        <v>405</v>
      </c>
      <c r="K152" s="37"/>
      <c r="L152" s="38">
        <v>45322</v>
      </c>
      <c r="M152" s="37"/>
      <c r="N152" s="37"/>
      <c r="O152" s="37"/>
      <c r="P152" s="37"/>
      <c r="Q152" s="37"/>
      <c r="R152" s="37" t="s">
        <v>423</v>
      </c>
      <c r="S152" s="37"/>
      <c r="T152" s="39"/>
      <c r="U152" s="37"/>
      <c r="V152" s="37" t="s">
        <v>416</v>
      </c>
      <c r="W152" s="37"/>
      <c r="X152" s="40">
        <v>6223.48</v>
      </c>
      <c r="Y152" s="37"/>
      <c r="Z152" s="40"/>
      <c r="AA152" s="37"/>
      <c r="AB152" s="40">
        <v>4072065.1</v>
      </c>
    </row>
    <row r="153" spans="1:28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 t="s">
        <v>405</v>
      </c>
      <c r="K153" s="37"/>
      <c r="L153" s="38">
        <v>45323</v>
      </c>
      <c r="M153" s="37"/>
      <c r="N153" s="37"/>
      <c r="O153" s="37"/>
      <c r="P153" s="37"/>
      <c r="Q153" s="37"/>
      <c r="R153" s="37" t="s">
        <v>453</v>
      </c>
      <c r="S153" s="37"/>
      <c r="T153" s="39"/>
      <c r="U153" s="37"/>
      <c r="V153" s="37" t="s">
        <v>404</v>
      </c>
      <c r="W153" s="37"/>
      <c r="X153" s="40">
        <v>90416.67</v>
      </c>
      <c r="Y153" s="37"/>
      <c r="Z153" s="40"/>
      <c r="AA153" s="37"/>
      <c r="AB153" s="40">
        <v>4162481.77</v>
      </c>
    </row>
    <row r="154" spans="1:28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 t="s">
        <v>405</v>
      </c>
      <c r="K154" s="37"/>
      <c r="L154" s="38">
        <v>45352</v>
      </c>
      <c r="M154" s="37"/>
      <c r="N154" s="37"/>
      <c r="O154" s="37"/>
      <c r="P154" s="37"/>
      <c r="Q154" s="37"/>
      <c r="R154" s="37" t="s">
        <v>409</v>
      </c>
      <c r="S154" s="37"/>
      <c r="T154" s="39"/>
      <c r="U154" s="37"/>
      <c r="V154" s="37" t="s">
        <v>404</v>
      </c>
      <c r="W154" s="37"/>
      <c r="X154" s="40">
        <v>84583.33</v>
      </c>
      <c r="Y154" s="37"/>
      <c r="Z154" s="40"/>
      <c r="AA154" s="37"/>
      <c r="AB154" s="40">
        <v>4247065.0999999996</v>
      </c>
    </row>
    <row r="155" spans="1:28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 t="s">
        <v>405</v>
      </c>
      <c r="K155" s="37"/>
      <c r="L155" s="38">
        <v>45358</v>
      </c>
      <c r="M155" s="37"/>
      <c r="N155" s="37"/>
      <c r="O155" s="37"/>
      <c r="P155" s="37"/>
      <c r="Q155" s="37"/>
      <c r="R155" s="37" t="s">
        <v>424</v>
      </c>
      <c r="S155" s="37"/>
      <c r="T155" s="39"/>
      <c r="U155" s="37"/>
      <c r="V155" s="37" t="s">
        <v>373</v>
      </c>
      <c r="W155" s="37"/>
      <c r="X155" s="40">
        <v>10896.47</v>
      </c>
      <c r="Y155" s="37"/>
      <c r="Z155" s="40"/>
      <c r="AA155" s="37"/>
      <c r="AB155" s="40">
        <v>4257961.57</v>
      </c>
    </row>
    <row r="156" spans="1:28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 t="s">
        <v>405</v>
      </c>
      <c r="K156" s="37"/>
      <c r="L156" s="38">
        <v>45358</v>
      </c>
      <c r="M156" s="37"/>
      <c r="N156" s="37"/>
      <c r="O156" s="37"/>
      <c r="P156" s="37"/>
      <c r="Q156" s="37"/>
      <c r="R156" s="37" t="s">
        <v>425</v>
      </c>
      <c r="S156" s="37"/>
      <c r="T156" s="39"/>
      <c r="U156" s="37"/>
      <c r="V156" s="37" t="s">
        <v>407</v>
      </c>
      <c r="W156" s="37"/>
      <c r="X156" s="40">
        <v>47697.53</v>
      </c>
      <c r="Y156" s="37"/>
      <c r="Z156" s="40"/>
      <c r="AA156" s="37"/>
      <c r="AB156" s="40">
        <v>4305659.0999999996</v>
      </c>
    </row>
    <row r="157" spans="1:28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 t="s">
        <v>405</v>
      </c>
      <c r="K157" s="37"/>
      <c r="L157" s="38">
        <v>45383</v>
      </c>
      <c r="M157" s="37"/>
      <c r="N157" s="37"/>
      <c r="O157" s="37"/>
      <c r="P157" s="37"/>
      <c r="Q157" s="37"/>
      <c r="R157" s="37" t="s">
        <v>410</v>
      </c>
      <c r="S157" s="37"/>
      <c r="T157" s="39"/>
      <c r="U157" s="37"/>
      <c r="V157" s="37" t="s">
        <v>404</v>
      </c>
      <c r="W157" s="37"/>
      <c r="X157" s="40">
        <v>90416.67</v>
      </c>
      <c r="Y157" s="37"/>
      <c r="Z157" s="40"/>
      <c r="AA157" s="37"/>
      <c r="AB157" s="40">
        <v>4396075.7699999996</v>
      </c>
    </row>
    <row r="158" spans="1:28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 t="s">
        <v>405</v>
      </c>
      <c r="K158" s="37"/>
      <c r="L158" s="38">
        <v>45384</v>
      </c>
      <c r="M158" s="37"/>
      <c r="N158" s="37"/>
      <c r="O158" s="37"/>
      <c r="P158" s="37"/>
      <c r="Q158" s="37"/>
      <c r="R158" s="37" t="s">
        <v>426</v>
      </c>
      <c r="S158" s="37"/>
      <c r="T158" s="39"/>
      <c r="U158" s="37"/>
      <c r="V158" s="37" t="s">
        <v>373</v>
      </c>
      <c r="W158" s="37"/>
      <c r="X158" s="40">
        <v>44620.27</v>
      </c>
      <c r="Y158" s="37"/>
      <c r="Z158" s="40"/>
      <c r="AA158" s="37"/>
      <c r="AB158" s="40">
        <v>4440696.04</v>
      </c>
    </row>
    <row r="159" spans="1:28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 t="s">
        <v>405</v>
      </c>
      <c r="K159" s="37"/>
      <c r="L159" s="38">
        <v>45384</v>
      </c>
      <c r="M159" s="37"/>
      <c r="N159" s="37"/>
      <c r="O159" s="37"/>
      <c r="P159" s="37"/>
      <c r="Q159" s="37"/>
      <c r="R159" s="37" t="s">
        <v>427</v>
      </c>
      <c r="S159" s="37"/>
      <c r="T159" s="39"/>
      <c r="U159" s="37"/>
      <c r="V159" s="37" t="s">
        <v>407</v>
      </c>
      <c r="W159" s="37"/>
      <c r="X159" s="40">
        <v>11076.56</v>
      </c>
      <c r="Y159" s="37"/>
      <c r="Z159" s="40"/>
      <c r="AA159" s="37"/>
      <c r="AB159" s="40">
        <v>4451772.5999999996</v>
      </c>
    </row>
    <row r="160" spans="1:28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 t="s">
        <v>405</v>
      </c>
      <c r="K160" s="37"/>
      <c r="L160" s="38">
        <v>45413</v>
      </c>
      <c r="M160" s="37"/>
      <c r="N160" s="37"/>
      <c r="O160" s="37"/>
      <c r="P160" s="37"/>
      <c r="Q160" s="37"/>
      <c r="R160" s="37" t="s">
        <v>428</v>
      </c>
      <c r="S160" s="37"/>
      <c r="T160" s="39"/>
      <c r="U160" s="37"/>
      <c r="V160" s="37" t="s">
        <v>373</v>
      </c>
      <c r="W160" s="37"/>
      <c r="X160" s="40">
        <v>47697.53</v>
      </c>
      <c r="Y160" s="37"/>
      <c r="Z160" s="40"/>
      <c r="AA160" s="37"/>
      <c r="AB160" s="40">
        <v>4499470.13</v>
      </c>
    </row>
    <row r="161" spans="1:28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 t="s">
        <v>405</v>
      </c>
      <c r="K161" s="37"/>
      <c r="L161" s="38">
        <v>45413</v>
      </c>
      <c r="M161" s="37"/>
      <c r="N161" s="37"/>
      <c r="O161" s="37"/>
      <c r="P161" s="37"/>
      <c r="Q161" s="37"/>
      <c r="R161" s="37" t="s">
        <v>429</v>
      </c>
      <c r="S161" s="37"/>
      <c r="T161" s="39"/>
      <c r="U161" s="37"/>
      <c r="V161" s="37" t="s">
        <v>407</v>
      </c>
      <c r="W161" s="37"/>
      <c r="X161" s="40">
        <v>15205.45</v>
      </c>
      <c r="Y161" s="37"/>
      <c r="Z161" s="40"/>
      <c r="AA161" s="37"/>
      <c r="AB161" s="40">
        <v>4514675.58</v>
      </c>
    </row>
    <row r="162" spans="1:28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 t="s">
        <v>405</v>
      </c>
      <c r="K162" s="37"/>
      <c r="L162" s="38">
        <v>45413</v>
      </c>
      <c r="M162" s="37"/>
      <c r="N162" s="37"/>
      <c r="O162" s="37"/>
      <c r="P162" s="37"/>
      <c r="Q162" s="37"/>
      <c r="R162" s="37" t="s">
        <v>454</v>
      </c>
      <c r="S162" s="37"/>
      <c r="T162" s="39"/>
      <c r="U162" s="37"/>
      <c r="V162" s="37" t="s">
        <v>373</v>
      </c>
      <c r="W162" s="37"/>
      <c r="X162" s="40">
        <v>87500</v>
      </c>
      <c r="Y162" s="37"/>
      <c r="Z162" s="40"/>
      <c r="AA162" s="37"/>
      <c r="AB162" s="40">
        <v>4602175.58</v>
      </c>
    </row>
    <row r="163" spans="1:28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 t="s">
        <v>405</v>
      </c>
      <c r="K163" s="37"/>
      <c r="L163" s="38">
        <v>45447</v>
      </c>
      <c r="M163" s="37"/>
      <c r="N163" s="37"/>
      <c r="O163" s="37"/>
      <c r="P163" s="37"/>
      <c r="Q163" s="37"/>
      <c r="R163" s="37" t="s">
        <v>428</v>
      </c>
      <c r="S163" s="37"/>
      <c r="T163" s="39"/>
      <c r="U163" s="37"/>
      <c r="V163" s="37" t="s">
        <v>373</v>
      </c>
      <c r="W163" s="37"/>
      <c r="X163" s="40">
        <v>46158.9</v>
      </c>
      <c r="Y163" s="37"/>
      <c r="Z163" s="40"/>
      <c r="AA163" s="37"/>
      <c r="AB163" s="40">
        <v>4648334.4800000004</v>
      </c>
    </row>
    <row r="164" spans="1:28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 t="s">
        <v>405</v>
      </c>
      <c r="K164" s="37"/>
      <c r="L164" s="38">
        <v>45447</v>
      </c>
      <c r="M164" s="37"/>
      <c r="N164" s="37"/>
      <c r="O164" s="37"/>
      <c r="P164" s="37"/>
      <c r="Q164" s="37"/>
      <c r="R164" s="37" t="s">
        <v>429</v>
      </c>
      <c r="S164" s="37"/>
      <c r="T164" s="39"/>
      <c r="U164" s="37"/>
      <c r="V164" s="37" t="s">
        <v>407</v>
      </c>
      <c r="W164" s="37"/>
      <c r="X164" s="40">
        <v>16724.37</v>
      </c>
      <c r="Y164" s="37"/>
      <c r="Z164" s="40"/>
      <c r="AA164" s="37"/>
      <c r="AB164" s="40">
        <v>4665058.8499999996</v>
      </c>
    </row>
    <row r="165" spans="1:28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 t="s">
        <v>405</v>
      </c>
      <c r="K165" s="37"/>
      <c r="L165" s="38">
        <v>45462</v>
      </c>
      <c r="M165" s="37"/>
      <c r="N165" s="37"/>
      <c r="O165" s="37"/>
      <c r="P165" s="37"/>
      <c r="Q165" s="37"/>
      <c r="R165" s="37" t="s">
        <v>455</v>
      </c>
      <c r="S165" s="37"/>
      <c r="T165" s="39"/>
      <c r="U165" s="37"/>
      <c r="V165" s="37" t="s">
        <v>373</v>
      </c>
      <c r="W165" s="37"/>
      <c r="X165" s="40">
        <v>90416.67</v>
      </c>
      <c r="Y165" s="37"/>
      <c r="Z165" s="40"/>
      <c r="AA165" s="37"/>
      <c r="AB165" s="40">
        <v>4755475.5199999996</v>
      </c>
    </row>
    <row r="166" spans="1:28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 t="s">
        <v>405</v>
      </c>
      <c r="K166" s="37"/>
      <c r="L166" s="38">
        <v>45474</v>
      </c>
      <c r="M166" s="37"/>
      <c r="N166" s="37"/>
      <c r="O166" s="37"/>
      <c r="P166" s="37"/>
      <c r="Q166" s="37"/>
      <c r="R166" s="37" t="s">
        <v>456</v>
      </c>
      <c r="S166" s="37"/>
      <c r="T166" s="39"/>
      <c r="U166" s="37"/>
      <c r="V166" s="37" t="s">
        <v>373</v>
      </c>
      <c r="W166" s="37"/>
      <c r="X166" s="40">
        <v>87500</v>
      </c>
      <c r="Y166" s="37"/>
      <c r="Z166" s="40"/>
      <c r="AA166" s="37"/>
      <c r="AB166" s="40">
        <v>4842975.5199999996</v>
      </c>
    </row>
    <row r="167" spans="1:28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 t="s">
        <v>405</v>
      </c>
      <c r="K167" s="37"/>
      <c r="L167" s="38">
        <v>45475</v>
      </c>
      <c r="M167" s="37"/>
      <c r="N167" s="37"/>
      <c r="O167" s="37"/>
      <c r="P167" s="37"/>
      <c r="Q167" s="37"/>
      <c r="R167" s="37" t="s">
        <v>428</v>
      </c>
      <c r="S167" s="37"/>
      <c r="T167" s="39"/>
      <c r="U167" s="37"/>
      <c r="V167" s="37" t="s">
        <v>373</v>
      </c>
      <c r="W167" s="37"/>
      <c r="X167" s="40">
        <v>47697.53</v>
      </c>
      <c r="Y167" s="37"/>
      <c r="Z167" s="40"/>
      <c r="AA167" s="37"/>
      <c r="AB167" s="40">
        <v>4890673.05</v>
      </c>
    </row>
    <row r="168" spans="1:28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 t="s">
        <v>405</v>
      </c>
      <c r="K168" s="37"/>
      <c r="L168" s="38">
        <v>45475</v>
      </c>
      <c r="M168" s="37"/>
      <c r="N168" s="37"/>
      <c r="O168" s="37"/>
      <c r="P168" s="37"/>
      <c r="Q168" s="37"/>
      <c r="R168" s="37" t="s">
        <v>429</v>
      </c>
      <c r="S168" s="37"/>
      <c r="T168" s="39"/>
      <c r="U168" s="37"/>
      <c r="V168" s="37" t="s">
        <v>407</v>
      </c>
      <c r="W168" s="37"/>
      <c r="X168" s="40">
        <v>19405.95</v>
      </c>
      <c r="Y168" s="37"/>
      <c r="Z168" s="40"/>
      <c r="AA168" s="37"/>
      <c r="AB168" s="40">
        <v>4910079</v>
      </c>
    </row>
    <row r="169" spans="1:28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 t="s">
        <v>405</v>
      </c>
      <c r="K169" s="37"/>
      <c r="L169" s="38">
        <v>45503</v>
      </c>
      <c r="M169" s="37"/>
      <c r="N169" s="37"/>
      <c r="O169" s="37"/>
      <c r="P169" s="37"/>
      <c r="Q169" s="37"/>
      <c r="R169" s="37" t="s">
        <v>428</v>
      </c>
      <c r="S169" s="37"/>
      <c r="T169" s="39"/>
      <c r="U169" s="37"/>
      <c r="V169" s="37" t="s">
        <v>373</v>
      </c>
      <c r="W169" s="37"/>
      <c r="X169" s="40">
        <v>46158.9</v>
      </c>
      <c r="Y169" s="37"/>
      <c r="Z169" s="40"/>
      <c r="AA169" s="37"/>
      <c r="AB169" s="40">
        <v>4956237.9000000004</v>
      </c>
    </row>
    <row r="170" spans="1:28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 t="s">
        <v>405</v>
      </c>
      <c r="K170" s="37"/>
      <c r="L170" s="38">
        <v>45503</v>
      </c>
      <c r="M170" s="37"/>
      <c r="N170" s="37"/>
      <c r="O170" s="37"/>
      <c r="P170" s="37"/>
      <c r="Q170" s="37"/>
      <c r="R170" s="37" t="s">
        <v>429</v>
      </c>
      <c r="S170" s="37"/>
      <c r="T170" s="39"/>
      <c r="U170" s="37"/>
      <c r="V170" s="37" t="s">
        <v>407</v>
      </c>
      <c r="W170" s="37"/>
      <c r="X170" s="40">
        <v>20802.71</v>
      </c>
      <c r="Y170" s="37"/>
      <c r="Z170" s="40"/>
      <c r="AA170" s="37"/>
      <c r="AB170" s="40">
        <v>4977040.6100000003</v>
      </c>
    </row>
    <row r="171" spans="1:28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 t="s">
        <v>405</v>
      </c>
      <c r="K171" s="37"/>
      <c r="L171" s="38">
        <v>45506</v>
      </c>
      <c r="M171" s="37"/>
      <c r="N171" s="37"/>
      <c r="O171" s="37"/>
      <c r="P171" s="37"/>
      <c r="Q171" s="37"/>
      <c r="R171" s="37" t="s">
        <v>457</v>
      </c>
      <c r="S171" s="37"/>
      <c r="T171" s="39"/>
      <c r="U171" s="37"/>
      <c r="V171" s="37" t="s">
        <v>373</v>
      </c>
      <c r="W171" s="37"/>
      <c r="X171" s="40">
        <v>90416.67</v>
      </c>
      <c r="Y171" s="37"/>
      <c r="Z171" s="40"/>
      <c r="AA171" s="37"/>
      <c r="AB171" s="40">
        <v>5067457.28</v>
      </c>
    </row>
    <row r="172" spans="1:28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 t="s">
        <v>405</v>
      </c>
      <c r="K172" s="37"/>
      <c r="L172" s="38">
        <v>45533</v>
      </c>
      <c r="M172" s="37"/>
      <c r="N172" s="37"/>
      <c r="O172" s="37"/>
      <c r="P172" s="37"/>
      <c r="Q172" s="37"/>
      <c r="R172" s="37" t="s">
        <v>428</v>
      </c>
      <c r="S172" s="37"/>
      <c r="T172" s="39"/>
      <c r="U172" s="37"/>
      <c r="V172" s="37" t="s">
        <v>373</v>
      </c>
      <c r="W172" s="37"/>
      <c r="X172" s="40">
        <v>47697.53</v>
      </c>
      <c r="Y172" s="37"/>
      <c r="Z172" s="40"/>
      <c r="AA172" s="37"/>
      <c r="AB172" s="40">
        <v>5115154.8099999996</v>
      </c>
    </row>
    <row r="173" spans="1:28" ht="15.75" thickBot="1" x14ac:dyDescent="0.3">
      <c r="A173" s="37"/>
      <c r="B173" s="37"/>
      <c r="C173" s="37"/>
      <c r="D173" s="37"/>
      <c r="E173" s="37"/>
      <c r="F173" s="37"/>
      <c r="G173" s="37"/>
      <c r="H173" s="37"/>
      <c r="I173" s="37"/>
      <c r="J173" s="37" t="s">
        <v>405</v>
      </c>
      <c r="K173" s="37"/>
      <c r="L173" s="38">
        <v>45533</v>
      </c>
      <c r="M173" s="37"/>
      <c r="N173" s="37"/>
      <c r="O173" s="37"/>
      <c r="P173" s="37"/>
      <c r="Q173" s="37"/>
      <c r="R173" s="37" t="s">
        <v>429</v>
      </c>
      <c r="S173" s="37"/>
      <c r="T173" s="39"/>
      <c r="U173" s="37"/>
      <c r="V173" s="37" t="s">
        <v>407</v>
      </c>
      <c r="W173" s="37"/>
      <c r="X173" s="42">
        <v>22621.45</v>
      </c>
      <c r="Y173" s="37"/>
      <c r="Z173" s="42"/>
      <c r="AA173" s="37"/>
      <c r="AB173" s="42">
        <v>5137776.26</v>
      </c>
    </row>
    <row r="174" spans="1:28" x14ac:dyDescent="0.25">
      <c r="A174" s="37"/>
      <c r="B174" s="37"/>
      <c r="C174" s="37"/>
      <c r="D174" s="37"/>
      <c r="E174" s="37"/>
      <c r="F174" s="37" t="s">
        <v>458</v>
      </c>
      <c r="G174" s="37"/>
      <c r="H174" s="37"/>
      <c r="I174" s="37"/>
      <c r="J174" s="37"/>
      <c r="K174" s="37"/>
      <c r="L174" s="38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40">
        <f>ROUND(SUM(X146:X173),5)</f>
        <v>1313112.07</v>
      </c>
      <c r="Y174" s="37"/>
      <c r="Z174" s="40">
        <f>ROUND(SUM(Z146:Z173),5)</f>
        <v>0</v>
      </c>
      <c r="AA174" s="37"/>
      <c r="AB174" s="40">
        <f>AB173</f>
        <v>5137776.26</v>
      </c>
    </row>
    <row r="175" spans="1:28" x14ac:dyDescent="0.25">
      <c r="A175" s="33"/>
      <c r="B175" s="33"/>
      <c r="C175" s="33"/>
      <c r="D175" s="33"/>
      <c r="E175" s="33"/>
      <c r="F175" s="33" t="s">
        <v>459</v>
      </c>
      <c r="G175" s="33"/>
      <c r="H175" s="33"/>
      <c r="I175" s="33"/>
      <c r="J175" s="33"/>
      <c r="K175" s="33"/>
      <c r="L175" s="34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5"/>
      <c r="Y175" s="33"/>
      <c r="Z175" s="35"/>
      <c r="AA175" s="33"/>
      <c r="AB175" s="35">
        <v>60000</v>
      </c>
    </row>
    <row r="176" spans="1:28" x14ac:dyDescent="0.25">
      <c r="A176" s="37"/>
      <c r="B176" s="37"/>
      <c r="C176" s="37"/>
      <c r="D176" s="37"/>
      <c r="E176" s="37"/>
      <c r="F176" s="37" t="s">
        <v>460</v>
      </c>
      <c r="G176" s="37"/>
      <c r="H176" s="37"/>
      <c r="I176" s="37"/>
      <c r="J176" s="37"/>
      <c r="K176" s="37"/>
      <c r="L176" s="38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40"/>
      <c r="Y176" s="37"/>
      <c r="Z176" s="40"/>
      <c r="AA176" s="37"/>
      <c r="AB176" s="40">
        <f>AB175</f>
        <v>60000</v>
      </c>
    </row>
    <row r="177" spans="1:28" x14ac:dyDescent="0.25">
      <c r="A177" s="33"/>
      <c r="B177" s="33"/>
      <c r="C177" s="33"/>
      <c r="D177" s="33"/>
      <c r="E177" s="33"/>
      <c r="F177" s="33" t="s">
        <v>461</v>
      </c>
      <c r="G177" s="33"/>
      <c r="H177" s="33"/>
      <c r="I177" s="33"/>
      <c r="J177" s="33"/>
      <c r="K177" s="33"/>
      <c r="L177" s="34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5"/>
      <c r="Y177" s="33"/>
      <c r="Z177" s="35"/>
      <c r="AA177" s="33"/>
      <c r="AB177" s="35">
        <v>80000</v>
      </c>
    </row>
    <row r="178" spans="1:28" x14ac:dyDescent="0.25">
      <c r="A178" s="37"/>
      <c r="B178" s="37"/>
      <c r="C178" s="37"/>
      <c r="D178" s="37"/>
      <c r="E178" s="37"/>
      <c r="F178" s="37" t="s">
        <v>462</v>
      </c>
      <c r="G178" s="37"/>
      <c r="H178" s="37"/>
      <c r="I178" s="37"/>
      <c r="J178" s="37"/>
      <c r="K178" s="37"/>
      <c r="L178" s="38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40"/>
      <c r="Y178" s="37"/>
      <c r="Z178" s="40"/>
      <c r="AA178" s="37"/>
      <c r="AB178" s="40">
        <f>AB177</f>
        <v>80000</v>
      </c>
    </row>
    <row r="179" spans="1:28" x14ac:dyDescent="0.25">
      <c r="A179" s="33"/>
      <c r="B179" s="33"/>
      <c r="C179" s="33"/>
      <c r="D179" s="33"/>
      <c r="E179" s="33"/>
      <c r="F179" s="33" t="s">
        <v>463</v>
      </c>
      <c r="G179" s="33"/>
      <c r="H179" s="33"/>
      <c r="I179" s="33"/>
      <c r="J179" s="33"/>
      <c r="K179" s="33"/>
      <c r="L179" s="34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5"/>
      <c r="Y179" s="33"/>
      <c r="Z179" s="35"/>
      <c r="AA179" s="33"/>
      <c r="AB179" s="35">
        <v>98791.5</v>
      </c>
    </row>
    <row r="180" spans="1:28" x14ac:dyDescent="0.25">
      <c r="A180" s="37"/>
      <c r="B180" s="37"/>
      <c r="C180" s="37"/>
      <c r="D180" s="37"/>
      <c r="E180" s="37"/>
      <c r="F180" s="37" t="s">
        <v>464</v>
      </c>
      <c r="G180" s="37"/>
      <c r="H180" s="37"/>
      <c r="I180" s="37"/>
      <c r="J180" s="37"/>
      <c r="K180" s="37"/>
      <c r="L180" s="38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40"/>
      <c r="Y180" s="37"/>
      <c r="Z180" s="40"/>
      <c r="AA180" s="37"/>
      <c r="AB180" s="40">
        <f>AB179</f>
        <v>98791.5</v>
      </c>
    </row>
    <row r="181" spans="1:28" x14ac:dyDescent="0.25">
      <c r="A181" s="33"/>
      <c r="B181" s="33"/>
      <c r="C181" s="33"/>
      <c r="D181" s="33"/>
      <c r="E181" s="33"/>
      <c r="F181" s="33" t="s">
        <v>354</v>
      </c>
      <c r="G181" s="33"/>
      <c r="H181" s="33"/>
      <c r="I181" s="33"/>
      <c r="J181" s="33"/>
      <c r="K181" s="33"/>
      <c r="L181" s="34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5"/>
      <c r="Y181" s="33"/>
      <c r="Z181" s="35"/>
      <c r="AA181" s="33"/>
      <c r="AB181" s="35">
        <v>437113.41</v>
      </c>
    </row>
    <row r="182" spans="1:28" x14ac:dyDescent="0.25">
      <c r="A182" s="33"/>
      <c r="B182" s="33"/>
      <c r="C182" s="33"/>
      <c r="D182" s="33"/>
      <c r="E182" s="33"/>
      <c r="F182" s="33"/>
      <c r="G182" s="33" t="s">
        <v>465</v>
      </c>
      <c r="H182" s="33"/>
      <c r="I182" s="33"/>
      <c r="J182" s="33"/>
      <c r="K182" s="33"/>
      <c r="L182" s="34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5"/>
      <c r="Y182" s="33"/>
      <c r="Z182" s="35"/>
      <c r="AA182" s="33"/>
      <c r="AB182" s="35">
        <v>43095</v>
      </c>
    </row>
    <row r="183" spans="1:28" x14ac:dyDescent="0.25">
      <c r="A183" s="37"/>
      <c r="B183" s="37"/>
      <c r="C183" s="37"/>
      <c r="D183" s="37"/>
      <c r="E183" s="37"/>
      <c r="F183" s="37"/>
      <c r="G183" s="37" t="s">
        <v>466</v>
      </c>
      <c r="H183" s="37"/>
      <c r="I183" s="37"/>
      <c r="J183" s="37"/>
      <c r="K183" s="37"/>
      <c r="L183" s="38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40"/>
      <c r="Y183" s="37"/>
      <c r="Z183" s="40"/>
      <c r="AA183" s="37"/>
      <c r="AB183" s="40">
        <f>AB182</f>
        <v>43095</v>
      </c>
    </row>
    <row r="184" spans="1:28" x14ac:dyDescent="0.25">
      <c r="A184" s="33"/>
      <c r="B184" s="33"/>
      <c r="C184" s="33"/>
      <c r="D184" s="33"/>
      <c r="E184" s="33"/>
      <c r="F184" s="33"/>
      <c r="G184" s="33" t="s">
        <v>467</v>
      </c>
      <c r="H184" s="33"/>
      <c r="I184" s="33"/>
      <c r="J184" s="33"/>
      <c r="K184" s="33"/>
      <c r="L184" s="34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5"/>
      <c r="Y184" s="33"/>
      <c r="Z184" s="35"/>
      <c r="AA184" s="33"/>
      <c r="AB184" s="35">
        <v>2625</v>
      </c>
    </row>
    <row r="185" spans="1:28" x14ac:dyDescent="0.25">
      <c r="A185" s="37"/>
      <c r="B185" s="37"/>
      <c r="C185" s="37"/>
      <c r="D185" s="37"/>
      <c r="E185" s="37"/>
      <c r="F185" s="37"/>
      <c r="G185" s="37" t="s">
        <v>468</v>
      </c>
      <c r="H185" s="37"/>
      <c r="I185" s="37"/>
      <c r="J185" s="37"/>
      <c r="K185" s="37"/>
      <c r="L185" s="38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40"/>
      <c r="Y185" s="37"/>
      <c r="Z185" s="40"/>
      <c r="AA185" s="37"/>
      <c r="AB185" s="40">
        <f>AB184</f>
        <v>2625</v>
      </c>
    </row>
    <row r="186" spans="1:28" x14ac:dyDescent="0.25">
      <c r="A186" s="33"/>
      <c r="B186" s="33"/>
      <c r="C186" s="33"/>
      <c r="D186" s="33"/>
      <c r="E186" s="33"/>
      <c r="F186" s="33"/>
      <c r="G186" s="33" t="s">
        <v>469</v>
      </c>
      <c r="H186" s="33"/>
      <c r="I186" s="33"/>
      <c r="J186" s="33"/>
      <c r="K186" s="33"/>
      <c r="L186" s="34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5"/>
      <c r="Y186" s="33"/>
      <c r="Z186" s="35"/>
      <c r="AA186" s="33"/>
      <c r="AB186" s="35">
        <v>337174.39</v>
      </c>
    </row>
    <row r="187" spans="1:28" x14ac:dyDescent="0.25">
      <c r="A187" s="37"/>
      <c r="B187" s="37"/>
      <c r="C187" s="37"/>
      <c r="D187" s="37"/>
      <c r="E187" s="37"/>
      <c r="F187" s="37"/>
      <c r="G187" s="37" t="s">
        <v>470</v>
      </c>
      <c r="H187" s="37"/>
      <c r="I187" s="37"/>
      <c r="J187" s="37"/>
      <c r="K187" s="37"/>
      <c r="L187" s="38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40"/>
      <c r="Y187" s="37"/>
      <c r="Z187" s="40"/>
      <c r="AA187" s="37"/>
      <c r="AB187" s="40">
        <f>AB186</f>
        <v>337174.39</v>
      </c>
    </row>
    <row r="188" spans="1:28" x14ac:dyDescent="0.25">
      <c r="A188" s="33"/>
      <c r="B188" s="33"/>
      <c r="C188" s="33"/>
      <c r="D188" s="33"/>
      <c r="E188" s="33"/>
      <c r="F188" s="33"/>
      <c r="G188" s="33" t="s">
        <v>471</v>
      </c>
      <c r="H188" s="33"/>
      <c r="I188" s="33"/>
      <c r="J188" s="33"/>
      <c r="K188" s="33"/>
      <c r="L188" s="34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5"/>
      <c r="Y188" s="33"/>
      <c r="Z188" s="35"/>
      <c r="AA188" s="33"/>
      <c r="AB188" s="35">
        <v>13616.52</v>
      </c>
    </row>
    <row r="189" spans="1:28" x14ac:dyDescent="0.25">
      <c r="A189" s="37"/>
      <c r="B189" s="37"/>
      <c r="C189" s="37"/>
      <c r="D189" s="37"/>
      <c r="E189" s="37"/>
      <c r="F189" s="37"/>
      <c r="G189" s="37" t="s">
        <v>472</v>
      </c>
      <c r="H189" s="37"/>
      <c r="I189" s="37"/>
      <c r="J189" s="37"/>
      <c r="K189" s="37"/>
      <c r="L189" s="38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40"/>
      <c r="Y189" s="37"/>
      <c r="Z189" s="40"/>
      <c r="AA189" s="37"/>
      <c r="AB189" s="40">
        <f>AB188</f>
        <v>13616.52</v>
      </c>
    </row>
    <row r="190" spans="1:28" x14ac:dyDescent="0.25">
      <c r="A190" s="33"/>
      <c r="B190" s="33"/>
      <c r="C190" s="33"/>
      <c r="D190" s="33"/>
      <c r="E190" s="33"/>
      <c r="F190" s="33"/>
      <c r="G190" s="33" t="s">
        <v>473</v>
      </c>
      <c r="H190" s="33"/>
      <c r="I190" s="33"/>
      <c r="J190" s="33"/>
      <c r="K190" s="33"/>
      <c r="L190" s="34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5"/>
      <c r="Y190" s="33"/>
      <c r="Z190" s="35"/>
      <c r="AA190" s="33"/>
      <c r="AB190" s="35">
        <v>40602.5</v>
      </c>
    </row>
    <row r="191" spans="1:28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 t="s">
        <v>172</v>
      </c>
      <c r="K191" s="37"/>
      <c r="L191" s="38">
        <v>45320</v>
      </c>
      <c r="M191" s="37"/>
      <c r="N191" s="37" t="s">
        <v>173</v>
      </c>
      <c r="O191" s="37"/>
      <c r="P191" s="37" t="s">
        <v>358</v>
      </c>
      <c r="Q191" s="37"/>
      <c r="R191" s="37" t="s">
        <v>474</v>
      </c>
      <c r="S191" s="37"/>
      <c r="T191" s="39"/>
      <c r="U191" s="37"/>
      <c r="V191" s="37" t="s">
        <v>355</v>
      </c>
      <c r="W191" s="37"/>
      <c r="X191" s="40">
        <v>100365.85</v>
      </c>
      <c r="Y191" s="37"/>
      <c r="Z191" s="40"/>
      <c r="AA191" s="37"/>
      <c r="AB191" s="40">
        <v>140968.35</v>
      </c>
    </row>
    <row r="192" spans="1:28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 t="s">
        <v>172</v>
      </c>
      <c r="K192" s="37"/>
      <c r="L192" s="38">
        <v>45330</v>
      </c>
      <c r="M192" s="37"/>
      <c r="N192" s="37" t="s">
        <v>180</v>
      </c>
      <c r="O192" s="37"/>
      <c r="P192" s="37" t="s">
        <v>358</v>
      </c>
      <c r="Q192" s="37"/>
      <c r="R192" s="37" t="s">
        <v>354</v>
      </c>
      <c r="S192" s="37"/>
      <c r="T192" s="39"/>
      <c r="U192" s="37"/>
      <c r="V192" s="37" t="s">
        <v>355</v>
      </c>
      <c r="W192" s="37"/>
      <c r="X192" s="40">
        <v>21250</v>
      </c>
      <c r="Y192" s="37"/>
      <c r="Z192" s="40"/>
      <c r="AA192" s="37"/>
      <c r="AB192" s="40">
        <v>162218.35</v>
      </c>
    </row>
    <row r="193" spans="1:28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 t="s">
        <v>172</v>
      </c>
      <c r="K193" s="37"/>
      <c r="L193" s="38">
        <v>45330</v>
      </c>
      <c r="M193" s="37"/>
      <c r="N193" s="37" t="s">
        <v>180</v>
      </c>
      <c r="O193" s="37"/>
      <c r="P193" s="37" t="s">
        <v>353</v>
      </c>
      <c r="Q193" s="37"/>
      <c r="R193" s="37" t="s">
        <v>354</v>
      </c>
      <c r="S193" s="37"/>
      <c r="T193" s="39"/>
      <c r="U193" s="37"/>
      <c r="V193" s="37" t="s">
        <v>350</v>
      </c>
      <c r="W193" s="37"/>
      <c r="X193" s="40">
        <v>10000</v>
      </c>
      <c r="Y193" s="37"/>
      <c r="Z193" s="40"/>
      <c r="AA193" s="37"/>
      <c r="AB193" s="40">
        <v>172218.35</v>
      </c>
    </row>
    <row r="194" spans="1:28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 t="s">
        <v>172</v>
      </c>
      <c r="K194" s="37"/>
      <c r="L194" s="38">
        <v>45350</v>
      </c>
      <c r="M194" s="37"/>
      <c r="N194" s="37" t="s">
        <v>183</v>
      </c>
      <c r="O194" s="37"/>
      <c r="P194" s="37" t="s">
        <v>353</v>
      </c>
      <c r="Q194" s="37"/>
      <c r="R194" s="37" t="s">
        <v>354</v>
      </c>
      <c r="S194" s="37"/>
      <c r="T194" s="39"/>
      <c r="U194" s="37"/>
      <c r="V194" s="37" t="s">
        <v>355</v>
      </c>
      <c r="W194" s="37"/>
      <c r="X194" s="40">
        <v>20000</v>
      </c>
      <c r="Y194" s="37"/>
      <c r="Z194" s="40"/>
      <c r="AA194" s="37"/>
      <c r="AB194" s="40">
        <v>192218.35</v>
      </c>
    </row>
    <row r="195" spans="1:28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 t="s">
        <v>172</v>
      </c>
      <c r="K195" s="37"/>
      <c r="L195" s="38">
        <v>45380</v>
      </c>
      <c r="M195" s="37"/>
      <c r="N195" s="37" t="s">
        <v>365</v>
      </c>
      <c r="O195" s="37"/>
      <c r="P195" s="37" t="s">
        <v>353</v>
      </c>
      <c r="Q195" s="37"/>
      <c r="R195" s="37" t="s">
        <v>354</v>
      </c>
      <c r="S195" s="37"/>
      <c r="T195" s="39"/>
      <c r="U195" s="37"/>
      <c r="V195" s="37" t="s">
        <v>355</v>
      </c>
      <c r="W195" s="37"/>
      <c r="X195" s="40">
        <v>10000</v>
      </c>
      <c r="Y195" s="37"/>
      <c r="Z195" s="40"/>
      <c r="AA195" s="37"/>
      <c r="AB195" s="40">
        <v>202218.35</v>
      </c>
    </row>
    <row r="196" spans="1:2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 t="s">
        <v>172</v>
      </c>
      <c r="K196" s="37"/>
      <c r="L196" s="38">
        <v>45443</v>
      </c>
      <c r="M196" s="37"/>
      <c r="N196" s="37" t="s">
        <v>370</v>
      </c>
      <c r="O196" s="37"/>
      <c r="P196" s="37" t="s">
        <v>353</v>
      </c>
      <c r="Q196" s="37"/>
      <c r="R196" s="37" t="s">
        <v>475</v>
      </c>
      <c r="S196" s="37"/>
      <c r="T196" s="39"/>
      <c r="U196" s="37"/>
      <c r="V196" s="37" t="s">
        <v>355</v>
      </c>
      <c r="W196" s="37"/>
      <c r="X196" s="40">
        <v>10000</v>
      </c>
      <c r="Y196" s="37"/>
      <c r="Z196" s="40"/>
      <c r="AA196" s="37"/>
      <c r="AB196" s="40">
        <v>212218.35</v>
      </c>
    </row>
    <row r="197" spans="1:28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 t="s">
        <v>172</v>
      </c>
      <c r="K197" s="37"/>
      <c r="L197" s="38">
        <v>45484</v>
      </c>
      <c r="M197" s="37"/>
      <c r="N197" s="37" t="s">
        <v>380</v>
      </c>
      <c r="O197" s="37"/>
      <c r="P197" s="37" t="s">
        <v>353</v>
      </c>
      <c r="Q197" s="37"/>
      <c r="R197" s="37" t="s">
        <v>476</v>
      </c>
      <c r="S197" s="37"/>
      <c r="T197" s="39"/>
      <c r="U197" s="37"/>
      <c r="V197" s="37" t="s">
        <v>355</v>
      </c>
      <c r="W197" s="37"/>
      <c r="X197" s="40">
        <v>10000</v>
      </c>
      <c r="Y197" s="37"/>
      <c r="Z197" s="40"/>
      <c r="AA197" s="37"/>
      <c r="AB197" s="40">
        <v>222218.35</v>
      </c>
    </row>
    <row r="198" spans="1:28" ht="15.75" thickBot="1" x14ac:dyDescent="0.3">
      <c r="A198" s="37"/>
      <c r="B198" s="37"/>
      <c r="C198" s="37"/>
      <c r="D198" s="37"/>
      <c r="E198" s="37"/>
      <c r="F198" s="37"/>
      <c r="G198" s="37"/>
      <c r="H198" s="37"/>
      <c r="I198" s="37"/>
      <c r="J198" s="37" t="s">
        <v>172</v>
      </c>
      <c r="K198" s="37"/>
      <c r="L198" s="38">
        <v>45485</v>
      </c>
      <c r="M198" s="37"/>
      <c r="N198" s="37" t="s">
        <v>383</v>
      </c>
      <c r="O198" s="37"/>
      <c r="P198" s="37" t="s">
        <v>353</v>
      </c>
      <c r="Q198" s="37"/>
      <c r="R198" s="37" t="s">
        <v>477</v>
      </c>
      <c r="S198" s="37"/>
      <c r="T198" s="39"/>
      <c r="U198" s="37"/>
      <c r="V198" s="37" t="s">
        <v>355</v>
      </c>
      <c r="W198" s="37"/>
      <c r="X198" s="40">
        <v>1775</v>
      </c>
      <c r="Y198" s="37"/>
      <c r="Z198" s="40"/>
      <c r="AA198" s="37"/>
      <c r="AB198" s="40">
        <v>223993.35</v>
      </c>
    </row>
    <row r="199" spans="1:28" ht="15.75" thickBot="1" x14ac:dyDescent="0.3">
      <c r="A199" s="37"/>
      <c r="B199" s="37"/>
      <c r="C199" s="37"/>
      <c r="D199" s="37"/>
      <c r="E199" s="37"/>
      <c r="F199" s="37"/>
      <c r="G199" s="37" t="s">
        <v>478</v>
      </c>
      <c r="H199" s="37"/>
      <c r="I199" s="37"/>
      <c r="J199" s="37"/>
      <c r="K199" s="37"/>
      <c r="L199" s="38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41">
        <f>ROUND(SUM(X190:X198),5)</f>
        <v>183390.85</v>
      </c>
      <c r="Y199" s="37"/>
      <c r="Z199" s="41">
        <f>ROUND(SUM(Z190:Z198),5)</f>
        <v>0</v>
      </c>
      <c r="AA199" s="37"/>
      <c r="AB199" s="41">
        <f>AB198</f>
        <v>223993.35</v>
      </c>
    </row>
    <row r="200" spans="1:28" x14ac:dyDescent="0.25">
      <c r="A200" s="37"/>
      <c r="B200" s="37"/>
      <c r="C200" s="37"/>
      <c r="D200" s="37"/>
      <c r="E200" s="37"/>
      <c r="F200" s="37" t="s">
        <v>479</v>
      </c>
      <c r="G200" s="37"/>
      <c r="H200" s="37"/>
      <c r="I200" s="37"/>
      <c r="J200" s="37"/>
      <c r="K200" s="37"/>
      <c r="L200" s="38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40">
        <f>ROUND(X183+X185+X187+X189+X199,5)</f>
        <v>183390.85</v>
      </c>
      <c r="Y200" s="37"/>
      <c r="Z200" s="40">
        <f>ROUND(Z183+Z185+Z187+Z189+Z199,5)</f>
        <v>0</v>
      </c>
      <c r="AA200" s="37"/>
      <c r="AB200" s="40">
        <f>ROUND(AB183+AB185+AB187+AB189+AB199,5)</f>
        <v>620504.26</v>
      </c>
    </row>
    <row r="201" spans="1:28" x14ac:dyDescent="0.25">
      <c r="A201" s="33"/>
      <c r="B201" s="33"/>
      <c r="C201" s="33"/>
      <c r="D201" s="33"/>
      <c r="E201" s="33"/>
      <c r="F201" s="33" t="s">
        <v>360</v>
      </c>
      <c r="G201" s="33"/>
      <c r="H201" s="33"/>
      <c r="I201" s="33"/>
      <c r="J201" s="33"/>
      <c r="K201" s="33"/>
      <c r="L201" s="34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5"/>
      <c r="Y201" s="33"/>
      <c r="Z201" s="35"/>
      <c r="AA201" s="33"/>
      <c r="AB201" s="35">
        <v>140833.56</v>
      </c>
    </row>
    <row r="202" spans="1:28" ht="15.75" thickBot="1" x14ac:dyDescent="0.3">
      <c r="A202" s="46"/>
      <c r="B202" s="46"/>
      <c r="C202" s="46"/>
      <c r="D202" s="46"/>
      <c r="E202" s="46"/>
      <c r="F202" s="46"/>
      <c r="G202" s="46"/>
      <c r="H202" s="37"/>
      <c r="I202" s="37"/>
      <c r="J202" s="37" t="s">
        <v>172</v>
      </c>
      <c r="K202" s="37"/>
      <c r="L202" s="38">
        <v>45324</v>
      </c>
      <c r="M202" s="37"/>
      <c r="N202" s="37" t="s">
        <v>178</v>
      </c>
      <c r="O202" s="37"/>
      <c r="P202" s="37" t="s">
        <v>359</v>
      </c>
      <c r="Q202" s="37"/>
      <c r="R202" s="37" t="s">
        <v>480</v>
      </c>
      <c r="S202" s="37"/>
      <c r="T202" s="39"/>
      <c r="U202" s="37"/>
      <c r="V202" s="37" t="s">
        <v>355</v>
      </c>
      <c r="W202" s="37"/>
      <c r="X202" s="42">
        <v>88600.320000000007</v>
      </c>
      <c r="Y202" s="37"/>
      <c r="Z202" s="42"/>
      <c r="AA202" s="37"/>
      <c r="AB202" s="42">
        <v>229433.88</v>
      </c>
    </row>
    <row r="203" spans="1:28" x14ac:dyDescent="0.25">
      <c r="A203" s="37"/>
      <c r="B203" s="37"/>
      <c r="C203" s="37"/>
      <c r="D203" s="37"/>
      <c r="E203" s="37"/>
      <c r="F203" s="37" t="s">
        <v>481</v>
      </c>
      <c r="G203" s="37"/>
      <c r="H203" s="37"/>
      <c r="I203" s="37"/>
      <c r="J203" s="37"/>
      <c r="K203" s="37"/>
      <c r="L203" s="38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40">
        <f>ROUND(SUM(X201:X202),5)</f>
        <v>88600.320000000007</v>
      </c>
      <c r="Y203" s="37"/>
      <c r="Z203" s="40">
        <f>ROUND(SUM(Z201:Z202),5)</f>
        <v>0</v>
      </c>
      <c r="AA203" s="37"/>
      <c r="AB203" s="40">
        <f>AB202</f>
        <v>229433.88</v>
      </c>
    </row>
    <row r="204" spans="1:28" x14ac:dyDescent="0.25">
      <c r="A204" s="33"/>
      <c r="B204" s="33"/>
      <c r="C204" s="33"/>
      <c r="D204" s="33"/>
      <c r="E204" s="33"/>
      <c r="F204" s="33" t="s">
        <v>305</v>
      </c>
      <c r="G204" s="33"/>
      <c r="H204" s="33"/>
      <c r="I204" s="33"/>
      <c r="J204" s="33"/>
      <c r="K204" s="33"/>
      <c r="L204" s="34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5"/>
      <c r="Y204" s="33"/>
      <c r="Z204" s="35"/>
      <c r="AA204" s="33"/>
      <c r="AB204" s="35">
        <v>500</v>
      </c>
    </row>
    <row r="205" spans="1:2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 t="s">
        <v>405</v>
      </c>
      <c r="K205" s="37"/>
      <c r="L205" s="38">
        <v>45413</v>
      </c>
      <c r="M205" s="37"/>
      <c r="N205" s="37"/>
      <c r="O205" s="37"/>
      <c r="P205" s="37"/>
      <c r="Q205" s="37"/>
      <c r="R205" s="37" t="s">
        <v>482</v>
      </c>
      <c r="S205" s="37"/>
      <c r="T205" s="39"/>
      <c r="U205" s="37"/>
      <c r="V205" s="37" t="s">
        <v>407</v>
      </c>
      <c r="W205" s="37"/>
      <c r="X205" s="40">
        <v>10000</v>
      </c>
      <c r="Y205" s="37"/>
      <c r="Z205" s="40"/>
      <c r="AA205" s="37"/>
      <c r="AB205" s="40">
        <v>10500</v>
      </c>
    </row>
    <row r="206" spans="1:28" ht="15.75" thickBot="1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 t="s">
        <v>405</v>
      </c>
      <c r="K206" s="37"/>
      <c r="L206" s="38">
        <v>45462</v>
      </c>
      <c r="M206" s="37"/>
      <c r="N206" s="37"/>
      <c r="O206" s="37"/>
      <c r="P206" s="37"/>
      <c r="Q206" s="37"/>
      <c r="R206" s="37" t="s">
        <v>483</v>
      </c>
      <c r="S206" s="37"/>
      <c r="T206" s="39"/>
      <c r="U206" s="37"/>
      <c r="V206" s="37" t="s">
        <v>407</v>
      </c>
      <c r="W206" s="37"/>
      <c r="X206" s="42">
        <v>25000</v>
      </c>
      <c r="Y206" s="37"/>
      <c r="Z206" s="42"/>
      <c r="AA206" s="37"/>
      <c r="AB206" s="42">
        <v>35500</v>
      </c>
    </row>
    <row r="207" spans="1:28" x14ac:dyDescent="0.25">
      <c r="A207" s="37"/>
      <c r="B207" s="37"/>
      <c r="C207" s="37"/>
      <c r="D207" s="37"/>
      <c r="E207" s="37"/>
      <c r="F207" s="37" t="s">
        <v>306</v>
      </c>
      <c r="G207" s="37"/>
      <c r="H207" s="37"/>
      <c r="I207" s="37"/>
      <c r="J207" s="37"/>
      <c r="K207" s="37"/>
      <c r="L207" s="38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40">
        <f>ROUND(SUM(X204:X206),5)</f>
        <v>35000</v>
      </c>
      <c r="Y207" s="37"/>
      <c r="Z207" s="40">
        <f>ROUND(SUM(Z204:Z206),5)</f>
        <v>0</v>
      </c>
      <c r="AA207" s="37"/>
      <c r="AB207" s="40">
        <f>AB206</f>
        <v>35500</v>
      </c>
    </row>
    <row r="208" spans="1:28" x14ac:dyDescent="0.25">
      <c r="A208" s="33"/>
      <c r="B208" s="33"/>
      <c r="C208" s="33"/>
      <c r="D208" s="33"/>
      <c r="E208" s="33"/>
      <c r="F208" s="33" t="s">
        <v>484</v>
      </c>
      <c r="G208" s="33"/>
      <c r="H208" s="33"/>
      <c r="I208" s="33"/>
      <c r="J208" s="33"/>
      <c r="K208" s="33"/>
      <c r="L208" s="34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5"/>
      <c r="Y208" s="33"/>
      <c r="Z208" s="35"/>
      <c r="AA208" s="33"/>
      <c r="AB208" s="35">
        <v>360318.2</v>
      </c>
    </row>
    <row r="209" spans="1:28" x14ac:dyDescent="0.25">
      <c r="A209" s="33"/>
      <c r="B209" s="33"/>
      <c r="C209" s="33"/>
      <c r="D209" s="33"/>
      <c r="E209" s="33"/>
      <c r="F209" s="33"/>
      <c r="G209" s="33" t="s">
        <v>485</v>
      </c>
      <c r="H209" s="33"/>
      <c r="I209" s="33"/>
      <c r="J209" s="33"/>
      <c r="K209" s="33"/>
      <c r="L209" s="34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5"/>
      <c r="Y209" s="33"/>
      <c r="Z209" s="35"/>
      <c r="AA209" s="33"/>
      <c r="AB209" s="35">
        <v>32353.200000000001</v>
      </c>
    </row>
    <row r="210" spans="1:28" x14ac:dyDescent="0.25">
      <c r="A210" s="37"/>
      <c r="B210" s="37"/>
      <c r="C210" s="37"/>
      <c r="D210" s="37"/>
      <c r="E210" s="37"/>
      <c r="F210" s="37"/>
      <c r="G210" s="37" t="s">
        <v>486</v>
      </c>
      <c r="H210" s="37"/>
      <c r="I210" s="37"/>
      <c r="J210" s="37"/>
      <c r="K210" s="37"/>
      <c r="L210" s="38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40"/>
      <c r="Y210" s="37"/>
      <c r="Z210" s="40"/>
      <c r="AA210" s="37"/>
      <c r="AB210" s="40">
        <f>AB209</f>
        <v>32353.200000000001</v>
      </c>
    </row>
    <row r="211" spans="1:28" x14ac:dyDescent="0.25">
      <c r="A211" s="33"/>
      <c r="B211" s="33"/>
      <c r="C211" s="33"/>
      <c r="D211" s="33"/>
      <c r="E211" s="33"/>
      <c r="F211" s="33"/>
      <c r="G211" s="33" t="s">
        <v>487</v>
      </c>
      <c r="H211" s="33"/>
      <c r="I211" s="33"/>
      <c r="J211" s="33"/>
      <c r="K211" s="33"/>
      <c r="L211" s="34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5"/>
      <c r="Y211" s="33"/>
      <c r="Z211" s="35"/>
      <c r="AA211" s="33"/>
      <c r="AB211" s="35">
        <v>327965</v>
      </c>
    </row>
    <row r="212" spans="1:28" ht="15.75" thickBot="1" x14ac:dyDescent="0.3">
      <c r="A212" s="37"/>
      <c r="B212" s="37"/>
      <c r="C212" s="37"/>
      <c r="D212" s="37"/>
      <c r="E212" s="37"/>
      <c r="F212" s="37"/>
      <c r="G212" s="37" t="s">
        <v>488</v>
      </c>
      <c r="H212" s="37"/>
      <c r="I212" s="37"/>
      <c r="J212" s="37"/>
      <c r="K212" s="37"/>
      <c r="L212" s="38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42"/>
      <c r="Y212" s="37"/>
      <c r="Z212" s="42"/>
      <c r="AA212" s="37"/>
      <c r="AB212" s="42">
        <f>AB211</f>
        <v>327965</v>
      </c>
    </row>
    <row r="213" spans="1:28" x14ac:dyDescent="0.25">
      <c r="A213" s="37"/>
      <c r="B213" s="37"/>
      <c r="C213" s="37"/>
      <c r="D213" s="37"/>
      <c r="E213" s="37"/>
      <c r="F213" s="37" t="s">
        <v>489</v>
      </c>
      <c r="G213" s="37"/>
      <c r="H213" s="37"/>
      <c r="I213" s="37"/>
      <c r="J213" s="37"/>
      <c r="K213" s="37"/>
      <c r="L213" s="38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40"/>
      <c r="Y213" s="37"/>
      <c r="Z213" s="40"/>
      <c r="AA213" s="37"/>
      <c r="AB213" s="40">
        <f>ROUND(AB210+AB212,5)</f>
        <v>360318.2</v>
      </c>
    </row>
    <row r="214" spans="1:28" x14ac:dyDescent="0.25">
      <c r="A214" s="33"/>
      <c r="B214" s="33"/>
      <c r="C214" s="33"/>
      <c r="D214" s="33"/>
      <c r="E214" s="33"/>
      <c r="F214" s="33" t="s">
        <v>490</v>
      </c>
      <c r="G214" s="33"/>
      <c r="H214" s="33"/>
      <c r="I214" s="33"/>
      <c r="J214" s="33"/>
      <c r="K214" s="33"/>
      <c r="L214" s="34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5"/>
      <c r="Y214" s="33"/>
      <c r="Z214" s="35"/>
      <c r="AA214" s="33"/>
      <c r="AB214" s="35">
        <v>15128.88</v>
      </c>
    </row>
    <row r="215" spans="1:28" x14ac:dyDescent="0.25">
      <c r="A215" s="37"/>
      <c r="B215" s="37"/>
      <c r="C215" s="37"/>
      <c r="D215" s="37"/>
      <c r="E215" s="37"/>
      <c r="F215" s="37" t="s">
        <v>491</v>
      </c>
      <c r="G215" s="37"/>
      <c r="H215" s="37"/>
      <c r="I215" s="37"/>
      <c r="J215" s="37"/>
      <c r="K215" s="37"/>
      <c r="L215" s="38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40"/>
      <c r="Y215" s="37"/>
      <c r="Z215" s="40"/>
      <c r="AA215" s="37"/>
      <c r="AB215" s="40">
        <f>AB214</f>
        <v>15128.88</v>
      </c>
    </row>
    <row r="216" spans="1:28" x14ac:dyDescent="0.25">
      <c r="A216" s="33"/>
      <c r="B216" s="33"/>
      <c r="C216" s="33"/>
      <c r="D216" s="33"/>
      <c r="E216" s="33"/>
      <c r="F216" s="33" t="s">
        <v>492</v>
      </c>
      <c r="G216" s="33"/>
      <c r="H216" s="33"/>
      <c r="I216" s="33"/>
      <c r="J216" s="33"/>
      <c r="K216" s="33"/>
      <c r="L216" s="34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5"/>
      <c r="Y216" s="33"/>
      <c r="Z216" s="35"/>
      <c r="AA216" s="33"/>
      <c r="AB216" s="35">
        <v>20250.5</v>
      </c>
    </row>
    <row r="217" spans="1:28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 t="s">
        <v>172</v>
      </c>
      <c r="K217" s="37"/>
      <c r="L217" s="38">
        <v>45327</v>
      </c>
      <c r="M217" s="37"/>
      <c r="N217" s="37" t="s">
        <v>361</v>
      </c>
      <c r="O217" s="37"/>
      <c r="P217" s="37" t="s">
        <v>351</v>
      </c>
      <c r="Q217" s="37"/>
      <c r="R217" s="37"/>
      <c r="S217" s="37"/>
      <c r="T217" s="39"/>
      <c r="U217" s="37"/>
      <c r="V217" s="37" t="s">
        <v>355</v>
      </c>
      <c r="W217" s="37"/>
      <c r="X217" s="40">
        <v>8000</v>
      </c>
      <c r="Y217" s="37"/>
      <c r="Z217" s="40"/>
      <c r="AA217" s="37"/>
      <c r="AB217" s="40">
        <v>28250.5</v>
      </c>
    </row>
    <row r="218" spans="1:28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 t="s">
        <v>172</v>
      </c>
      <c r="K218" s="37"/>
      <c r="L218" s="38">
        <v>45330</v>
      </c>
      <c r="M218" s="37"/>
      <c r="N218" s="37" t="s">
        <v>178</v>
      </c>
      <c r="O218" s="37"/>
      <c r="P218" s="37" t="s">
        <v>351</v>
      </c>
      <c r="Q218" s="37"/>
      <c r="R218" s="37" t="s">
        <v>493</v>
      </c>
      <c r="S218" s="37"/>
      <c r="T218" s="39"/>
      <c r="U218" s="37"/>
      <c r="V218" s="37" t="s">
        <v>350</v>
      </c>
      <c r="W218" s="37"/>
      <c r="X218" s="40">
        <v>5000</v>
      </c>
      <c r="Y218" s="37"/>
      <c r="Z218" s="40"/>
      <c r="AA218" s="37"/>
      <c r="AB218" s="40">
        <v>33250.5</v>
      </c>
    </row>
    <row r="219" spans="1:28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 t="s">
        <v>172</v>
      </c>
      <c r="K219" s="37"/>
      <c r="L219" s="38">
        <v>45334</v>
      </c>
      <c r="M219" s="37"/>
      <c r="N219" s="37" t="s">
        <v>181</v>
      </c>
      <c r="O219" s="37"/>
      <c r="P219" s="37" t="s">
        <v>351</v>
      </c>
      <c r="Q219" s="37"/>
      <c r="R219" s="37" t="s">
        <v>494</v>
      </c>
      <c r="S219" s="37"/>
      <c r="T219" s="39"/>
      <c r="U219" s="37"/>
      <c r="V219" s="37" t="s">
        <v>355</v>
      </c>
      <c r="W219" s="37"/>
      <c r="X219" s="40">
        <v>50000</v>
      </c>
      <c r="Y219" s="37"/>
      <c r="Z219" s="40"/>
      <c r="AA219" s="37"/>
      <c r="AB219" s="40">
        <v>83250.5</v>
      </c>
    </row>
    <row r="220" spans="1:28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 t="s">
        <v>172</v>
      </c>
      <c r="K220" s="37"/>
      <c r="L220" s="38">
        <v>45334</v>
      </c>
      <c r="M220" s="37"/>
      <c r="N220" s="37" t="s">
        <v>182</v>
      </c>
      <c r="O220" s="37"/>
      <c r="P220" s="37" t="s">
        <v>362</v>
      </c>
      <c r="Q220" s="37"/>
      <c r="R220" s="37" t="s">
        <v>495</v>
      </c>
      <c r="S220" s="37"/>
      <c r="T220" s="39"/>
      <c r="U220" s="37"/>
      <c r="V220" s="37" t="s">
        <v>355</v>
      </c>
      <c r="W220" s="37"/>
      <c r="X220" s="40">
        <v>365495.96</v>
      </c>
      <c r="Y220" s="37"/>
      <c r="Z220" s="40"/>
      <c r="AA220" s="37"/>
      <c r="AB220" s="40">
        <v>448746.46</v>
      </c>
    </row>
    <row r="221" spans="1:28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 t="s">
        <v>172</v>
      </c>
      <c r="K221" s="37"/>
      <c r="L221" s="38">
        <v>45370</v>
      </c>
      <c r="M221" s="37"/>
      <c r="N221" s="37" t="s">
        <v>363</v>
      </c>
      <c r="O221" s="37"/>
      <c r="P221" s="37" t="s">
        <v>351</v>
      </c>
      <c r="Q221" s="37"/>
      <c r="R221" s="37" t="s">
        <v>496</v>
      </c>
      <c r="S221" s="37"/>
      <c r="T221" s="39"/>
      <c r="U221" s="37"/>
      <c r="V221" s="37" t="s">
        <v>355</v>
      </c>
      <c r="W221" s="37"/>
      <c r="X221" s="40">
        <v>675</v>
      </c>
      <c r="Y221" s="37"/>
      <c r="Z221" s="40"/>
      <c r="AA221" s="37"/>
      <c r="AB221" s="40">
        <v>449421.46</v>
      </c>
    </row>
    <row r="222" spans="1:28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 t="s">
        <v>172</v>
      </c>
      <c r="K222" s="37"/>
      <c r="L222" s="38">
        <v>45371</v>
      </c>
      <c r="M222" s="37"/>
      <c r="N222" s="37" t="s">
        <v>364</v>
      </c>
      <c r="O222" s="37"/>
      <c r="P222" s="37" t="s">
        <v>351</v>
      </c>
      <c r="Q222" s="37"/>
      <c r="R222" s="37" t="s">
        <v>497</v>
      </c>
      <c r="S222" s="37"/>
      <c r="T222" s="39"/>
      <c r="U222" s="37"/>
      <c r="V222" s="37" t="s">
        <v>355</v>
      </c>
      <c r="W222" s="37"/>
      <c r="X222" s="40">
        <v>307825.90000000002</v>
      </c>
      <c r="Y222" s="37"/>
      <c r="Z222" s="40"/>
      <c r="AA222" s="37"/>
      <c r="AB222" s="40">
        <v>757247.36</v>
      </c>
    </row>
    <row r="223" spans="1:28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 t="s">
        <v>172</v>
      </c>
      <c r="K223" s="37"/>
      <c r="L223" s="38">
        <v>45384</v>
      </c>
      <c r="M223" s="37"/>
      <c r="N223" s="37" t="s">
        <v>185</v>
      </c>
      <c r="O223" s="37"/>
      <c r="P223" s="37" t="s">
        <v>351</v>
      </c>
      <c r="Q223" s="37"/>
      <c r="R223" s="37" t="s">
        <v>498</v>
      </c>
      <c r="S223" s="37"/>
      <c r="T223" s="39"/>
      <c r="U223" s="37"/>
      <c r="V223" s="37" t="s">
        <v>355</v>
      </c>
      <c r="W223" s="37"/>
      <c r="X223" s="40">
        <v>30000</v>
      </c>
      <c r="Y223" s="37"/>
      <c r="Z223" s="40"/>
      <c r="AA223" s="37"/>
      <c r="AB223" s="40">
        <v>787247.36</v>
      </c>
    </row>
    <row r="224" spans="1:28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 t="s">
        <v>172</v>
      </c>
      <c r="K224" s="37"/>
      <c r="L224" s="38">
        <v>45411</v>
      </c>
      <c r="M224" s="37"/>
      <c r="N224" s="37" t="s">
        <v>369</v>
      </c>
      <c r="O224" s="37"/>
      <c r="P224" s="37" t="s">
        <v>351</v>
      </c>
      <c r="Q224" s="37"/>
      <c r="R224" s="37" t="s">
        <v>499</v>
      </c>
      <c r="S224" s="37"/>
      <c r="T224" s="39"/>
      <c r="U224" s="37"/>
      <c r="V224" s="37" t="s">
        <v>355</v>
      </c>
      <c r="W224" s="37"/>
      <c r="X224" s="40">
        <v>675</v>
      </c>
      <c r="Y224" s="37"/>
      <c r="Z224" s="40"/>
      <c r="AA224" s="37"/>
      <c r="AB224" s="40">
        <v>787922.36</v>
      </c>
    </row>
    <row r="225" spans="1:28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 t="s">
        <v>172</v>
      </c>
      <c r="K225" s="37"/>
      <c r="L225" s="38">
        <v>45412</v>
      </c>
      <c r="M225" s="37"/>
      <c r="N225" s="37" t="s">
        <v>186</v>
      </c>
      <c r="O225" s="37"/>
      <c r="P225" s="37" t="s">
        <v>351</v>
      </c>
      <c r="Q225" s="37"/>
      <c r="R225" s="37" t="s">
        <v>500</v>
      </c>
      <c r="S225" s="37"/>
      <c r="T225" s="39"/>
      <c r="U225" s="37"/>
      <c r="V225" s="37" t="s">
        <v>355</v>
      </c>
      <c r="W225" s="37"/>
      <c r="X225" s="40">
        <v>350000</v>
      </c>
      <c r="Y225" s="37"/>
      <c r="Z225" s="40"/>
      <c r="AA225" s="37"/>
      <c r="AB225" s="40">
        <v>1137922.3600000001</v>
      </c>
    </row>
    <row r="226" spans="1:28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 t="s">
        <v>172</v>
      </c>
      <c r="K226" s="37"/>
      <c r="L226" s="38">
        <v>45443</v>
      </c>
      <c r="M226" s="37"/>
      <c r="N226" s="37" t="s">
        <v>371</v>
      </c>
      <c r="O226" s="37"/>
      <c r="P226" s="37" t="s">
        <v>372</v>
      </c>
      <c r="Q226" s="37"/>
      <c r="R226" s="37" t="s">
        <v>501</v>
      </c>
      <c r="S226" s="37"/>
      <c r="T226" s="39"/>
      <c r="U226" s="37"/>
      <c r="V226" s="37" t="s">
        <v>355</v>
      </c>
      <c r="W226" s="37"/>
      <c r="X226" s="40">
        <v>7500</v>
      </c>
      <c r="Y226" s="37"/>
      <c r="Z226" s="40"/>
      <c r="AA226" s="37"/>
      <c r="AB226" s="40">
        <v>1145422.3600000001</v>
      </c>
    </row>
    <row r="227" spans="1:28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 t="s">
        <v>172</v>
      </c>
      <c r="K227" s="37"/>
      <c r="L227" s="38">
        <v>45443</v>
      </c>
      <c r="M227" s="37"/>
      <c r="N227" s="37" t="s">
        <v>371</v>
      </c>
      <c r="O227" s="37"/>
      <c r="P227" s="37" t="s">
        <v>372</v>
      </c>
      <c r="Q227" s="37"/>
      <c r="R227" s="37" t="s">
        <v>502</v>
      </c>
      <c r="S227" s="37"/>
      <c r="T227" s="39"/>
      <c r="U227" s="37"/>
      <c r="V227" s="37" t="s">
        <v>355</v>
      </c>
      <c r="W227" s="37"/>
      <c r="X227" s="40">
        <v>3161.38</v>
      </c>
      <c r="Y227" s="37"/>
      <c r="Z227" s="40"/>
      <c r="AA227" s="37"/>
      <c r="AB227" s="40">
        <v>1148583.74</v>
      </c>
    </row>
    <row r="228" spans="1:28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 t="s">
        <v>172</v>
      </c>
      <c r="K228" s="37"/>
      <c r="L228" s="38">
        <v>45443</v>
      </c>
      <c r="M228" s="37"/>
      <c r="N228" s="37" t="s">
        <v>371</v>
      </c>
      <c r="O228" s="37"/>
      <c r="P228" s="37" t="s">
        <v>372</v>
      </c>
      <c r="Q228" s="37"/>
      <c r="R228" s="37" t="s">
        <v>503</v>
      </c>
      <c r="S228" s="37"/>
      <c r="T228" s="39"/>
      <c r="U228" s="37"/>
      <c r="V228" s="37" t="s">
        <v>355</v>
      </c>
      <c r="W228" s="37"/>
      <c r="X228" s="40">
        <v>119.98</v>
      </c>
      <c r="Y228" s="37"/>
      <c r="Z228" s="40"/>
      <c r="AA228" s="37"/>
      <c r="AB228" s="40">
        <v>1148703.72</v>
      </c>
    </row>
    <row r="229" spans="1:28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 t="s">
        <v>172</v>
      </c>
      <c r="K229" s="37"/>
      <c r="L229" s="38">
        <v>45443</v>
      </c>
      <c r="M229" s="37"/>
      <c r="N229" s="37" t="s">
        <v>374</v>
      </c>
      <c r="O229" s="37"/>
      <c r="P229" s="37" t="s">
        <v>351</v>
      </c>
      <c r="Q229" s="37"/>
      <c r="R229" s="37" t="s">
        <v>504</v>
      </c>
      <c r="S229" s="37"/>
      <c r="T229" s="39"/>
      <c r="U229" s="37"/>
      <c r="V229" s="37" t="s">
        <v>355</v>
      </c>
      <c r="W229" s="37"/>
      <c r="X229" s="40">
        <v>247206.88</v>
      </c>
      <c r="Y229" s="37"/>
      <c r="Z229" s="40"/>
      <c r="AA229" s="37"/>
      <c r="AB229" s="40">
        <v>1395910.6</v>
      </c>
    </row>
    <row r="230" spans="1:28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 t="s">
        <v>172</v>
      </c>
      <c r="K230" s="37"/>
      <c r="L230" s="38">
        <v>45448</v>
      </c>
      <c r="M230" s="37"/>
      <c r="N230" s="37" t="s">
        <v>378</v>
      </c>
      <c r="O230" s="37"/>
      <c r="P230" s="37" t="s">
        <v>379</v>
      </c>
      <c r="Q230" s="37"/>
      <c r="R230" s="37" t="s">
        <v>505</v>
      </c>
      <c r="S230" s="37"/>
      <c r="T230" s="39"/>
      <c r="U230" s="37"/>
      <c r="V230" s="37" t="s">
        <v>355</v>
      </c>
      <c r="W230" s="37"/>
      <c r="X230" s="40">
        <v>675</v>
      </c>
      <c r="Y230" s="37"/>
      <c r="Z230" s="40"/>
      <c r="AA230" s="37"/>
      <c r="AB230" s="40">
        <v>1396585.6</v>
      </c>
    </row>
    <row r="231" spans="1:28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 t="s">
        <v>172</v>
      </c>
      <c r="K231" s="37"/>
      <c r="L231" s="38">
        <v>45484</v>
      </c>
      <c r="M231" s="37"/>
      <c r="N231" s="37" t="s">
        <v>381</v>
      </c>
      <c r="O231" s="37"/>
      <c r="P231" s="37" t="s">
        <v>351</v>
      </c>
      <c r="Q231" s="37"/>
      <c r="R231" s="37" t="s">
        <v>476</v>
      </c>
      <c r="S231" s="37"/>
      <c r="T231" s="39"/>
      <c r="U231" s="37"/>
      <c r="V231" s="37" t="s">
        <v>355</v>
      </c>
      <c r="W231" s="37"/>
      <c r="X231" s="40">
        <v>328622.68</v>
      </c>
      <c r="Y231" s="37"/>
      <c r="Z231" s="40"/>
      <c r="AA231" s="37"/>
      <c r="AB231" s="40">
        <v>1725208.28</v>
      </c>
    </row>
    <row r="232" spans="1:28" ht="15.75" thickBot="1" x14ac:dyDescent="0.3">
      <c r="A232" s="37"/>
      <c r="B232" s="37"/>
      <c r="C232" s="37"/>
      <c r="D232" s="37"/>
      <c r="E232" s="37"/>
      <c r="F232" s="37"/>
      <c r="G232" s="37"/>
      <c r="H232" s="37"/>
      <c r="I232" s="37"/>
      <c r="J232" s="37" t="s">
        <v>172</v>
      </c>
      <c r="K232" s="37"/>
      <c r="L232" s="38">
        <v>45484</v>
      </c>
      <c r="M232" s="37"/>
      <c r="N232" s="37" t="s">
        <v>382</v>
      </c>
      <c r="O232" s="37"/>
      <c r="P232" s="37" t="s">
        <v>379</v>
      </c>
      <c r="Q232" s="37"/>
      <c r="R232" s="37" t="s">
        <v>379</v>
      </c>
      <c r="S232" s="37"/>
      <c r="T232" s="39"/>
      <c r="U232" s="37"/>
      <c r="V232" s="37" t="s">
        <v>355</v>
      </c>
      <c r="W232" s="37"/>
      <c r="X232" s="40">
        <v>675</v>
      </c>
      <c r="Y232" s="37"/>
      <c r="Z232" s="40"/>
      <c r="AA232" s="37"/>
      <c r="AB232" s="40">
        <v>1725883.28</v>
      </c>
    </row>
    <row r="233" spans="1:28" ht="15.75" thickBot="1" x14ac:dyDescent="0.3">
      <c r="A233" s="37"/>
      <c r="B233" s="37"/>
      <c r="C233" s="37"/>
      <c r="D233" s="37"/>
      <c r="E233" s="37"/>
      <c r="F233" s="37" t="s">
        <v>506</v>
      </c>
      <c r="G233" s="37"/>
      <c r="H233" s="37"/>
      <c r="I233" s="37"/>
      <c r="J233" s="37"/>
      <c r="K233" s="37"/>
      <c r="L233" s="38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41">
        <f>ROUND(SUM(X216:X232),5)</f>
        <v>1705632.78</v>
      </c>
      <c r="Y233" s="37"/>
      <c r="Z233" s="41">
        <f>ROUND(SUM(Z216:Z232),5)</f>
        <v>0</v>
      </c>
      <c r="AA233" s="37"/>
      <c r="AB233" s="41">
        <f>AB232</f>
        <v>1725883.28</v>
      </c>
    </row>
    <row r="234" spans="1:28" x14ac:dyDescent="0.25">
      <c r="A234" s="37"/>
      <c r="B234" s="37"/>
      <c r="C234" s="37"/>
      <c r="D234" s="37"/>
      <c r="E234" s="37" t="s">
        <v>507</v>
      </c>
      <c r="F234" s="37"/>
      <c r="G234" s="37"/>
      <c r="H234" s="37"/>
      <c r="I234" s="37"/>
      <c r="J234" s="37"/>
      <c r="K234" s="37"/>
      <c r="L234" s="38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40">
        <f>ROUND(X126+X128+X131+X133+X136+X138+X140+X142+X145+X174+X176+X178+X180+X200+X203+X207+X213+X215+X233,5)</f>
        <v>3357031.71</v>
      </c>
      <c r="Y234" s="37"/>
      <c r="Z234" s="40">
        <f>ROUND(Z126+Z128+Z131+Z133+Z136+Z138+Z140+Z142+Z145+Z174+Z176+Z178+Z180+Z200+Z203+Z207+Z213+Z215+Z233,5)</f>
        <v>0</v>
      </c>
      <c r="AA234" s="37"/>
      <c r="AB234" s="40">
        <f>ROUND(AB126+AB128+AB131+AB133+AB136+AB138+AB140+AB142+AB145+AB174+AB176+AB178+AB180+AB200+AB203+AB207+AB213+AB215+AB233,5)</f>
        <v>8850871.3200000003</v>
      </c>
    </row>
    <row r="235" spans="1:28" x14ac:dyDescent="0.25">
      <c r="A235" s="33"/>
      <c r="B235" s="33"/>
      <c r="C235" s="33"/>
      <c r="D235" s="33"/>
      <c r="E235" s="33" t="s">
        <v>508</v>
      </c>
      <c r="F235" s="33"/>
      <c r="G235" s="33"/>
      <c r="H235" s="33"/>
      <c r="I235" s="33"/>
      <c r="J235" s="33"/>
      <c r="K235" s="33"/>
      <c r="L235" s="34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5"/>
      <c r="Y235" s="33"/>
      <c r="Z235" s="35"/>
      <c r="AA235" s="33"/>
      <c r="AB235" s="35">
        <v>0</v>
      </c>
    </row>
    <row r="236" spans="1:28" x14ac:dyDescent="0.25">
      <c r="A236" s="37"/>
      <c r="B236" s="37"/>
      <c r="C236" s="37"/>
      <c r="D236" s="37"/>
      <c r="E236" s="37" t="s">
        <v>509</v>
      </c>
      <c r="F236" s="37"/>
      <c r="G236" s="37"/>
      <c r="H236" s="37"/>
      <c r="I236" s="37"/>
      <c r="J236" s="37"/>
      <c r="K236" s="37"/>
      <c r="L236" s="38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40"/>
      <c r="Y236" s="37"/>
      <c r="Z236" s="40"/>
      <c r="AA236" s="37"/>
      <c r="AB236" s="40">
        <f>AB235</f>
        <v>0</v>
      </c>
    </row>
    <row r="237" spans="1:28" x14ac:dyDescent="0.25">
      <c r="A237" s="33"/>
      <c r="B237" s="33"/>
      <c r="C237" s="33"/>
      <c r="D237" s="33"/>
      <c r="E237" s="33" t="s">
        <v>510</v>
      </c>
      <c r="F237" s="33"/>
      <c r="G237" s="33"/>
      <c r="H237" s="33"/>
      <c r="I237" s="33"/>
      <c r="J237" s="33"/>
      <c r="K237" s="33"/>
      <c r="L237" s="34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5"/>
      <c r="Y237" s="33"/>
      <c r="Z237" s="35"/>
      <c r="AA237" s="33"/>
      <c r="AB237" s="35">
        <v>12102715.130000001</v>
      </c>
    </row>
    <row r="238" spans="1:28" x14ac:dyDescent="0.25">
      <c r="A238" s="33"/>
      <c r="B238" s="33"/>
      <c r="C238" s="33"/>
      <c r="D238" s="33"/>
      <c r="E238" s="33"/>
      <c r="F238" s="33" t="s">
        <v>511</v>
      </c>
      <c r="G238" s="33"/>
      <c r="H238" s="33"/>
      <c r="I238" s="33"/>
      <c r="J238" s="33"/>
      <c r="K238" s="33"/>
      <c r="L238" s="34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5"/>
      <c r="Y238" s="33"/>
      <c r="Z238" s="35"/>
      <c r="AA238" s="33"/>
      <c r="AB238" s="35">
        <v>-29669.15</v>
      </c>
    </row>
    <row r="239" spans="1:28" x14ac:dyDescent="0.25">
      <c r="A239" s="37"/>
      <c r="B239" s="37"/>
      <c r="C239" s="37"/>
      <c r="D239" s="37"/>
      <c r="E239" s="37"/>
      <c r="F239" s="37" t="s">
        <v>512</v>
      </c>
      <c r="G239" s="37"/>
      <c r="H239" s="37"/>
      <c r="I239" s="37"/>
      <c r="J239" s="37"/>
      <c r="K239" s="37"/>
      <c r="L239" s="38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40"/>
      <c r="Y239" s="37"/>
      <c r="Z239" s="40"/>
      <c r="AA239" s="37"/>
      <c r="AB239" s="40">
        <f>AB238</f>
        <v>-29669.15</v>
      </c>
    </row>
    <row r="240" spans="1:28" x14ac:dyDescent="0.25">
      <c r="A240" s="33"/>
      <c r="B240" s="33"/>
      <c r="C240" s="33"/>
      <c r="D240" s="33"/>
      <c r="E240" s="33"/>
      <c r="F240" s="33" t="s">
        <v>508</v>
      </c>
      <c r="G240" s="33"/>
      <c r="H240" s="33"/>
      <c r="I240" s="33"/>
      <c r="J240" s="33"/>
      <c r="K240" s="33"/>
      <c r="L240" s="34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5"/>
      <c r="Y240" s="33"/>
      <c r="Z240" s="35"/>
      <c r="AA240" s="33"/>
      <c r="AB240" s="35">
        <v>0</v>
      </c>
    </row>
    <row r="241" spans="1:28" x14ac:dyDescent="0.25">
      <c r="A241" s="37"/>
      <c r="B241" s="37"/>
      <c r="C241" s="37"/>
      <c r="D241" s="37"/>
      <c r="E241" s="37"/>
      <c r="F241" s="37" t="s">
        <v>509</v>
      </c>
      <c r="G241" s="37"/>
      <c r="H241" s="37"/>
      <c r="I241" s="37"/>
      <c r="J241" s="37"/>
      <c r="K241" s="37"/>
      <c r="L241" s="38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40"/>
      <c r="Y241" s="37"/>
      <c r="Z241" s="40"/>
      <c r="AA241" s="37"/>
      <c r="AB241" s="40">
        <f>AB240</f>
        <v>0</v>
      </c>
    </row>
    <row r="242" spans="1:28" x14ac:dyDescent="0.25">
      <c r="A242" s="33"/>
      <c r="B242" s="33"/>
      <c r="C242" s="33"/>
      <c r="D242" s="33"/>
      <c r="E242" s="33"/>
      <c r="F242" s="33" t="s">
        <v>513</v>
      </c>
      <c r="G242" s="33"/>
      <c r="H242" s="33"/>
      <c r="I242" s="33"/>
      <c r="J242" s="33"/>
      <c r="K242" s="33"/>
      <c r="L242" s="34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5"/>
      <c r="Y242" s="33"/>
      <c r="Z242" s="35"/>
      <c r="AA242" s="33"/>
      <c r="AB242" s="35">
        <v>12000000</v>
      </c>
    </row>
    <row r="243" spans="1:28" x14ac:dyDescent="0.25">
      <c r="A243" s="37"/>
      <c r="B243" s="37"/>
      <c r="C243" s="37"/>
      <c r="D243" s="37"/>
      <c r="E243" s="37"/>
      <c r="F243" s="37" t="s">
        <v>514</v>
      </c>
      <c r="G243" s="37"/>
      <c r="H243" s="37"/>
      <c r="I243" s="37"/>
      <c r="J243" s="37"/>
      <c r="K243" s="37"/>
      <c r="L243" s="38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40"/>
      <c r="Y243" s="37"/>
      <c r="Z243" s="40"/>
      <c r="AA243" s="37"/>
      <c r="AB243" s="40">
        <f>AB242</f>
        <v>12000000</v>
      </c>
    </row>
    <row r="244" spans="1:28" x14ac:dyDescent="0.25">
      <c r="A244" s="33"/>
      <c r="B244" s="33"/>
      <c r="C244" s="33"/>
      <c r="D244" s="33"/>
      <c r="E244" s="33"/>
      <c r="F244" s="33" t="s">
        <v>515</v>
      </c>
      <c r="G244" s="33"/>
      <c r="H244" s="33"/>
      <c r="I244" s="33"/>
      <c r="J244" s="33"/>
      <c r="K244" s="33"/>
      <c r="L244" s="34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5"/>
      <c r="Y244" s="33"/>
      <c r="Z244" s="35"/>
      <c r="AA244" s="33"/>
      <c r="AB244" s="35">
        <v>-176.87</v>
      </c>
    </row>
    <row r="245" spans="1:28" x14ac:dyDescent="0.25">
      <c r="A245" s="37"/>
      <c r="B245" s="37"/>
      <c r="C245" s="37"/>
      <c r="D245" s="37"/>
      <c r="E245" s="37"/>
      <c r="F245" s="37" t="s">
        <v>516</v>
      </c>
      <c r="G245" s="37"/>
      <c r="H245" s="37"/>
      <c r="I245" s="37"/>
      <c r="J245" s="37"/>
      <c r="K245" s="37"/>
      <c r="L245" s="38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40"/>
      <c r="Y245" s="37"/>
      <c r="Z245" s="40"/>
      <c r="AA245" s="37"/>
      <c r="AB245" s="40">
        <f>AB244</f>
        <v>-176.87</v>
      </c>
    </row>
    <row r="246" spans="1:28" x14ac:dyDescent="0.25">
      <c r="A246" s="33"/>
      <c r="B246" s="33"/>
      <c r="C246" s="33"/>
      <c r="D246" s="33"/>
      <c r="E246" s="33"/>
      <c r="F246" s="33" t="s">
        <v>517</v>
      </c>
      <c r="G246" s="33"/>
      <c r="H246" s="33"/>
      <c r="I246" s="33"/>
      <c r="J246" s="33"/>
      <c r="K246" s="33"/>
      <c r="L246" s="34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5"/>
      <c r="Y246" s="33"/>
      <c r="Z246" s="35"/>
      <c r="AA246" s="33"/>
      <c r="AB246" s="35">
        <v>132561.15</v>
      </c>
    </row>
    <row r="247" spans="1:28" x14ac:dyDescent="0.25">
      <c r="A247" s="37"/>
      <c r="B247" s="37"/>
      <c r="C247" s="37"/>
      <c r="D247" s="37"/>
      <c r="E247" s="37"/>
      <c r="F247" s="37" t="s">
        <v>518</v>
      </c>
      <c r="G247" s="37"/>
      <c r="H247" s="37"/>
      <c r="I247" s="37"/>
      <c r="J247" s="37"/>
      <c r="K247" s="37"/>
      <c r="L247" s="38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40"/>
      <c r="Y247" s="37"/>
      <c r="Z247" s="40"/>
      <c r="AA247" s="37"/>
      <c r="AB247" s="40">
        <f>AB246</f>
        <v>132561.15</v>
      </c>
    </row>
    <row r="248" spans="1:28" x14ac:dyDescent="0.25">
      <c r="A248" s="33"/>
      <c r="B248" s="33"/>
      <c r="C248" s="33"/>
      <c r="D248" s="33"/>
      <c r="E248" s="33"/>
      <c r="F248" s="33" t="s">
        <v>519</v>
      </c>
      <c r="G248" s="33"/>
      <c r="H248" s="33"/>
      <c r="I248" s="33"/>
      <c r="J248" s="33"/>
      <c r="K248" s="33"/>
      <c r="L248" s="34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5"/>
      <c r="Y248" s="33"/>
      <c r="Z248" s="35"/>
      <c r="AA248" s="33"/>
      <c r="AB248" s="35">
        <v>0</v>
      </c>
    </row>
    <row r="249" spans="1:28" ht="15.75" thickBot="1" x14ac:dyDescent="0.3">
      <c r="A249" s="37"/>
      <c r="B249" s="37"/>
      <c r="C249" s="37"/>
      <c r="D249" s="37"/>
      <c r="E249" s="37"/>
      <c r="F249" s="37" t="s">
        <v>520</v>
      </c>
      <c r="G249" s="37"/>
      <c r="H249" s="37"/>
      <c r="I249" s="37"/>
      <c r="J249" s="37"/>
      <c r="K249" s="37"/>
      <c r="L249" s="38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42"/>
      <c r="Y249" s="37"/>
      <c r="Z249" s="42"/>
      <c r="AA249" s="37"/>
      <c r="AB249" s="42">
        <f>AB248</f>
        <v>0</v>
      </c>
    </row>
    <row r="250" spans="1:28" x14ac:dyDescent="0.25">
      <c r="A250" s="37"/>
      <c r="B250" s="37"/>
      <c r="C250" s="37"/>
      <c r="D250" s="37"/>
      <c r="E250" s="37" t="s">
        <v>521</v>
      </c>
      <c r="F250" s="37"/>
      <c r="G250" s="37"/>
      <c r="H250" s="37"/>
      <c r="I250" s="37"/>
      <c r="J250" s="37"/>
      <c r="K250" s="37"/>
      <c r="L250" s="38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40"/>
      <c r="Y250" s="37"/>
      <c r="Z250" s="40"/>
      <c r="AA250" s="37"/>
      <c r="AB250" s="40">
        <f>ROUND(AB239+AB241+AB243+AB245+AB247+AB249,5)</f>
        <v>12102715.130000001</v>
      </c>
    </row>
    <row r="251" spans="1:28" x14ac:dyDescent="0.25">
      <c r="A251" s="33"/>
      <c r="B251" s="33"/>
      <c r="C251" s="33"/>
      <c r="D251" s="33"/>
      <c r="E251" s="33" t="s">
        <v>522</v>
      </c>
      <c r="F251" s="33"/>
      <c r="G251" s="33"/>
      <c r="H251" s="33"/>
      <c r="I251" s="33"/>
      <c r="J251" s="33"/>
      <c r="K251" s="33"/>
      <c r="L251" s="34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5"/>
      <c r="Y251" s="33"/>
      <c r="Z251" s="35"/>
      <c r="AA251" s="33"/>
      <c r="AB251" s="35">
        <v>0</v>
      </c>
    </row>
    <row r="252" spans="1:28" x14ac:dyDescent="0.25">
      <c r="A252" s="37"/>
      <c r="B252" s="37"/>
      <c r="C252" s="37"/>
      <c r="D252" s="37"/>
      <c r="E252" s="37" t="s">
        <v>523</v>
      </c>
      <c r="F252" s="37"/>
      <c r="G252" s="37"/>
      <c r="H252" s="37"/>
      <c r="I252" s="37"/>
      <c r="J252" s="37"/>
      <c r="K252" s="37"/>
      <c r="L252" s="38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40"/>
      <c r="Y252" s="37"/>
      <c r="Z252" s="40"/>
      <c r="AA252" s="37"/>
      <c r="AB252" s="40">
        <f>AB251</f>
        <v>0</v>
      </c>
    </row>
    <row r="253" spans="1:28" x14ac:dyDescent="0.25">
      <c r="A253" s="33"/>
      <c r="B253" s="33"/>
      <c r="C253" s="33"/>
      <c r="D253" s="33"/>
      <c r="E253" s="33" t="s">
        <v>524</v>
      </c>
      <c r="F253" s="33"/>
      <c r="G253" s="33"/>
      <c r="H253" s="33"/>
      <c r="I253" s="33"/>
      <c r="J253" s="33"/>
      <c r="K253" s="33"/>
      <c r="L253" s="34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5"/>
      <c r="Y253" s="33"/>
      <c r="Z253" s="35"/>
      <c r="AA253" s="33"/>
      <c r="AB253" s="35">
        <v>0</v>
      </c>
    </row>
    <row r="254" spans="1:28" ht="15.75" thickBot="1" x14ac:dyDescent="0.3">
      <c r="A254" s="37"/>
      <c r="B254" s="37"/>
      <c r="C254" s="37"/>
      <c r="D254" s="37"/>
      <c r="E254" s="37" t="s">
        <v>525</v>
      </c>
      <c r="F254" s="37"/>
      <c r="G254" s="37"/>
      <c r="H254" s="37"/>
      <c r="I254" s="37"/>
      <c r="J254" s="37"/>
      <c r="K254" s="37"/>
      <c r="L254" s="38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42"/>
      <c r="Y254" s="37"/>
      <c r="Z254" s="42"/>
      <c r="AA254" s="37"/>
      <c r="AB254" s="42">
        <f>AB253</f>
        <v>0</v>
      </c>
    </row>
    <row r="255" spans="1:28" x14ac:dyDescent="0.25">
      <c r="A255" s="37"/>
      <c r="B255" s="37"/>
      <c r="C255" s="37"/>
      <c r="D255" s="37" t="s">
        <v>526</v>
      </c>
      <c r="E255" s="37"/>
      <c r="F255" s="37"/>
      <c r="G255" s="37"/>
      <c r="H255" s="37"/>
      <c r="I255" s="37"/>
      <c r="J255" s="37"/>
      <c r="K255" s="37"/>
      <c r="L255" s="38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40">
        <f>ROUND(X123+X234+X236+X250+X252+X254,5)</f>
        <v>3357031.71</v>
      </c>
      <c r="Y255" s="37"/>
      <c r="Z255" s="40">
        <f>ROUND(Z123+Z234+Z236+Z250+Z252+Z254,5)</f>
        <v>0</v>
      </c>
      <c r="AA255" s="37"/>
      <c r="AB255" s="40">
        <f>ROUND(AB123+AB234+AB236+AB250+AB252+AB254,5)</f>
        <v>20953586.449999999</v>
      </c>
    </row>
    <row r="256" spans="1:28" x14ac:dyDescent="0.25">
      <c r="A256" s="33"/>
      <c r="B256" s="33"/>
      <c r="C256" s="33"/>
      <c r="D256" s="33" t="s">
        <v>225</v>
      </c>
      <c r="E256" s="33"/>
      <c r="F256" s="33"/>
      <c r="G256" s="33"/>
      <c r="H256" s="33"/>
      <c r="I256" s="33"/>
      <c r="J256" s="33"/>
      <c r="K256" s="33"/>
      <c r="L256" s="34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5"/>
      <c r="Y256" s="33"/>
      <c r="Z256" s="35"/>
      <c r="AA256" s="33"/>
      <c r="AB256" s="35">
        <v>0</v>
      </c>
    </row>
    <row r="257" spans="1:28" ht="15.75" thickBot="1" x14ac:dyDescent="0.3">
      <c r="A257" s="37"/>
      <c r="B257" s="37"/>
      <c r="C257" s="37"/>
      <c r="D257" s="37" t="s">
        <v>226</v>
      </c>
      <c r="E257" s="37"/>
      <c r="F257" s="37"/>
      <c r="G257" s="37"/>
      <c r="H257" s="37"/>
      <c r="I257" s="37"/>
      <c r="J257" s="37"/>
      <c r="K257" s="37"/>
      <c r="L257" s="38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40"/>
      <c r="Y257" s="37"/>
      <c r="Z257" s="40"/>
      <c r="AA257" s="37"/>
      <c r="AB257" s="40">
        <f>AB256</f>
        <v>0</v>
      </c>
    </row>
    <row r="258" spans="1:28" ht="15.75" thickBot="1" x14ac:dyDescent="0.3">
      <c r="A258" s="37"/>
      <c r="B258" s="37"/>
      <c r="C258" s="37" t="s">
        <v>227</v>
      </c>
      <c r="D258" s="37"/>
      <c r="E258" s="37"/>
      <c r="F258" s="37"/>
      <c r="G258" s="37"/>
      <c r="H258" s="37"/>
      <c r="I258" s="37"/>
      <c r="J258" s="37"/>
      <c r="K258" s="37"/>
      <c r="L258" s="38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43">
        <f>ROUND(X255+X257,5)</f>
        <v>3357031.71</v>
      </c>
      <c r="Y258" s="37"/>
      <c r="Z258" s="43">
        <f>ROUND(Z255+Z257,5)</f>
        <v>0</v>
      </c>
      <c r="AA258" s="37"/>
      <c r="AB258" s="43">
        <f>ROUND(AB255+AB257,5)</f>
        <v>20953586.449999999</v>
      </c>
    </row>
    <row r="259" spans="1:28" ht="15.75" thickBot="1" x14ac:dyDescent="0.3">
      <c r="A259" s="37"/>
      <c r="B259" s="37" t="s">
        <v>238</v>
      </c>
      <c r="C259" s="37"/>
      <c r="D259" s="37"/>
      <c r="E259" s="37"/>
      <c r="F259" s="37"/>
      <c r="G259" s="37"/>
      <c r="H259" s="37"/>
      <c r="I259" s="37"/>
      <c r="J259" s="37"/>
      <c r="K259" s="37"/>
      <c r="L259" s="38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43">
        <f>X258</f>
        <v>3357031.71</v>
      </c>
      <c r="Y259" s="37"/>
      <c r="Z259" s="43">
        <f>Z258</f>
        <v>0</v>
      </c>
      <c r="AA259" s="37"/>
      <c r="AB259" s="43">
        <f>AB258</f>
        <v>20953586.449999999</v>
      </c>
    </row>
    <row r="260" spans="1:28" s="45" customFormat="1" ht="12" thickBot="1" x14ac:dyDescent="0.25">
      <c r="A260" s="33" t="s">
        <v>239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4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44">
        <f>ROUND(X112+X118+X259,5)</f>
        <v>5512295.4699999997</v>
      </c>
      <c r="Y260" s="33"/>
      <c r="Z260" s="44">
        <f>ROUND(Z112+Z118+Z259,5)</f>
        <v>5497295.4699999997</v>
      </c>
      <c r="AA260" s="33"/>
      <c r="AB260" s="44">
        <f>ROUND(AB112+AB118+AB259,5)</f>
        <v>21881575.09</v>
      </c>
    </row>
    <row r="261" spans="1:28" ht="15.75" thickTop="1" x14ac:dyDescent="0.25">
      <c r="A261" s="33" t="s">
        <v>240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5"/>
      <c r="Y261" s="33"/>
      <c r="Z261" s="35"/>
      <c r="AA261" s="33"/>
      <c r="AB261" s="35">
        <v>21866575.09</v>
      </c>
    </row>
    <row r="262" spans="1:28" x14ac:dyDescent="0.25">
      <c r="A262" s="33"/>
      <c r="B262" s="33" t="s">
        <v>241</v>
      </c>
      <c r="C262" s="33"/>
      <c r="D262" s="33"/>
      <c r="E262" s="33"/>
      <c r="F262" s="33"/>
      <c r="G262" s="33"/>
      <c r="H262" s="33"/>
      <c r="I262" s="33"/>
      <c r="J262" s="33"/>
      <c r="K262" s="33"/>
      <c r="L262" s="34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5"/>
      <c r="Y262" s="33"/>
      <c r="Z262" s="35"/>
      <c r="AA262" s="33"/>
      <c r="AB262" s="35">
        <v>17700000</v>
      </c>
    </row>
    <row r="263" spans="1:28" x14ac:dyDescent="0.25">
      <c r="A263" s="33"/>
      <c r="B263" s="33"/>
      <c r="C263" s="33" t="s">
        <v>242</v>
      </c>
      <c r="D263" s="33"/>
      <c r="E263" s="33"/>
      <c r="F263" s="33"/>
      <c r="G263" s="33"/>
      <c r="H263" s="33"/>
      <c r="I263" s="33"/>
      <c r="J263" s="33"/>
      <c r="K263" s="33"/>
      <c r="L263" s="34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5"/>
      <c r="Y263" s="33"/>
      <c r="Z263" s="35"/>
      <c r="AA263" s="33"/>
      <c r="AB263" s="35">
        <v>0</v>
      </c>
    </row>
    <row r="264" spans="1:28" x14ac:dyDescent="0.25">
      <c r="A264" s="33"/>
      <c r="B264" s="33"/>
      <c r="C264" s="33"/>
      <c r="D264" s="33" t="s">
        <v>243</v>
      </c>
      <c r="E264" s="33"/>
      <c r="F264" s="33"/>
      <c r="G264" s="33"/>
      <c r="H264" s="33"/>
      <c r="I264" s="33"/>
      <c r="J264" s="33"/>
      <c r="K264" s="33"/>
      <c r="L264" s="34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5"/>
      <c r="Y264" s="33"/>
      <c r="Z264" s="35"/>
      <c r="AA264" s="33"/>
      <c r="AB264" s="35">
        <v>0</v>
      </c>
    </row>
    <row r="265" spans="1:28" x14ac:dyDescent="0.25">
      <c r="A265" s="37"/>
      <c r="B265" s="37"/>
      <c r="C265" s="37"/>
      <c r="D265" s="37" t="s">
        <v>244</v>
      </c>
      <c r="E265" s="37"/>
      <c r="F265" s="37"/>
      <c r="G265" s="37"/>
      <c r="H265" s="37"/>
      <c r="I265" s="37"/>
      <c r="J265" s="37"/>
      <c r="K265" s="37"/>
      <c r="L265" s="38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40"/>
      <c r="Y265" s="37"/>
      <c r="Z265" s="40"/>
      <c r="AA265" s="37"/>
      <c r="AB265" s="40">
        <f>AB264</f>
        <v>0</v>
      </c>
    </row>
    <row r="266" spans="1:28" x14ac:dyDescent="0.25">
      <c r="A266" s="33"/>
      <c r="B266" s="33"/>
      <c r="C266" s="33"/>
      <c r="D266" s="33" t="s">
        <v>245</v>
      </c>
      <c r="E266" s="33"/>
      <c r="F266" s="33"/>
      <c r="G266" s="33"/>
      <c r="H266" s="33"/>
      <c r="I266" s="33"/>
      <c r="J266" s="33"/>
      <c r="K266" s="33"/>
      <c r="L266" s="34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5"/>
      <c r="Y266" s="33"/>
      <c r="Z266" s="35"/>
      <c r="AA266" s="33"/>
      <c r="AB266" s="35">
        <v>0</v>
      </c>
    </row>
    <row r="267" spans="1:28" x14ac:dyDescent="0.25">
      <c r="A267" s="37"/>
      <c r="B267" s="37"/>
      <c r="C267" s="37"/>
      <c r="D267" s="37" t="s">
        <v>246</v>
      </c>
      <c r="E267" s="37"/>
      <c r="F267" s="37"/>
      <c r="G267" s="37"/>
      <c r="H267" s="37"/>
      <c r="I267" s="37"/>
      <c r="J267" s="37"/>
      <c r="K267" s="37"/>
      <c r="L267" s="38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40"/>
      <c r="Y267" s="37"/>
      <c r="Z267" s="40"/>
      <c r="AA267" s="37"/>
      <c r="AB267" s="40">
        <f>AB266</f>
        <v>0</v>
      </c>
    </row>
    <row r="268" spans="1:28" x14ac:dyDescent="0.25">
      <c r="A268" s="33"/>
      <c r="B268" s="33"/>
      <c r="C268" s="33"/>
      <c r="D268" s="33" t="s">
        <v>247</v>
      </c>
      <c r="E268" s="33"/>
      <c r="F268" s="33"/>
      <c r="G268" s="33"/>
      <c r="H268" s="33"/>
      <c r="I268" s="33"/>
      <c r="J268" s="33"/>
      <c r="K268" s="33"/>
      <c r="L268" s="34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5"/>
      <c r="Y268" s="33"/>
      <c r="Z268" s="35"/>
      <c r="AA268" s="33"/>
      <c r="AB268" s="35">
        <v>0</v>
      </c>
    </row>
    <row r="269" spans="1:28" x14ac:dyDescent="0.25">
      <c r="A269" s="33"/>
      <c r="B269" s="33"/>
      <c r="C269" s="33"/>
      <c r="D269" s="33"/>
      <c r="E269" s="33" t="s">
        <v>248</v>
      </c>
      <c r="F269" s="33"/>
      <c r="G269" s="33"/>
      <c r="H269" s="33"/>
      <c r="I269" s="33"/>
      <c r="J269" s="33"/>
      <c r="K269" s="33"/>
      <c r="L269" s="34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5"/>
      <c r="Y269" s="33"/>
      <c r="Z269" s="35"/>
      <c r="AA269" s="33"/>
      <c r="AB269" s="35">
        <v>0</v>
      </c>
    </row>
    <row r="270" spans="1:28" x14ac:dyDescent="0.25">
      <c r="A270" s="33"/>
      <c r="B270" s="33"/>
      <c r="C270" s="33"/>
      <c r="D270" s="33"/>
      <c r="E270" s="33"/>
      <c r="F270" s="33" t="s">
        <v>527</v>
      </c>
      <c r="G270" s="33"/>
      <c r="H270" s="33"/>
      <c r="I270" s="33"/>
      <c r="J270" s="33"/>
      <c r="K270" s="33"/>
      <c r="L270" s="34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5"/>
      <c r="Y270" s="33"/>
      <c r="Z270" s="35"/>
      <c r="AA270" s="33"/>
      <c r="AB270" s="35">
        <v>0</v>
      </c>
    </row>
    <row r="271" spans="1:28" x14ac:dyDescent="0.25">
      <c r="A271" s="37"/>
      <c r="B271" s="37"/>
      <c r="C271" s="37"/>
      <c r="D271" s="37"/>
      <c r="E271" s="37"/>
      <c r="F271" s="37" t="s">
        <v>528</v>
      </c>
      <c r="G271" s="37"/>
      <c r="H271" s="37"/>
      <c r="I271" s="37"/>
      <c r="J271" s="37"/>
      <c r="K271" s="37"/>
      <c r="L271" s="38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40"/>
      <c r="Y271" s="37"/>
      <c r="Z271" s="40"/>
      <c r="AA271" s="37"/>
      <c r="AB271" s="40">
        <f>AB270</f>
        <v>0</v>
      </c>
    </row>
    <row r="272" spans="1:28" x14ac:dyDescent="0.25">
      <c r="A272" s="33"/>
      <c r="B272" s="33"/>
      <c r="C272" s="33"/>
      <c r="D272" s="33"/>
      <c r="E272" s="33"/>
      <c r="F272" s="33" t="s">
        <v>529</v>
      </c>
      <c r="G272" s="33"/>
      <c r="H272" s="33"/>
      <c r="I272" s="33"/>
      <c r="J272" s="33"/>
      <c r="K272" s="33"/>
      <c r="L272" s="34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5"/>
      <c r="Y272" s="33"/>
      <c r="Z272" s="35"/>
      <c r="AA272" s="33"/>
      <c r="AB272" s="35">
        <v>0</v>
      </c>
    </row>
    <row r="273" spans="1:28" x14ac:dyDescent="0.25">
      <c r="A273" s="37"/>
      <c r="B273" s="37"/>
      <c r="C273" s="37"/>
      <c r="D273" s="37"/>
      <c r="E273" s="37"/>
      <c r="F273" s="37" t="s">
        <v>530</v>
      </c>
      <c r="G273" s="37"/>
      <c r="H273" s="37"/>
      <c r="I273" s="37"/>
      <c r="J273" s="37"/>
      <c r="K273" s="37"/>
      <c r="L273" s="38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40"/>
      <c r="Y273" s="37"/>
      <c r="Z273" s="40"/>
      <c r="AA273" s="37"/>
      <c r="AB273" s="40">
        <f>AB272</f>
        <v>0</v>
      </c>
    </row>
    <row r="274" spans="1:28" x14ac:dyDescent="0.25">
      <c r="A274" s="33"/>
      <c r="B274" s="33"/>
      <c r="C274" s="33"/>
      <c r="D274" s="33"/>
      <c r="E274" s="33"/>
      <c r="F274" s="33" t="s">
        <v>177</v>
      </c>
      <c r="G274" s="33"/>
      <c r="H274" s="33"/>
      <c r="I274" s="33"/>
      <c r="J274" s="33"/>
      <c r="K274" s="33"/>
      <c r="L274" s="34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5"/>
      <c r="Y274" s="33"/>
      <c r="Z274" s="35"/>
      <c r="AA274" s="33"/>
      <c r="AB274" s="35">
        <v>0</v>
      </c>
    </row>
    <row r="275" spans="1:28" ht="15.75" thickBot="1" x14ac:dyDescent="0.3">
      <c r="A275" s="46"/>
      <c r="B275" s="46"/>
      <c r="C275" s="46"/>
      <c r="D275" s="46"/>
      <c r="E275" s="46"/>
      <c r="F275" s="46"/>
      <c r="G275" s="46"/>
      <c r="H275" s="37"/>
      <c r="I275" s="37"/>
      <c r="J275" s="37" t="s">
        <v>176</v>
      </c>
      <c r="K275" s="37"/>
      <c r="L275" s="38">
        <v>45330</v>
      </c>
      <c r="M275" s="37"/>
      <c r="N275" s="37"/>
      <c r="O275" s="37"/>
      <c r="P275" s="37" t="s">
        <v>531</v>
      </c>
      <c r="Q275" s="37"/>
      <c r="R275" s="37" t="s">
        <v>532</v>
      </c>
      <c r="S275" s="37"/>
      <c r="T275" s="39"/>
      <c r="U275" s="37"/>
      <c r="V275" s="37" t="s">
        <v>350</v>
      </c>
      <c r="W275" s="37"/>
      <c r="X275" s="42"/>
      <c r="Y275" s="37"/>
      <c r="Z275" s="42">
        <v>15000</v>
      </c>
      <c r="AA275" s="37"/>
      <c r="AB275" s="42">
        <v>15000</v>
      </c>
    </row>
    <row r="276" spans="1:28" x14ac:dyDescent="0.25">
      <c r="A276" s="37"/>
      <c r="B276" s="37"/>
      <c r="C276" s="37"/>
      <c r="D276" s="37"/>
      <c r="E276" s="37"/>
      <c r="F276" s="37" t="s">
        <v>198</v>
      </c>
      <c r="G276" s="37"/>
      <c r="H276" s="37"/>
      <c r="I276" s="37"/>
      <c r="J276" s="37"/>
      <c r="K276" s="37"/>
      <c r="L276" s="38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40">
        <f>ROUND(SUM(X274:X275),5)</f>
        <v>0</v>
      </c>
      <c r="Y276" s="37"/>
      <c r="Z276" s="40">
        <f>ROUND(SUM(Z274:Z275),5)</f>
        <v>15000</v>
      </c>
      <c r="AA276" s="37"/>
      <c r="AB276" s="40">
        <f>AB275</f>
        <v>15000</v>
      </c>
    </row>
    <row r="277" spans="1:28" x14ac:dyDescent="0.25">
      <c r="A277" s="33"/>
      <c r="B277" s="33"/>
      <c r="C277" s="33"/>
      <c r="D277" s="33"/>
      <c r="E277" s="33"/>
      <c r="F277" s="33" t="s">
        <v>79</v>
      </c>
      <c r="G277" s="33"/>
      <c r="H277" s="33"/>
      <c r="I277" s="33"/>
      <c r="J277" s="33"/>
      <c r="K277" s="33"/>
      <c r="L277" s="34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5"/>
      <c r="Y277" s="33"/>
      <c r="Z277" s="35"/>
      <c r="AA277" s="33"/>
      <c r="AB277" s="35">
        <v>0</v>
      </c>
    </row>
    <row r="278" spans="1:28" x14ac:dyDescent="0.25">
      <c r="A278" s="37"/>
      <c r="B278" s="37"/>
      <c r="C278" s="37"/>
      <c r="D278" s="37"/>
      <c r="E278" s="37"/>
      <c r="F278" s="37" t="s">
        <v>209</v>
      </c>
      <c r="G278" s="37"/>
      <c r="H278" s="37"/>
      <c r="I278" s="37"/>
      <c r="J278" s="37"/>
      <c r="K278" s="37"/>
      <c r="L278" s="38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40"/>
      <c r="Y278" s="37"/>
      <c r="Z278" s="40"/>
      <c r="AA278" s="37"/>
      <c r="AB278" s="40">
        <f>AB277</f>
        <v>0</v>
      </c>
    </row>
    <row r="279" spans="1:28" x14ac:dyDescent="0.25">
      <c r="A279" s="33"/>
      <c r="B279" s="33"/>
      <c r="C279" s="33"/>
      <c r="D279" s="33"/>
      <c r="E279" s="33"/>
      <c r="F279" s="33" t="s">
        <v>391</v>
      </c>
      <c r="G279" s="33"/>
      <c r="H279" s="33"/>
      <c r="I279" s="33"/>
      <c r="J279" s="33"/>
      <c r="K279" s="33"/>
      <c r="L279" s="34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5"/>
      <c r="Y279" s="33"/>
      <c r="Z279" s="35"/>
      <c r="AA279" s="33"/>
      <c r="AB279" s="35">
        <v>0</v>
      </c>
    </row>
    <row r="280" spans="1:28" x14ac:dyDescent="0.25">
      <c r="A280" s="37"/>
      <c r="B280" s="37"/>
      <c r="C280" s="37"/>
      <c r="D280" s="37"/>
      <c r="E280" s="37"/>
      <c r="F280" s="37" t="s">
        <v>392</v>
      </c>
      <c r="G280" s="37"/>
      <c r="H280" s="37"/>
      <c r="I280" s="37"/>
      <c r="J280" s="37"/>
      <c r="K280" s="37"/>
      <c r="L280" s="38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40"/>
      <c r="Y280" s="37"/>
      <c r="Z280" s="40"/>
      <c r="AA280" s="37"/>
      <c r="AB280" s="40">
        <f>AB279</f>
        <v>0</v>
      </c>
    </row>
    <row r="281" spans="1:28" x14ac:dyDescent="0.25">
      <c r="A281" s="33"/>
      <c r="B281" s="33"/>
      <c r="C281" s="33"/>
      <c r="D281" s="33"/>
      <c r="E281" s="33"/>
      <c r="F281" s="33" t="s">
        <v>261</v>
      </c>
      <c r="G281" s="33"/>
      <c r="H281" s="33"/>
      <c r="I281" s="33"/>
      <c r="J281" s="33"/>
      <c r="K281" s="33"/>
      <c r="L281" s="34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5"/>
      <c r="Y281" s="33"/>
      <c r="Z281" s="35"/>
      <c r="AA281" s="33"/>
      <c r="AB281" s="35">
        <v>0</v>
      </c>
    </row>
    <row r="282" spans="1:28" ht="15.75" thickBot="1" x14ac:dyDescent="0.3">
      <c r="A282" s="37"/>
      <c r="B282" s="37"/>
      <c r="C282" s="37"/>
      <c r="D282" s="37"/>
      <c r="E282" s="37"/>
      <c r="F282" s="37" t="s">
        <v>262</v>
      </c>
      <c r="G282" s="37"/>
      <c r="H282" s="37"/>
      <c r="I282" s="37"/>
      <c r="J282" s="37"/>
      <c r="K282" s="37"/>
      <c r="L282" s="38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42"/>
      <c r="Y282" s="37"/>
      <c r="Z282" s="42"/>
      <c r="AA282" s="37"/>
      <c r="AB282" s="42">
        <f>AB281</f>
        <v>0</v>
      </c>
    </row>
    <row r="283" spans="1:28" x14ac:dyDescent="0.25">
      <c r="A283" s="37"/>
      <c r="B283" s="37"/>
      <c r="C283" s="37"/>
      <c r="D283" s="37"/>
      <c r="E283" s="37" t="s">
        <v>263</v>
      </c>
      <c r="F283" s="37"/>
      <c r="G283" s="37"/>
      <c r="H283" s="37"/>
      <c r="I283" s="37"/>
      <c r="J283" s="37"/>
      <c r="K283" s="37"/>
      <c r="L283" s="38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40">
        <f>ROUND(X271+X273+X276+X278+X280+X282,5)</f>
        <v>0</v>
      </c>
      <c r="Y283" s="37"/>
      <c r="Z283" s="40">
        <f>ROUND(Z271+Z273+Z276+Z278+Z280+Z282,5)</f>
        <v>15000</v>
      </c>
      <c r="AA283" s="37"/>
      <c r="AB283" s="40">
        <f>ROUND(AB271+AB273+AB276+AB278+AB280+AB282,5)</f>
        <v>15000</v>
      </c>
    </row>
    <row r="284" spans="1:28" x14ac:dyDescent="0.25">
      <c r="A284" s="33"/>
      <c r="B284" s="33"/>
      <c r="C284" s="33"/>
      <c r="D284" s="33"/>
      <c r="E284" s="33" t="s">
        <v>533</v>
      </c>
      <c r="F284" s="33"/>
      <c r="G284" s="33"/>
      <c r="H284" s="33"/>
      <c r="I284" s="33"/>
      <c r="J284" s="33"/>
      <c r="K284" s="33"/>
      <c r="L284" s="34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5"/>
      <c r="Y284" s="33"/>
      <c r="Z284" s="35"/>
      <c r="AA284" s="33"/>
      <c r="AB284" s="35">
        <v>0</v>
      </c>
    </row>
    <row r="285" spans="1:28" x14ac:dyDescent="0.25">
      <c r="A285" s="33"/>
      <c r="B285" s="33"/>
      <c r="C285" s="33"/>
      <c r="D285" s="33"/>
      <c r="E285" s="33"/>
      <c r="F285" s="33" t="s">
        <v>534</v>
      </c>
      <c r="G285" s="33"/>
      <c r="H285" s="33"/>
      <c r="I285" s="33"/>
      <c r="J285" s="33"/>
      <c r="K285" s="33"/>
      <c r="L285" s="34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5"/>
      <c r="Y285" s="33"/>
      <c r="Z285" s="35"/>
      <c r="AA285" s="33"/>
      <c r="AB285" s="35">
        <v>0</v>
      </c>
    </row>
    <row r="286" spans="1:28" x14ac:dyDescent="0.25">
      <c r="A286" s="37"/>
      <c r="B286" s="37"/>
      <c r="C286" s="37"/>
      <c r="D286" s="37"/>
      <c r="E286" s="37"/>
      <c r="F286" s="37" t="s">
        <v>535</v>
      </c>
      <c r="G286" s="37"/>
      <c r="H286" s="37"/>
      <c r="I286" s="37"/>
      <c r="J286" s="37"/>
      <c r="K286" s="37"/>
      <c r="L286" s="38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40"/>
      <c r="Y286" s="37"/>
      <c r="Z286" s="40"/>
      <c r="AA286" s="37"/>
      <c r="AB286" s="40">
        <f>AB285</f>
        <v>0</v>
      </c>
    </row>
    <row r="287" spans="1:28" x14ac:dyDescent="0.25">
      <c r="A287" s="33"/>
      <c r="B287" s="33"/>
      <c r="C287" s="33"/>
      <c r="D287" s="33"/>
      <c r="E287" s="33"/>
      <c r="F287" s="33" t="s">
        <v>536</v>
      </c>
      <c r="G287" s="33"/>
      <c r="H287" s="33"/>
      <c r="I287" s="33"/>
      <c r="J287" s="33"/>
      <c r="K287" s="33"/>
      <c r="L287" s="34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5"/>
      <c r="Y287" s="33"/>
      <c r="Z287" s="35"/>
      <c r="AA287" s="33"/>
      <c r="AB287" s="35">
        <v>0</v>
      </c>
    </row>
    <row r="288" spans="1:28" x14ac:dyDescent="0.25">
      <c r="A288" s="37"/>
      <c r="B288" s="37"/>
      <c r="C288" s="37"/>
      <c r="D288" s="37"/>
      <c r="E288" s="37"/>
      <c r="F288" s="37" t="s">
        <v>537</v>
      </c>
      <c r="G288" s="37"/>
      <c r="H288" s="37"/>
      <c r="I288" s="37"/>
      <c r="J288" s="37"/>
      <c r="K288" s="37"/>
      <c r="L288" s="38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40"/>
      <c r="Y288" s="37"/>
      <c r="Z288" s="40"/>
      <c r="AA288" s="37"/>
      <c r="AB288" s="40">
        <f>AB287</f>
        <v>0</v>
      </c>
    </row>
    <row r="289" spans="1:28" x14ac:dyDescent="0.25">
      <c r="A289" s="33"/>
      <c r="B289" s="33"/>
      <c r="C289" s="33"/>
      <c r="D289" s="33"/>
      <c r="E289" s="33"/>
      <c r="F289" s="33" t="s">
        <v>538</v>
      </c>
      <c r="G289" s="33"/>
      <c r="H289" s="33"/>
      <c r="I289" s="33"/>
      <c r="J289" s="33"/>
      <c r="K289" s="33"/>
      <c r="L289" s="34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5"/>
      <c r="Y289" s="33"/>
      <c r="Z289" s="35"/>
      <c r="AA289" s="33"/>
      <c r="AB289" s="35">
        <v>0</v>
      </c>
    </row>
    <row r="290" spans="1:28" ht="15.75" thickBot="1" x14ac:dyDescent="0.3">
      <c r="A290" s="37"/>
      <c r="B290" s="37"/>
      <c r="C290" s="37"/>
      <c r="D290" s="37"/>
      <c r="E290" s="37"/>
      <c r="F290" s="37" t="s">
        <v>539</v>
      </c>
      <c r="G290" s="37"/>
      <c r="H290" s="37"/>
      <c r="I290" s="37"/>
      <c r="J290" s="37"/>
      <c r="K290" s="37"/>
      <c r="L290" s="38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42"/>
      <c r="Y290" s="37"/>
      <c r="Z290" s="42"/>
      <c r="AA290" s="37"/>
      <c r="AB290" s="42">
        <f>AB289</f>
        <v>0</v>
      </c>
    </row>
    <row r="291" spans="1:28" x14ac:dyDescent="0.25">
      <c r="A291" s="37"/>
      <c r="B291" s="37"/>
      <c r="C291" s="37"/>
      <c r="D291" s="37"/>
      <c r="E291" s="37" t="s">
        <v>540</v>
      </c>
      <c r="F291" s="37"/>
      <c r="G291" s="37"/>
      <c r="H291" s="37"/>
      <c r="I291" s="37"/>
      <c r="J291" s="37"/>
      <c r="K291" s="37"/>
      <c r="L291" s="38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40"/>
      <c r="Y291" s="37"/>
      <c r="Z291" s="40"/>
      <c r="AA291" s="37"/>
      <c r="AB291" s="40">
        <f>ROUND(AB286+AB288+AB290,5)</f>
        <v>0</v>
      </c>
    </row>
    <row r="292" spans="1:28" x14ac:dyDescent="0.25">
      <c r="A292" s="33"/>
      <c r="B292" s="33"/>
      <c r="C292" s="33"/>
      <c r="D292" s="33"/>
      <c r="E292" s="33" t="s">
        <v>541</v>
      </c>
      <c r="F292" s="33"/>
      <c r="G292" s="33"/>
      <c r="H292" s="33"/>
      <c r="I292" s="33"/>
      <c r="J292" s="33"/>
      <c r="K292" s="33"/>
      <c r="L292" s="34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5"/>
      <c r="Y292" s="33"/>
      <c r="Z292" s="35"/>
      <c r="AA292" s="33"/>
      <c r="AB292" s="35">
        <v>0</v>
      </c>
    </row>
    <row r="293" spans="1:28" x14ac:dyDescent="0.25">
      <c r="A293" s="33"/>
      <c r="B293" s="33"/>
      <c r="C293" s="33"/>
      <c r="D293" s="33"/>
      <c r="E293" s="33"/>
      <c r="F293" s="33" t="s">
        <v>542</v>
      </c>
      <c r="G293" s="33"/>
      <c r="H293" s="33"/>
      <c r="I293" s="33"/>
      <c r="J293" s="33"/>
      <c r="K293" s="33"/>
      <c r="L293" s="34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5"/>
      <c r="Y293" s="33"/>
      <c r="Z293" s="35"/>
      <c r="AA293" s="33"/>
      <c r="AB293" s="35">
        <v>0</v>
      </c>
    </row>
    <row r="294" spans="1:28" x14ac:dyDescent="0.25">
      <c r="A294" s="37"/>
      <c r="B294" s="37"/>
      <c r="C294" s="37"/>
      <c r="D294" s="37"/>
      <c r="E294" s="37"/>
      <c r="F294" s="37" t="s">
        <v>543</v>
      </c>
      <c r="G294" s="37"/>
      <c r="H294" s="37"/>
      <c r="I294" s="37"/>
      <c r="J294" s="37"/>
      <c r="K294" s="37"/>
      <c r="L294" s="38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40"/>
      <c r="Y294" s="37"/>
      <c r="Z294" s="40"/>
      <c r="AA294" s="37"/>
      <c r="AB294" s="40">
        <f>AB293</f>
        <v>0</v>
      </c>
    </row>
    <row r="295" spans="1:28" x14ac:dyDescent="0.25">
      <c r="A295" s="33"/>
      <c r="B295" s="33"/>
      <c r="C295" s="33"/>
      <c r="D295" s="33"/>
      <c r="E295" s="33"/>
      <c r="F295" s="33" t="s">
        <v>544</v>
      </c>
      <c r="G295" s="33"/>
      <c r="H295" s="33"/>
      <c r="I295" s="33"/>
      <c r="J295" s="33"/>
      <c r="K295" s="33"/>
      <c r="L295" s="34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5"/>
      <c r="Y295" s="33"/>
      <c r="Z295" s="35"/>
      <c r="AA295" s="33"/>
      <c r="AB295" s="35">
        <v>0</v>
      </c>
    </row>
    <row r="296" spans="1:28" x14ac:dyDescent="0.25">
      <c r="A296" s="37"/>
      <c r="B296" s="37"/>
      <c r="C296" s="37"/>
      <c r="D296" s="37"/>
      <c r="E296" s="37"/>
      <c r="F296" s="37" t="s">
        <v>545</v>
      </c>
      <c r="G296" s="37"/>
      <c r="H296" s="37"/>
      <c r="I296" s="37"/>
      <c r="J296" s="37"/>
      <c r="K296" s="37"/>
      <c r="L296" s="38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40"/>
      <c r="Y296" s="37"/>
      <c r="Z296" s="40"/>
      <c r="AA296" s="37"/>
      <c r="AB296" s="40">
        <f>AB295</f>
        <v>0</v>
      </c>
    </row>
    <row r="297" spans="1:28" x14ac:dyDescent="0.25">
      <c r="A297" s="33"/>
      <c r="B297" s="33"/>
      <c r="C297" s="33"/>
      <c r="D297" s="33"/>
      <c r="E297" s="33"/>
      <c r="F297" s="33" t="s">
        <v>546</v>
      </c>
      <c r="G297" s="33"/>
      <c r="H297" s="33"/>
      <c r="I297" s="33"/>
      <c r="J297" s="33"/>
      <c r="K297" s="33"/>
      <c r="L297" s="34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5"/>
      <c r="Y297" s="33"/>
      <c r="Z297" s="35"/>
      <c r="AA297" s="33"/>
      <c r="AB297" s="35">
        <v>0</v>
      </c>
    </row>
    <row r="298" spans="1:28" ht="15.75" thickBot="1" x14ac:dyDescent="0.3">
      <c r="A298" s="37"/>
      <c r="B298" s="37"/>
      <c r="C298" s="37"/>
      <c r="D298" s="37"/>
      <c r="E298" s="37"/>
      <c r="F298" s="37" t="s">
        <v>547</v>
      </c>
      <c r="G298" s="37"/>
      <c r="H298" s="37"/>
      <c r="I298" s="37"/>
      <c r="J298" s="37"/>
      <c r="K298" s="37"/>
      <c r="L298" s="38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42"/>
      <c r="Y298" s="37"/>
      <c r="Z298" s="42"/>
      <c r="AA298" s="37"/>
      <c r="AB298" s="42">
        <f>AB297</f>
        <v>0</v>
      </c>
    </row>
    <row r="299" spans="1:28" x14ac:dyDescent="0.25">
      <c r="A299" s="37"/>
      <c r="B299" s="37"/>
      <c r="C299" s="37"/>
      <c r="D299" s="37"/>
      <c r="E299" s="37" t="s">
        <v>548</v>
      </c>
      <c r="F299" s="37"/>
      <c r="G299" s="37"/>
      <c r="H299" s="37"/>
      <c r="I299" s="37"/>
      <c r="J299" s="37"/>
      <c r="K299" s="37"/>
      <c r="L299" s="38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40"/>
      <c r="Y299" s="37"/>
      <c r="Z299" s="40"/>
      <c r="AA299" s="37"/>
      <c r="AB299" s="40">
        <f>ROUND(AB294+AB296+AB298,5)</f>
        <v>0</v>
      </c>
    </row>
    <row r="300" spans="1:28" x14ac:dyDescent="0.25">
      <c r="A300" s="33"/>
      <c r="B300" s="33"/>
      <c r="C300" s="33"/>
      <c r="D300" s="33"/>
      <c r="E300" s="33" t="s">
        <v>270</v>
      </c>
      <c r="F300" s="33"/>
      <c r="G300" s="33"/>
      <c r="H300" s="33"/>
      <c r="I300" s="33"/>
      <c r="J300" s="33"/>
      <c r="K300" s="33"/>
      <c r="L300" s="34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5"/>
      <c r="Y300" s="33"/>
      <c r="Z300" s="35"/>
      <c r="AA300" s="33"/>
      <c r="AB300" s="35">
        <v>0</v>
      </c>
    </row>
    <row r="301" spans="1:28" x14ac:dyDescent="0.25">
      <c r="A301" s="37"/>
      <c r="B301" s="37"/>
      <c r="C301" s="37"/>
      <c r="D301" s="37"/>
      <c r="E301" s="37" t="s">
        <v>271</v>
      </c>
      <c r="F301" s="37"/>
      <c r="G301" s="37"/>
      <c r="H301" s="37"/>
      <c r="I301" s="37"/>
      <c r="J301" s="37"/>
      <c r="K301" s="37"/>
      <c r="L301" s="38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40"/>
      <c r="Y301" s="37"/>
      <c r="Z301" s="40"/>
      <c r="AA301" s="37"/>
      <c r="AB301" s="40">
        <f>AB300</f>
        <v>0</v>
      </c>
    </row>
    <row r="302" spans="1:28" x14ac:dyDescent="0.25">
      <c r="A302" s="33"/>
      <c r="B302" s="33"/>
      <c r="C302" s="33"/>
      <c r="D302" s="33"/>
      <c r="E302" s="33" t="s">
        <v>549</v>
      </c>
      <c r="F302" s="33"/>
      <c r="G302" s="33"/>
      <c r="H302" s="33"/>
      <c r="I302" s="33"/>
      <c r="J302" s="33"/>
      <c r="K302" s="33"/>
      <c r="L302" s="34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5"/>
      <c r="Y302" s="33"/>
      <c r="Z302" s="35"/>
      <c r="AA302" s="33"/>
      <c r="AB302" s="35">
        <v>0</v>
      </c>
    </row>
    <row r="303" spans="1:28" x14ac:dyDescent="0.25">
      <c r="A303" s="33"/>
      <c r="B303" s="33"/>
      <c r="C303" s="33"/>
      <c r="D303" s="33"/>
      <c r="E303" s="33"/>
      <c r="F303" s="33" t="s">
        <v>544</v>
      </c>
      <c r="G303" s="33"/>
      <c r="H303" s="33"/>
      <c r="I303" s="33"/>
      <c r="J303" s="33"/>
      <c r="K303" s="33"/>
      <c r="L303" s="34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5"/>
      <c r="Y303" s="33"/>
      <c r="Z303" s="35"/>
      <c r="AA303" s="33"/>
      <c r="AB303" s="35">
        <v>0</v>
      </c>
    </row>
    <row r="304" spans="1:28" x14ac:dyDescent="0.25">
      <c r="A304" s="37"/>
      <c r="B304" s="37"/>
      <c r="C304" s="37"/>
      <c r="D304" s="37"/>
      <c r="E304" s="37"/>
      <c r="F304" s="37" t="s">
        <v>545</v>
      </c>
      <c r="G304" s="37"/>
      <c r="H304" s="37"/>
      <c r="I304" s="37"/>
      <c r="J304" s="37"/>
      <c r="K304" s="37"/>
      <c r="L304" s="38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40"/>
      <c r="Y304" s="37"/>
      <c r="Z304" s="40"/>
      <c r="AA304" s="37"/>
      <c r="AB304" s="40">
        <f>AB303</f>
        <v>0</v>
      </c>
    </row>
    <row r="305" spans="1:28" x14ac:dyDescent="0.25">
      <c r="A305" s="33"/>
      <c r="B305" s="33"/>
      <c r="C305" s="33"/>
      <c r="D305" s="33"/>
      <c r="E305" s="33"/>
      <c r="F305" s="33" t="s">
        <v>550</v>
      </c>
      <c r="G305" s="33"/>
      <c r="H305" s="33"/>
      <c r="I305" s="33"/>
      <c r="J305" s="33"/>
      <c r="K305" s="33"/>
      <c r="L305" s="34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5"/>
      <c r="Y305" s="33"/>
      <c r="Z305" s="35"/>
      <c r="AA305" s="33"/>
      <c r="AB305" s="35">
        <v>0</v>
      </c>
    </row>
    <row r="306" spans="1:28" ht="15.75" thickBot="1" x14ac:dyDescent="0.3">
      <c r="A306" s="37"/>
      <c r="B306" s="37"/>
      <c r="C306" s="37"/>
      <c r="D306" s="37"/>
      <c r="E306" s="37"/>
      <c r="F306" s="37" t="s">
        <v>551</v>
      </c>
      <c r="G306" s="37"/>
      <c r="H306" s="37"/>
      <c r="I306" s="37"/>
      <c r="J306" s="37"/>
      <c r="K306" s="37"/>
      <c r="L306" s="38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40"/>
      <c r="Y306" s="37"/>
      <c r="Z306" s="40"/>
      <c r="AA306" s="37"/>
      <c r="AB306" s="40">
        <f>AB305</f>
        <v>0</v>
      </c>
    </row>
    <row r="307" spans="1:28" ht="15.75" thickBot="1" x14ac:dyDescent="0.3">
      <c r="A307" s="37"/>
      <c r="B307" s="37"/>
      <c r="C307" s="37"/>
      <c r="D307" s="37"/>
      <c r="E307" s="37" t="s">
        <v>552</v>
      </c>
      <c r="F307" s="37"/>
      <c r="G307" s="37"/>
      <c r="H307" s="37"/>
      <c r="I307" s="37"/>
      <c r="J307" s="37"/>
      <c r="K307" s="37"/>
      <c r="L307" s="38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43"/>
      <c r="Y307" s="37"/>
      <c r="Z307" s="43"/>
      <c r="AA307" s="37"/>
      <c r="AB307" s="43">
        <f>ROUND(AB304+AB306,5)</f>
        <v>0</v>
      </c>
    </row>
    <row r="308" spans="1:28" ht="15.75" thickBot="1" x14ac:dyDescent="0.3">
      <c r="A308" s="37"/>
      <c r="B308" s="37"/>
      <c r="C308" s="37"/>
      <c r="D308" s="37" t="s">
        <v>272</v>
      </c>
      <c r="E308" s="37"/>
      <c r="F308" s="37"/>
      <c r="G308" s="37"/>
      <c r="H308" s="37"/>
      <c r="I308" s="37"/>
      <c r="J308" s="37"/>
      <c r="K308" s="37"/>
      <c r="L308" s="38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41">
        <f>ROUND(X283+X291+X299+X301+X307,5)</f>
        <v>0</v>
      </c>
      <c r="Y308" s="37"/>
      <c r="Z308" s="41">
        <f>ROUND(Z283+Z291+Z299+Z301+Z307,5)</f>
        <v>15000</v>
      </c>
      <c r="AA308" s="37"/>
      <c r="AB308" s="41">
        <f>ROUND(AB283+AB291+AB299+AB301+AB307,5)</f>
        <v>15000</v>
      </c>
    </row>
    <row r="309" spans="1:28" x14ac:dyDescent="0.25">
      <c r="A309" s="37"/>
      <c r="B309" s="37"/>
      <c r="C309" s="37" t="s">
        <v>273</v>
      </c>
      <c r="D309" s="37"/>
      <c r="E309" s="37"/>
      <c r="F309" s="37"/>
      <c r="G309" s="37"/>
      <c r="H309" s="37"/>
      <c r="I309" s="37"/>
      <c r="J309" s="37"/>
      <c r="K309" s="37"/>
      <c r="L309" s="38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40">
        <f>ROUND(X265+X267+X308,5)</f>
        <v>0</v>
      </c>
      <c r="Y309" s="37"/>
      <c r="Z309" s="40">
        <f>ROUND(Z265+Z267+Z308,5)</f>
        <v>15000</v>
      </c>
      <c r="AA309" s="37"/>
      <c r="AB309" s="40">
        <f>ROUND(AB265+AB267+AB308,5)</f>
        <v>15000</v>
      </c>
    </row>
    <row r="310" spans="1:28" x14ac:dyDescent="0.25">
      <c r="A310" s="33"/>
      <c r="B310" s="33"/>
      <c r="C310" s="33" t="s">
        <v>274</v>
      </c>
      <c r="D310" s="33"/>
      <c r="E310" s="33"/>
      <c r="F310" s="33"/>
      <c r="G310" s="33"/>
      <c r="H310" s="33"/>
      <c r="I310" s="33"/>
      <c r="J310" s="33"/>
      <c r="K310" s="33"/>
      <c r="L310" s="34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5"/>
      <c r="Y310" s="33"/>
      <c r="Z310" s="35"/>
      <c r="AA310" s="33"/>
      <c r="AB310" s="35">
        <v>17700000</v>
      </c>
    </row>
    <row r="311" spans="1:28" x14ac:dyDescent="0.25">
      <c r="A311" s="33"/>
      <c r="B311" s="33"/>
      <c r="C311" s="33"/>
      <c r="D311" s="33" t="s">
        <v>264</v>
      </c>
      <c r="E311" s="33"/>
      <c r="F311" s="33"/>
      <c r="G311" s="33"/>
      <c r="H311" s="33"/>
      <c r="I311" s="33"/>
      <c r="J311" s="33"/>
      <c r="K311" s="33"/>
      <c r="L311" s="34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5"/>
      <c r="Y311" s="33"/>
      <c r="Z311" s="35"/>
      <c r="AA311" s="33"/>
      <c r="AB311" s="35">
        <v>17700000</v>
      </c>
    </row>
    <row r="312" spans="1:28" x14ac:dyDescent="0.25">
      <c r="A312" s="33"/>
      <c r="B312" s="33"/>
      <c r="C312" s="33"/>
      <c r="D312" s="33"/>
      <c r="E312" s="33" t="s">
        <v>536</v>
      </c>
      <c r="F312" s="33"/>
      <c r="G312" s="33"/>
      <c r="H312" s="33"/>
      <c r="I312" s="33"/>
      <c r="J312" s="33"/>
      <c r="K312" s="33"/>
      <c r="L312" s="34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5"/>
      <c r="Y312" s="33"/>
      <c r="Z312" s="35"/>
      <c r="AA312" s="33"/>
      <c r="AB312" s="35">
        <v>7200000</v>
      </c>
    </row>
    <row r="313" spans="1:28" x14ac:dyDescent="0.25">
      <c r="A313" s="37"/>
      <c r="B313" s="37"/>
      <c r="C313" s="37"/>
      <c r="D313" s="37"/>
      <c r="E313" s="37" t="s">
        <v>537</v>
      </c>
      <c r="F313" s="37"/>
      <c r="G313" s="37"/>
      <c r="H313" s="37"/>
      <c r="I313" s="37"/>
      <c r="J313" s="37"/>
      <c r="K313" s="37"/>
      <c r="L313" s="38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40"/>
      <c r="Y313" s="37"/>
      <c r="Z313" s="40"/>
      <c r="AA313" s="37"/>
      <c r="AB313" s="40">
        <f>AB312</f>
        <v>7200000</v>
      </c>
    </row>
    <row r="314" spans="1:28" x14ac:dyDescent="0.25">
      <c r="A314" s="33"/>
      <c r="B314" s="33"/>
      <c r="C314" s="33"/>
      <c r="D314" s="33"/>
      <c r="E314" s="33" t="s">
        <v>553</v>
      </c>
      <c r="F314" s="33"/>
      <c r="G314" s="33"/>
      <c r="H314" s="33"/>
      <c r="I314" s="33"/>
      <c r="J314" s="33"/>
      <c r="K314" s="33"/>
      <c r="L314" s="34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5"/>
      <c r="Y314" s="33"/>
      <c r="Z314" s="35"/>
      <c r="AA314" s="33"/>
      <c r="AB314" s="35">
        <v>3500000</v>
      </c>
    </row>
    <row r="315" spans="1:28" x14ac:dyDescent="0.25">
      <c r="A315" s="37"/>
      <c r="B315" s="37"/>
      <c r="C315" s="37"/>
      <c r="D315" s="37"/>
      <c r="E315" s="37" t="s">
        <v>554</v>
      </c>
      <c r="F315" s="37"/>
      <c r="G315" s="37"/>
      <c r="H315" s="37"/>
      <c r="I315" s="37"/>
      <c r="J315" s="37"/>
      <c r="K315" s="37"/>
      <c r="L315" s="38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40"/>
      <c r="Y315" s="37"/>
      <c r="Z315" s="40"/>
      <c r="AA315" s="37"/>
      <c r="AB315" s="40">
        <f>AB314</f>
        <v>3500000</v>
      </c>
    </row>
    <row r="316" spans="1:28" x14ac:dyDescent="0.25">
      <c r="A316" s="33"/>
      <c r="B316" s="33"/>
      <c r="C316" s="33"/>
      <c r="D316" s="33"/>
      <c r="E316" s="33" t="s">
        <v>555</v>
      </c>
      <c r="F316" s="33"/>
      <c r="G316" s="33"/>
      <c r="H316" s="33"/>
      <c r="I316" s="33"/>
      <c r="J316" s="33"/>
      <c r="K316" s="33"/>
      <c r="L316" s="34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5"/>
      <c r="Y316" s="33"/>
      <c r="Z316" s="35"/>
      <c r="AA316" s="33"/>
      <c r="AB316" s="35">
        <v>4000000</v>
      </c>
    </row>
    <row r="317" spans="1:28" x14ac:dyDescent="0.25">
      <c r="A317" s="37"/>
      <c r="B317" s="37"/>
      <c r="C317" s="37"/>
      <c r="D317" s="37"/>
      <c r="E317" s="37" t="s">
        <v>556</v>
      </c>
      <c r="F317" s="37"/>
      <c r="G317" s="37"/>
      <c r="H317" s="37"/>
      <c r="I317" s="37"/>
      <c r="J317" s="37"/>
      <c r="K317" s="37"/>
      <c r="L317" s="38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40"/>
      <c r="Y317" s="37"/>
      <c r="Z317" s="40"/>
      <c r="AA317" s="37"/>
      <c r="AB317" s="40">
        <f>AB316</f>
        <v>4000000</v>
      </c>
    </row>
    <row r="318" spans="1:28" x14ac:dyDescent="0.25">
      <c r="A318" s="33"/>
      <c r="B318" s="33"/>
      <c r="C318" s="33"/>
      <c r="D318" s="33"/>
      <c r="E318" s="33" t="s">
        <v>557</v>
      </c>
      <c r="F318" s="33"/>
      <c r="G318" s="33"/>
      <c r="H318" s="33"/>
      <c r="I318" s="33"/>
      <c r="J318" s="33"/>
      <c r="K318" s="33"/>
      <c r="L318" s="34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5"/>
      <c r="Y318" s="33"/>
      <c r="Z318" s="35"/>
      <c r="AA318" s="33"/>
      <c r="AB318" s="35">
        <v>3000000</v>
      </c>
    </row>
    <row r="319" spans="1:28" x14ac:dyDescent="0.25">
      <c r="A319" s="37"/>
      <c r="B319" s="37"/>
      <c r="C319" s="37"/>
      <c r="D319" s="37"/>
      <c r="E319" s="37" t="s">
        <v>558</v>
      </c>
      <c r="F319" s="37"/>
      <c r="G319" s="37"/>
      <c r="H319" s="37"/>
      <c r="I319" s="37"/>
      <c r="J319" s="37"/>
      <c r="K319" s="37"/>
      <c r="L319" s="38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40"/>
      <c r="Y319" s="37"/>
      <c r="Z319" s="40"/>
      <c r="AA319" s="37"/>
      <c r="AB319" s="40">
        <f>AB318</f>
        <v>3000000</v>
      </c>
    </row>
    <row r="320" spans="1:28" x14ac:dyDescent="0.25">
      <c r="A320" s="33"/>
      <c r="B320" s="33"/>
      <c r="C320" s="33"/>
      <c r="D320" s="33"/>
      <c r="E320" s="33" t="s">
        <v>559</v>
      </c>
      <c r="F320" s="33"/>
      <c r="G320" s="33"/>
      <c r="H320" s="33"/>
      <c r="I320" s="33"/>
      <c r="J320" s="33"/>
      <c r="K320" s="33"/>
      <c r="L320" s="34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5"/>
      <c r="Y320" s="33"/>
      <c r="Z320" s="35"/>
      <c r="AA320" s="33"/>
      <c r="AB320" s="35">
        <v>0</v>
      </c>
    </row>
    <row r="321" spans="1:28" x14ac:dyDescent="0.25">
      <c r="A321" s="37"/>
      <c r="B321" s="37"/>
      <c r="C321" s="37"/>
      <c r="D321" s="37"/>
      <c r="E321" s="37" t="s">
        <v>560</v>
      </c>
      <c r="F321" s="37"/>
      <c r="G321" s="37"/>
      <c r="H321" s="37"/>
      <c r="I321" s="37"/>
      <c r="J321" s="37"/>
      <c r="K321" s="37"/>
      <c r="L321" s="38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40"/>
      <c r="Y321" s="37"/>
      <c r="Z321" s="40"/>
      <c r="AA321" s="37"/>
      <c r="AB321" s="40">
        <f>AB320</f>
        <v>0</v>
      </c>
    </row>
    <row r="322" spans="1:28" x14ac:dyDescent="0.25">
      <c r="A322" s="33"/>
      <c r="B322" s="33"/>
      <c r="C322" s="33"/>
      <c r="D322" s="33"/>
      <c r="E322" s="33" t="s">
        <v>267</v>
      </c>
      <c r="F322" s="33"/>
      <c r="G322" s="33"/>
      <c r="H322" s="33"/>
      <c r="I322" s="33"/>
      <c r="J322" s="33"/>
      <c r="K322" s="33"/>
      <c r="L322" s="34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5"/>
      <c r="Y322" s="33"/>
      <c r="Z322" s="35"/>
      <c r="AA322" s="33"/>
      <c r="AB322" s="35">
        <v>0</v>
      </c>
    </row>
    <row r="323" spans="1:28" ht="15.75" thickBot="1" x14ac:dyDescent="0.3">
      <c r="A323" s="37"/>
      <c r="B323" s="37"/>
      <c r="C323" s="37"/>
      <c r="D323" s="37"/>
      <c r="E323" s="37" t="s">
        <v>268</v>
      </c>
      <c r="F323" s="37"/>
      <c r="G323" s="37"/>
      <c r="H323" s="37"/>
      <c r="I323" s="37"/>
      <c r="J323" s="37"/>
      <c r="K323" s="37"/>
      <c r="L323" s="38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40"/>
      <c r="Y323" s="37"/>
      <c r="Z323" s="40"/>
      <c r="AA323" s="37"/>
      <c r="AB323" s="40">
        <f>AB322</f>
        <v>0</v>
      </c>
    </row>
    <row r="324" spans="1:28" ht="15.75" thickBot="1" x14ac:dyDescent="0.3">
      <c r="A324" s="37"/>
      <c r="B324" s="37"/>
      <c r="C324" s="37"/>
      <c r="D324" s="37" t="s">
        <v>269</v>
      </c>
      <c r="E324" s="37"/>
      <c r="F324" s="37"/>
      <c r="G324" s="37"/>
      <c r="H324" s="37"/>
      <c r="I324" s="37"/>
      <c r="J324" s="37"/>
      <c r="K324" s="37"/>
      <c r="L324" s="38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43"/>
      <c r="Y324" s="37"/>
      <c r="Z324" s="43"/>
      <c r="AA324" s="37"/>
      <c r="AB324" s="43">
        <f>ROUND(AB313+AB315+AB317+AB319+AB321+AB323,5)</f>
        <v>17700000</v>
      </c>
    </row>
    <row r="325" spans="1:28" ht="15.75" thickBot="1" x14ac:dyDescent="0.3">
      <c r="A325" s="37"/>
      <c r="B325" s="37"/>
      <c r="C325" s="37" t="s">
        <v>275</v>
      </c>
      <c r="D325" s="37"/>
      <c r="E325" s="37"/>
      <c r="F325" s="37"/>
      <c r="G325" s="37"/>
      <c r="H325" s="37"/>
      <c r="I325" s="37"/>
      <c r="J325" s="37"/>
      <c r="K325" s="37"/>
      <c r="L325" s="38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41"/>
      <c r="Y325" s="37"/>
      <c r="Z325" s="41"/>
      <c r="AA325" s="37"/>
      <c r="AB325" s="41">
        <f>AB324</f>
        <v>17700000</v>
      </c>
    </row>
    <row r="326" spans="1:28" x14ac:dyDescent="0.25">
      <c r="A326" s="37"/>
      <c r="B326" s="37" t="s">
        <v>276</v>
      </c>
      <c r="C326" s="37"/>
      <c r="D326" s="37"/>
      <c r="E326" s="37"/>
      <c r="F326" s="37"/>
      <c r="G326" s="37"/>
      <c r="H326" s="37"/>
      <c r="I326" s="37"/>
      <c r="J326" s="37"/>
      <c r="K326" s="37"/>
      <c r="L326" s="38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40">
        <f>ROUND(X309+X325,5)</f>
        <v>0</v>
      </c>
      <c r="Y326" s="37"/>
      <c r="Z326" s="40">
        <f>ROUND(Z309+Z325,5)</f>
        <v>15000</v>
      </c>
      <c r="AA326" s="37"/>
      <c r="AB326" s="40">
        <f>ROUND(AB309+AB325,5)</f>
        <v>17715000</v>
      </c>
    </row>
    <row r="327" spans="1:28" x14ac:dyDescent="0.25">
      <c r="A327" s="33"/>
      <c r="B327" s="33" t="s">
        <v>277</v>
      </c>
      <c r="C327" s="33"/>
      <c r="D327" s="33"/>
      <c r="E327" s="33"/>
      <c r="F327" s="33"/>
      <c r="G327" s="33"/>
      <c r="H327" s="33"/>
      <c r="I327" s="33"/>
      <c r="J327" s="33"/>
      <c r="K327" s="33"/>
      <c r="L327" s="34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5"/>
      <c r="Y327" s="33"/>
      <c r="Z327" s="35"/>
      <c r="AA327" s="33"/>
      <c r="AB327" s="35">
        <v>4166575.09</v>
      </c>
    </row>
    <row r="328" spans="1:28" x14ac:dyDescent="0.25">
      <c r="A328" s="33"/>
      <c r="B328" s="33"/>
      <c r="C328" s="33" t="s">
        <v>278</v>
      </c>
      <c r="D328" s="33"/>
      <c r="E328" s="33"/>
      <c r="F328" s="33"/>
      <c r="G328" s="33"/>
      <c r="H328" s="33"/>
      <c r="I328" s="33"/>
      <c r="J328" s="33"/>
      <c r="K328" s="33"/>
      <c r="L328" s="34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5"/>
      <c r="Y328" s="33"/>
      <c r="Z328" s="35"/>
      <c r="AA328" s="33"/>
      <c r="AB328" s="35">
        <v>4166575.09</v>
      </c>
    </row>
    <row r="329" spans="1:28" x14ac:dyDescent="0.25">
      <c r="A329" s="33"/>
      <c r="B329" s="33"/>
      <c r="C329" s="33"/>
      <c r="D329" s="33" t="s">
        <v>389</v>
      </c>
      <c r="E329" s="33"/>
      <c r="F329" s="33"/>
      <c r="G329" s="33"/>
      <c r="H329" s="33"/>
      <c r="I329" s="33"/>
      <c r="J329" s="33"/>
      <c r="K329" s="33"/>
      <c r="L329" s="34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5"/>
      <c r="Y329" s="33"/>
      <c r="Z329" s="35"/>
      <c r="AA329" s="33"/>
      <c r="AB329" s="35">
        <v>4166575.09</v>
      </c>
    </row>
    <row r="330" spans="1:28" x14ac:dyDescent="0.25">
      <c r="A330" s="33"/>
      <c r="B330" s="33"/>
      <c r="C330" s="33"/>
      <c r="D330" s="33"/>
      <c r="E330" s="33" t="s">
        <v>284</v>
      </c>
      <c r="F330" s="33"/>
      <c r="G330" s="33"/>
      <c r="H330" s="33"/>
      <c r="I330" s="33"/>
      <c r="J330" s="33"/>
      <c r="K330" s="33"/>
      <c r="L330" s="34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5"/>
      <c r="Y330" s="33"/>
      <c r="Z330" s="35"/>
      <c r="AA330" s="33"/>
      <c r="AB330" s="35">
        <v>4166575.09</v>
      </c>
    </row>
    <row r="331" spans="1:28" x14ac:dyDescent="0.25">
      <c r="A331" s="37"/>
      <c r="B331" s="37"/>
      <c r="C331" s="37"/>
      <c r="D331" s="37"/>
      <c r="E331" s="37" t="s">
        <v>285</v>
      </c>
      <c r="F331" s="37"/>
      <c r="G331" s="37"/>
      <c r="H331" s="37"/>
      <c r="I331" s="37"/>
      <c r="J331" s="37"/>
      <c r="K331" s="37"/>
      <c r="L331" s="38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40"/>
      <c r="Y331" s="37"/>
      <c r="Z331" s="40"/>
      <c r="AA331" s="37"/>
      <c r="AB331" s="40">
        <f>AB330</f>
        <v>4166575.09</v>
      </c>
    </row>
    <row r="332" spans="1:28" x14ac:dyDescent="0.25">
      <c r="A332" s="33"/>
      <c r="B332" s="33"/>
      <c r="C332" s="33"/>
      <c r="D332" s="33"/>
      <c r="E332" s="33" t="s">
        <v>561</v>
      </c>
      <c r="F332" s="33"/>
      <c r="G332" s="33"/>
      <c r="H332" s="33"/>
      <c r="I332" s="33"/>
      <c r="J332" s="33"/>
      <c r="K332" s="33"/>
      <c r="L332" s="34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5"/>
      <c r="Y332" s="33"/>
      <c r="Z332" s="35"/>
      <c r="AA332" s="33"/>
      <c r="AB332" s="35">
        <v>0</v>
      </c>
    </row>
    <row r="333" spans="1:28" ht="15.75" thickBot="1" x14ac:dyDescent="0.3">
      <c r="A333" s="37"/>
      <c r="B333" s="37"/>
      <c r="C333" s="37"/>
      <c r="D333" s="37"/>
      <c r="E333" s="37" t="s">
        <v>562</v>
      </c>
      <c r="F333" s="37"/>
      <c r="G333" s="37"/>
      <c r="H333" s="37"/>
      <c r="I333" s="37"/>
      <c r="J333" s="37"/>
      <c r="K333" s="37"/>
      <c r="L333" s="38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42"/>
      <c r="Y333" s="37"/>
      <c r="Z333" s="42"/>
      <c r="AA333" s="37"/>
      <c r="AB333" s="42">
        <f>AB332</f>
        <v>0</v>
      </c>
    </row>
    <row r="334" spans="1:28" x14ac:dyDescent="0.25">
      <c r="A334" s="37"/>
      <c r="B334" s="37"/>
      <c r="C334" s="37"/>
      <c r="D334" s="37" t="s">
        <v>390</v>
      </c>
      <c r="E334" s="37"/>
      <c r="F334" s="37"/>
      <c r="G334" s="37"/>
      <c r="H334" s="37"/>
      <c r="I334" s="37"/>
      <c r="J334" s="37"/>
      <c r="K334" s="37"/>
      <c r="L334" s="38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40"/>
      <c r="Y334" s="37"/>
      <c r="Z334" s="40"/>
      <c r="AA334" s="37"/>
      <c r="AB334" s="40">
        <f>ROUND(AB331+AB333,5)</f>
        <v>4166575.09</v>
      </c>
    </row>
    <row r="335" spans="1:28" x14ac:dyDescent="0.25">
      <c r="A335" s="33"/>
      <c r="B335" s="33"/>
      <c r="C335" s="33"/>
      <c r="D335" s="33" t="s">
        <v>331</v>
      </c>
      <c r="E335" s="33"/>
      <c r="F335" s="33"/>
      <c r="G335" s="33"/>
      <c r="H335" s="33"/>
      <c r="I335" s="33"/>
      <c r="J335" s="33"/>
      <c r="K335" s="33"/>
      <c r="L335" s="34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5"/>
      <c r="Y335" s="33"/>
      <c r="Z335" s="35"/>
      <c r="AA335" s="33"/>
      <c r="AB335" s="35">
        <v>0</v>
      </c>
    </row>
    <row r="336" spans="1:28" ht="15.75" thickBot="1" x14ac:dyDescent="0.3">
      <c r="A336" s="37"/>
      <c r="B336" s="37"/>
      <c r="C336" s="37"/>
      <c r="D336" s="37" t="s">
        <v>332</v>
      </c>
      <c r="E336" s="37"/>
      <c r="F336" s="37"/>
      <c r="G336" s="37"/>
      <c r="H336" s="37"/>
      <c r="I336" s="37"/>
      <c r="J336" s="37"/>
      <c r="K336" s="37"/>
      <c r="L336" s="38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42"/>
      <c r="Y336" s="37"/>
      <c r="Z336" s="42"/>
      <c r="AA336" s="37"/>
      <c r="AB336" s="42">
        <f>AB335</f>
        <v>0</v>
      </c>
    </row>
    <row r="337" spans="1:28" x14ac:dyDescent="0.25">
      <c r="A337" s="37"/>
      <c r="B337" s="37"/>
      <c r="C337" s="37" t="s">
        <v>333</v>
      </c>
      <c r="D337" s="37"/>
      <c r="E337" s="37"/>
      <c r="F337" s="37"/>
      <c r="G337" s="37"/>
      <c r="H337" s="37"/>
      <c r="I337" s="37"/>
      <c r="J337" s="37"/>
      <c r="K337" s="37"/>
      <c r="L337" s="38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40"/>
      <c r="Y337" s="37"/>
      <c r="Z337" s="40"/>
      <c r="AA337" s="37"/>
      <c r="AB337" s="40">
        <f>ROUND(AB334+AB336,5)</f>
        <v>4166575.09</v>
      </c>
    </row>
    <row r="338" spans="1:28" x14ac:dyDescent="0.25">
      <c r="A338" s="33"/>
      <c r="B338" s="33"/>
      <c r="C338" s="33" t="s">
        <v>334</v>
      </c>
      <c r="D338" s="33"/>
      <c r="E338" s="33"/>
      <c r="F338" s="33"/>
      <c r="G338" s="33"/>
      <c r="H338" s="33"/>
      <c r="I338" s="33"/>
      <c r="J338" s="33"/>
      <c r="K338" s="33"/>
      <c r="L338" s="34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5"/>
      <c r="Y338" s="33"/>
      <c r="Z338" s="35"/>
      <c r="AA338" s="33"/>
      <c r="AB338" s="35">
        <v>0</v>
      </c>
    </row>
    <row r="339" spans="1:28" x14ac:dyDescent="0.25">
      <c r="A339" s="37"/>
      <c r="B339" s="37"/>
      <c r="C339" s="37" t="s">
        <v>335</v>
      </c>
      <c r="D339" s="37"/>
      <c r="E339" s="37"/>
      <c r="F339" s="37"/>
      <c r="G339" s="37"/>
      <c r="H339" s="37"/>
      <c r="I339" s="37"/>
      <c r="J339" s="37"/>
      <c r="K339" s="37"/>
      <c r="L339" s="38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40"/>
      <c r="Y339" s="37"/>
      <c r="Z339" s="40"/>
      <c r="AA339" s="37"/>
      <c r="AB339" s="40">
        <f>AB338</f>
        <v>0</v>
      </c>
    </row>
    <row r="340" spans="1:28" x14ac:dyDescent="0.25">
      <c r="A340" s="33"/>
      <c r="B340" s="33"/>
      <c r="C340" s="33" t="s">
        <v>336</v>
      </c>
      <c r="D340" s="33"/>
      <c r="E340" s="33"/>
      <c r="F340" s="33"/>
      <c r="G340" s="33"/>
      <c r="H340" s="33"/>
      <c r="I340" s="33"/>
      <c r="J340" s="33"/>
      <c r="K340" s="33"/>
      <c r="L340" s="34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5"/>
      <c r="Y340" s="33"/>
      <c r="Z340" s="35"/>
      <c r="AA340" s="33"/>
      <c r="AB340" s="35">
        <v>0</v>
      </c>
    </row>
    <row r="341" spans="1:28" x14ac:dyDescent="0.25">
      <c r="A341" s="37"/>
      <c r="B341" s="37"/>
      <c r="C341" s="37" t="s">
        <v>337</v>
      </c>
      <c r="D341" s="37"/>
      <c r="E341" s="37"/>
      <c r="F341" s="37"/>
      <c r="G341" s="37"/>
      <c r="H341" s="37"/>
      <c r="I341" s="37"/>
      <c r="J341" s="37"/>
      <c r="K341" s="37"/>
      <c r="L341" s="38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40"/>
      <c r="Y341" s="37"/>
      <c r="Z341" s="40"/>
      <c r="AA341" s="37"/>
      <c r="AB341" s="40">
        <f>AB340</f>
        <v>0</v>
      </c>
    </row>
    <row r="342" spans="1:28" x14ac:dyDescent="0.25">
      <c r="A342" s="33"/>
      <c r="B342" s="33"/>
      <c r="C342" s="33" t="s">
        <v>338</v>
      </c>
      <c r="D342" s="33"/>
      <c r="E342" s="33"/>
      <c r="F342" s="33"/>
      <c r="G342" s="33"/>
      <c r="H342" s="33"/>
      <c r="I342" s="33"/>
      <c r="J342" s="33"/>
      <c r="K342" s="33"/>
      <c r="L342" s="34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5"/>
      <c r="Y342" s="33"/>
      <c r="Z342" s="35"/>
      <c r="AA342" s="33"/>
      <c r="AB342" s="35">
        <v>0</v>
      </c>
    </row>
    <row r="343" spans="1:28" x14ac:dyDescent="0.25">
      <c r="A343" s="37"/>
      <c r="B343" s="37"/>
      <c r="C343" s="37" t="s">
        <v>339</v>
      </c>
      <c r="D343" s="37"/>
      <c r="E343" s="37"/>
      <c r="F343" s="37"/>
      <c r="G343" s="37"/>
      <c r="H343" s="37"/>
      <c r="I343" s="37"/>
      <c r="J343" s="37"/>
      <c r="K343" s="37"/>
      <c r="L343" s="38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40"/>
      <c r="Y343" s="37"/>
      <c r="Z343" s="40"/>
      <c r="AA343" s="37"/>
      <c r="AB343" s="40">
        <f>AB342</f>
        <v>0</v>
      </c>
    </row>
    <row r="344" spans="1:28" x14ac:dyDescent="0.25">
      <c r="A344" s="33"/>
      <c r="B344" s="33"/>
      <c r="C344" s="33" t="s">
        <v>340</v>
      </c>
      <c r="D344" s="33"/>
      <c r="E344" s="33"/>
      <c r="F344" s="33"/>
      <c r="G344" s="33"/>
      <c r="H344" s="33"/>
      <c r="I344" s="33"/>
      <c r="J344" s="33"/>
      <c r="K344" s="33"/>
      <c r="L344" s="34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5"/>
      <c r="Y344" s="33"/>
      <c r="Z344" s="35"/>
      <c r="AA344" s="33"/>
      <c r="AB344" s="35">
        <v>0</v>
      </c>
    </row>
    <row r="345" spans="1:28" x14ac:dyDescent="0.25">
      <c r="A345" s="37"/>
      <c r="B345" s="37"/>
      <c r="C345" s="37" t="s">
        <v>341</v>
      </c>
      <c r="D345" s="37"/>
      <c r="E345" s="37"/>
      <c r="F345" s="37"/>
      <c r="G345" s="37"/>
      <c r="H345" s="37"/>
      <c r="I345" s="37"/>
      <c r="J345" s="37"/>
      <c r="K345" s="37"/>
      <c r="L345" s="38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40"/>
      <c r="Y345" s="37"/>
      <c r="Z345" s="40"/>
      <c r="AA345" s="37"/>
      <c r="AB345" s="40">
        <f>AB344</f>
        <v>0</v>
      </c>
    </row>
    <row r="346" spans="1:28" x14ac:dyDescent="0.25">
      <c r="A346" s="33"/>
      <c r="B346" s="33"/>
      <c r="C346" s="33" t="s">
        <v>342</v>
      </c>
      <c r="D346" s="33"/>
      <c r="E346" s="33"/>
      <c r="F346" s="33"/>
      <c r="G346" s="33"/>
      <c r="H346" s="33"/>
      <c r="I346" s="33"/>
      <c r="J346" s="33"/>
      <c r="K346" s="33"/>
      <c r="L346" s="34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5"/>
      <c r="Y346" s="33"/>
      <c r="Z346" s="35"/>
      <c r="AA346" s="33"/>
      <c r="AB346" s="35">
        <v>0</v>
      </c>
    </row>
    <row r="347" spans="1:28" x14ac:dyDescent="0.25">
      <c r="A347" s="37"/>
      <c r="B347" s="37"/>
      <c r="C347" s="37" t="s">
        <v>343</v>
      </c>
      <c r="D347" s="37"/>
      <c r="E347" s="37"/>
      <c r="F347" s="37"/>
      <c r="G347" s="37"/>
      <c r="H347" s="37"/>
      <c r="I347" s="37"/>
      <c r="J347" s="37"/>
      <c r="K347" s="37"/>
      <c r="L347" s="38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40"/>
      <c r="Y347" s="37"/>
      <c r="Z347" s="40"/>
      <c r="AA347" s="37"/>
      <c r="AB347" s="40">
        <f>AB346</f>
        <v>0</v>
      </c>
    </row>
    <row r="348" spans="1:28" x14ac:dyDescent="0.25">
      <c r="A348" s="33"/>
      <c r="B348" s="33"/>
      <c r="C348" s="33" t="s">
        <v>344</v>
      </c>
      <c r="D348" s="33"/>
      <c r="E348" s="33"/>
      <c r="F348" s="33"/>
      <c r="G348" s="33"/>
      <c r="H348" s="33"/>
      <c r="I348" s="33"/>
      <c r="J348" s="33"/>
      <c r="K348" s="33"/>
      <c r="L348" s="34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5"/>
      <c r="Y348" s="33"/>
      <c r="Z348" s="35"/>
      <c r="AA348" s="33"/>
      <c r="AB348" s="35">
        <v>0</v>
      </c>
    </row>
    <row r="349" spans="1:28" x14ac:dyDescent="0.25">
      <c r="A349" s="37"/>
      <c r="B349" s="37"/>
      <c r="C349" s="37" t="s">
        <v>345</v>
      </c>
      <c r="D349" s="37"/>
      <c r="E349" s="37"/>
      <c r="F349" s="37"/>
      <c r="G349" s="37"/>
      <c r="H349" s="37"/>
      <c r="I349" s="37"/>
      <c r="J349" s="37"/>
      <c r="K349" s="37"/>
      <c r="L349" s="38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40"/>
      <c r="Y349" s="37"/>
      <c r="Z349" s="40"/>
      <c r="AA349" s="37"/>
      <c r="AB349" s="40">
        <v>0</v>
      </c>
    </row>
    <row r="350" spans="1:28" x14ac:dyDescent="0.25">
      <c r="A350" s="33"/>
      <c r="B350" s="33"/>
      <c r="C350" s="33" t="s">
        <v>346</v>
      </c>
      <c r="D350" s="33"/>
      <c r="E350" s="33"/>
      <c r="F350" s="33"/>
      <c r="G350" s="33"/>
      <c r="H350" s="33"/>
      <c r="I350" s="33"/>
      <c r="J350" s="33"/>
      <c r="K350" s="33"/>
      <c r="L350" s="34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5"/>
      <c r="Y350" s="33"/>
      <c r="Z350" s="35"/>
      <c r="AA350" s="33"/>
      <c r="AB350" s="35">
        <v>0</v>
      </c>
    </row>
    <row r="351" spans="1:28" ht="15.75" thickBot="1" x14ac:dyDescent="0.3">
      <c r="A351" s="37"/>
      <c r="B351" s="37"/>
      <c r="C351" s="37" t="s">
        <v>347</v>
      </c>
      <c r="D351" s="37"/>
      <c r="E351" s="37"/>
      <c r="F351" s="37"/>
      <c r="G351" s="37"/>
      <c r="H351" s="37"/>
      <c r="I351" s="37"/>
      <c r="J351" s="37"/>
      <c r="K351" s="37"/>
      <c r="L351" s="38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40"/>
      <c r="Y351" s="37"/>
      <c r="Z351" s="40"/>
      <c r="AA351" s="37"/>
      <c r="AB351" s="40">
        <v>0</v>
      </c>
    </row>
    <row r="352" spans="1:28" ht="15.75" thickBot="1" x14ac:dyDescent="0.3">
      <c r="A352" s="37"/>
      <c r="B352" s="37" t="s">
        <v>348</v>
      </c>
      <c r="C352" s="37"/>
      <c r="D352" s="37"/>
      <c r="E352" s="37"/>
      <c r="F352" s="37"/>
      <c r="G352" s="37"/>
      <c r="H352" s="37"/>
      <c r="I352" s="37"/>
      <c r="J352" s="37"/>
      <c r="K352" s="37"/>
      <c r="L352" s="38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43"/>
      <c r="Y352" s="37"/>
      <c r="Z352" s="43"/>
      <c r="AA352" s="37"/>
      <c r="AB352" s="43">
        <f>ROUND(AB337+AB339+AB341+AB343+AB345+AB347+AB349+AB351,5)</f>
        <v>4166575.09</v>
      </c>
    </row>
    <row r="353" spans="1:28" s="45" customFormat="1" ht="12" thickBot="1" x14ac:dyDescent="0.25">
      <c r="A353" s="33" t="s">
        <v>349</v>
      </c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4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44">
        <f>ROUND(X326+X352,5)</f>
        <v>0</v>
      </c>
      <c r="Y353" s="33"/>
      <c r="Z353" s="44">
        <f>ROUND(Z326+Z352,5)</f>
        <v>15000</v>
      </c>
      <c r="AA353" s="33"/>
      <c r="AB353" s="44">
        <f>ROUND(AB326+AB352,5)</f>
        <v>21881575.09</v>
      </c>
    </row>
    <row r="354" spans="1:28" ht="15.75" thickTop="1" x14ac:dyDescent="0.25"/>
  </sheetData>
  <pageMargins left="0.7" right="0.7" top="0.75" bottom="0.75" header="0.1" footer="0.3"/>
  <pageSetup orientation="portrait" r:id="rId1"/>
  <headerFooter>
    <oddHeader>&amp;L&amp;"Arial,Bold"&amp;8 5:55 AM
&amp;"Arial,Bold"&amp;8 06/10/25
&amp;"Arial,Bold"&amp;8 Accrual Basis&amp;C&amp;"Arial,Bold"&amp;12 Reserve at Hickory Creek LLC
&amp;"Arial,Bold"&amp;14 Balance Sheet Detail
&amp;"Arial,Bold"&amp;10 As of December 31, 2024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Res at HCH - Partner Cap Rec</vt:lpstr>
      <vt:lpstr>TB 8.12</vt:lpstr>
      <vt:lpstr>Partner Info - PBC</vt:lpstr>
      <vt:lpstr>Res at HCH LLC TB 8.12 - PBC</vt:lpstr>
      <vt:lpstr>Res at HCH LLC TB2 8.12 - PBC</vt:lpstr>
      <vt:lpstr>TB - SS</vt:lpstr>
      <vt:lpstr>Res at HCH LLC TB - PBC SS</vt:lpstr>
      <vt:lpstr>Res at HCH LLC TB2 - PBC SS</vt:lpstr>
      <vt:lpstr>'Res at HCH LLC TB - PBC SS'!Print_Titles</vt:lpstr>
      <vt:lpstr>'Res at HCH LLC TB 8.12 - PBC'!Print_Titles</vt:lpstr>
      <vt:lpstr>'Res at HCH LLC TB2 - PBC SS'!Print_Titles</vt:lpstr>
      <vt:lpstr>'Res at HCH LLC TB2 8.12 - PBC'!Print_Titles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McMurray</dc:creator>
  <cp:lastModifiedBy>Matthew McMurray</cp:lastModifiedBy>
  <dcterms:created xsi:type="dcterms:W3CDTF">2025-06-30T20:07:43Z</dcterms:created>
  <dcterms:modified xsi:type="dcterms:W3CDTF">2025-08-18T16:01:17Z</dcterms:modified>
</cp:coreProperties>
</file>