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9.png" ContentType="image/png"/>
  <Override PartName="/xl/media/image22.jpeg" ContentType="image/jpeg"/>
  <Override PartName="/xl/media/image18.png" ContentType="image/png"/>
  <Override PartName="/xl/media/image17.png" ContentType="image/png"/>
  <Override PartName="/xl/media/image20.png" ContentType="image/png"/>
  <Override PartName="/xl/media/image12.jpeg" ContentType="image/jpeg"/>
  <Override PartName="/xl/media/image15.png" ContentType="image/png"/>
  <Override PartName="/xl/media/image21.png" ContentType="image/png"/>
  <Override PartName="/xl/media/image14.png" ContentType="image/png"/>
  <Override PartName="/xl/media/image13.jpeg" ContentType="image/jpeg"/>
  <Override PartName="/xl/media/image1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<sst xmlns="http://schemas.openxmlformats.org/spreadsheetml/2006/main" count="455" uniqueCount="226">
  <si>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</si>
  <si>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</si>
  <si>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</si>
  <si>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</si>
  <si>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</si>
  <si>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</si>
  <si>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</si>
  <si>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</si>
  <si>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</si>
  <si>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</si>
  <si>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</si>
  <si>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</si>
  <si>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</si>
  <si>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</si>
  <si>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</si>
  <si>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</si>
  <si>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</si>
  <si>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</si>
  <si>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</si>
  <si>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</si>
  <si>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</si>
  <si>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</si>
  <si>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</si>
  <si>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</si>
  <si>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</si>
  <si>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</si>
  <si>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</si>
  <si>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</si>
  <si>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</si>
  <si>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</si>
  <si>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</si>
  <si>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</si>
  <si>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</si>
  <si>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</si>
  <si>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</si>
  <si>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</si>
  <si>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</si>
  <si>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</si>
  <si>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</si>
  <si>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</si>
  <si>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</si>
  <si>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</si>
  <si>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</si>
  <si>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</si>
  <si>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</si>
  <si>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</si>
  <si>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</si>
  <si>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</si>
  <si>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</si>
  <si>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Avedis Maroukian</t>
  </si>
  <si>
    <t xml:space="preserve">e-mail</t>
  </si>
  <si>
    <t xml:space="preserve">avedis@decemberlabs.com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</si>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</sst>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08600" y="613440"/>
          <a:ext cx="3345120" cy="248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313920</xdr:colOff>
      <xdr:row>3</xdr:row>
      <xdr:rowOff>9360</xdr:rowOff>
    </xdr:from>
    <xdr:to>
      <xdr:col>21</xdr:col>
      <xdr:colOff>1347120</xdr:colOff>
      <xdr:row>6</xdr:row>
      <xdr:rowOff>47520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33360" y="579240"/>
          <a:ext cx="1033200" cy="59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133560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200" y="1069200"/>
          <a:ext cx="2093760" cy="133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105120</xdr:rowOff>
    </xdr:from>
    <xdr:to>
      <xdr:col>4</xdr:col>
      <xdr:colOff>304200</xdr:colOff>
      <xdr:row>22</xdr:row>
      <xdr:rowOff>179640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2900160"/>
          <a:ext cx="2219400" cy="138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2840" y="4730760"/>
          <a:ext cx="2122200" cy="139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124200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1920" y="6637680"/>
          <a:ext cx="2093760" cy="136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124200</xdr:rowOff>
    </xdr:from>
    <xdr:to>
      <xdr:col>4</xdr:col>
      <xdr:colOff>285480</xdr:colOff>
      <xdr:row>52</xdr:row>
      <xdr:rowOff>182160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200" y="8497080"/>
          <a:ext cx="2103480" cy="136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1280" y="10308600"/>
          <a:ext cx="2158560" cy="138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114840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1920" y="12206160"/>
          <a:ext cx="2170080" cy="138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76680</xdr:rowOff>
    </xdr:from>
    <xdr:to>
      <xdr:col>4</xdr:col>
      <xdr:colOff>323280</xdr:colOff>
      <xdr:row>82</xdr:row>
      <xdr:rowOff>137160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200" y="14027400"/>
          <a:ext cx="2141280" cy="1371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31760" y="3583080"/>
          <a:ext cx="1825920" cy="245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1" sqref="K3:S3 C32"/>
    </sheetView>
  </sheetViews>
  <sheetFormatPr defaultRowHeight="14.4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1" width="18.44"/>
    <col collapsed="false" customWidth="true" hidden="false" outlineLevel="0" max="3" min="3" style="0" width="112.89"/>
    <col collapsed="false" customWidth="true" hidden="false" outlineLevel="0" max="4" min="4" style="0" width="1.66"/>
    <col collapsed="false" customWidth="false" hidden="false" outlineLevel="0" max="5" min="5" style="1" width="11.44"/>
    <col collapsed="false" customWidth="true" hidden="false" outlineLevel="0" max="7" min="6" style="1" width="3.66"/>
    <col collapsed="false" customWidth="false" hidden="false" outlineLevel="0" max="9" min="8" style="1" width="11.44"/>
    <col collapsed="false" customWidth="true" hidden="false" outlineLevel="0" max="1025" min="10" style="0" width="10.53"/>
  </cols>
  <sheetData>
    <row r="2" customFormat="false" ht="14.4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4.4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4.4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4.4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4.4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4.4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4.4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4.4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4.4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4.4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4.4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4.4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4.4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4.4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" hidden="false" customHeight="false" outlineLevel="0" collapsed="false">
      <c r="C20" s="12" t="s">
        <v>24</v>
      </c>
    </row>
    <row r="21" customFormat="false" ht="1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4.4" hidden="false" customHeight="false" outlineLevel="0" collapsed="false">
      <c r="C29" s="12" t="s">
        <v>42</v>
      </c>
    </row>
    <row r="30" customFormat="false" ht="14.4" hidden="false" customHeight="false" outlineLevel="0" collapsed="false">
      <c r="C30" s="12" t="s">
        <v>43</v>
      </c>
    </row>
    <row r="31" customFormat="false" ht="14.4" hidden="false" customHeight="false" outlineLevel="0" collapsed="false">
      <c r="C31" s="12" t="s">
        <v>44</v>
      </c>
    </row>
    <row r="32" customFormat="false" ht="14.4" hidden="false" customHeight="false" outlineLevel="0" collapsed="false">
      <c r="C32" s="12" t="s">
        <v>45</v>
      </c>
    </row>
    <row r="33" customFormat="false" ht="14.4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:S3"/>
    </sheetView>
  </sheetViews>
  <sheetFormatPr defaultRowHeight="14.4" zeroHeight="false" outlineLevelRow="0" outlineLevelCol="0"/>
  <cols>
    <col collapsed="false" customWidth="true" hidden="false" outlineLevel="0" max="1" min="1" style="30" width="2.89"/>
    <col collapsed="false" customWidth="true" hidden="false" outlineLevel="0" max="2" min="2" style="0" width="3.66"/>
    <col collapsed="false" customWidth="true" hidden="false" outlineLevel="0" max="3" min="3" style="0" width="4.89"/>
    <col collapsed="false" customWidth="true" hidden="false" outlineLevel="0" max="4" min="4" style="0" width="15.66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66"/>
    <col collapsed="false" customWidth="true" hidden="false" outlineLevel="0" max="9" min="8" style="0" width="4.66"/>
    <col collapsed="false" customWidth="true" hidden="false" outlineLevel="0" max="10" min="10" style="0" width="15.66"/>
    <col collapsed="false" customWidth="true" hidden="false" outlineLevel="0" max="11" min="11" style="0" width="3.66"/>
    <col collapsed="false" customWidth="true" hidden="false" outlineLevel="0" max="12" min="12" style="1" width="3.66"/>
    <col collapsed="false" customWidth="true" hidden="false" outlineLevel="0" max="13" min="13" style="0" width="15.66"/>
    <col collapsed="false" customWidth="true" hidden="false" outlineLevel="0" max="18" min="14" style="0" width="3.66"/>
    <col collapsed="false" customWidth="true" hidden="false" outlineLevel="0" max="19" min="19" style="0" width="5.66"/>
    <col collapsed="false" customWidth="true" hidden="false" outlineLevel="0" max="20" min="20" style="0" width="4.66"/>
    <col collapsed="false" customWidth="true" hidden="false" outlineLevel="0" max="21" min="21" style="12" width="2.66"/>
    <col collapsed="false" customWidth="true" hidden="false" outlineLevel="0" max="22" min="22" style="0" width="25.11"/>
    <col collapsed="false" customWidth="true" hidden="false" outlineLevel="0" max="23" min="23" style="0" width="2.66"/>
    <col collapsed="false" customWidth="false" hidden="false" outlineLevel="0" max="30" min="24" style="31" width="11.44"/>
    <col collapsed="false" customWidth="false" hidden="false" outlineLevel="0" max="39" min="31" style="32" width="11.44"/>
    <col collapsed="false" customWidth="true" hidden="false" outlineLevel="0" max="1025" min="40" style="0" width="10.53"/>
  </cols>
  <sheetData>
    <row r="1" s="30" customFormat="true" ht="15" hidden="false" customHeight="false" outlineLevel="0" collapsed="false">
      <c r="A1" s="33"/>
      <c r="L1" s="34"/>
      <c r="U1" s="35"/>
    </row>
    <row r="2" s="32" customFormat="true" ht="1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4.4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4.4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4.4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4.4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4.4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2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4.4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4.4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4.4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4.4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11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10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4.4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5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4.4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8</v>
      </c>
      <c r="S20" s="76" t="n">
        <f aca="false">IF('No modificar!!'!AJ14=1,'No modificar!!'!AA14,IF('No modificar!!'!AJ15=1,'No modificar!!'!AA15,IF('No modificar!!'!AJ16=1,'No modificar!!'!AA16,'No modificar!!'!AA17)))</f>
        <v>-6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10</v>
      </c>
      <c r="S21" s="81" t="n">
        <f aca="false">IF('No modificar!!'!AJ14=0,'No modificar!!'!AA14,IF('No modificar!!'!AJ15=0,'No modificar!!'!AA15,IF('No modificar!!'!AJ16=0,'No modificar!!'!AA16,'No modificar!!'!AA17)))</f>
        <v>-9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5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4.4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4.4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4.4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4.4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2</v>
      </c>
      <c r="O28" s="67" t="n">
        <f aca="false">IF('No modificar!!'!AJ24=3,'No modificar!!'!W24,IF('No modificar!!'!AJ25=3,'No modificar!!'!W25,IF('No modificar!!'!AJ26=3,'No modificar!!'!W26,'No modificar!!'!W27)))</f>
        <v>1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7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4.4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2</v>
      </c>
      <c r="T29" s="71" t="n">
        <f aca="false">IF('No modificar!!'!AJ24=2,'No modificar!!'!AB24,IF('No modificar!!'!AJ25=2,'No modificar!!'!AB25,IF('No modificar!!'!AJ26=2,'No modificar!!'!AB26,'No modificar!!'!AB27)))</f>
        <v>7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4.4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5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4.4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4.4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4.4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4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4.4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4.4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4.4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8</v>
      </c>
      <c r="S41" s="81" t="n">
        <f aca="false">IF('No modificar!!'!AJ34=0,'No modificar!!'!AA34,IF('No modificar!!'!AJ35=0,'No modificar!!'!AA35,IF('No modificar!!'!AJ36=0,'No modificar!!'!AA36,'No modificar!!'!AA37)))</f>
        <v>-8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4.4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4.4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4.4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4.4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9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4.4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6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4.4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2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4.4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4.4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4.4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4.4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10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4.4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4.4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3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5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10</v>
      </c>
      <c r="S61" s="81" t="n">
        <f aca="false">IF('No modificar!!'!AJ54=0,'No modificar!!'!AA54,IF('No modificar!!'!AJ55=0,'No modificar!!'!AA55,IF('No modificar!!'!AJ56=0,'No modificar!!'!AA56,'No modificar!!'!AA57)))</f>
        <v>-9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4.4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4.4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4.4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4.4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4.4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6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4.4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4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-5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9</v>
      </c>
      <c r="S71" s="81" t="n">
        <f aca="false">IF('No modificar!!'!AJ64=0,'No modificar!!'!AA64,IF('No modificar!!'!AJ65=0,'No modificar!!'!AA65,IF('No modificar!!'!AJ66=0,'No modificar!!'!AA66,'No modificar!!'!AA67)))</f>
        <v>-8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4.4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4.4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4.4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4.4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3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4.4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4.4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4.4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4.4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4.4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4.4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4.4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4.4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4.4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4.4" hidden="false" customHeight="false" outlineLevel="0" collapsed="false">
      <c r="AE91" s="31"/>
      <c r="AF91" s="31"/>
      <c r="AG91" s="31"/>
      <c r="AH91" s="31"/>
      <c r="AI91" s="31"/>
    </row>
    <row r="92" customFormat="false" ht="14.4" hidden="false" customHeight="false" outlineLevel="0" collapsed="false">
      <c r="AE92" s="31"/>
      <c r="AF92" s="31"/>
      <c r="AG92" s="31"/>
      <c r="AH92" s="31"/>
      <c r="AI92" s="31"/>
    </row>
    <row r="93" customFormat="false" ht="14.4" hidden="false" customHeight="false" outlineLevel="0" collapsed="false">
      <c r="AE93" s="31"/>
      <c r="AF93" s="31"/>
      <c r="AG93" s="31"/>
      <c r="AH93" s="31"/>
      <c r="AI93" s="31"/>
    </row>
    <row r="94" customFormat="false" ht="14.4" hidden="false" customHeight="false" outlineLevel="0" collapsed="false">
      <c r="AE94" s="31"/>
      <c r="AF94" s="31"/>
      <c r="AG94" s="31"/>
      <c r="AH94" s="31"/>
      <c r="AI94" s="31"/>
    </row>
    <row r="95" customFormat="false" ht="14.4" hidden="false" customHeight="false" outlineLevel="0" collapsed="false">
      <c r="AE95" s="31"/>
      <c r="AF95" s="31"/>
      <c r="AG95" s="31"/>
      <c r="AH95" s="31"/>
      <c r="AI95" s="31"/>
    </row>
    <row r="96" customFormat="false" ht="14.4" hidden="false" customHeight="false" outlineLevel="0" collapsed="false">
      <c r="AE96" s="31"/>
      <c r="AF96" s="31"/>
      <c r="AG96" s="31"/>
      <c r="AH96" s="31"/>
      <c r="AI96" s="31"/>
    </row>
    <row r="97" customFormat="false" ht="14.4" hidden="false" customHeight="false" outlineLevel="0" collapsed="false">
      <c r="AE97" s="31"/>
      <c r="AF97" s="31"/>
      <c r="AG97" s="31"/>
      <c r="AH97" s="31"/>
      <c r="AI97" s="31"/>
    </row>
    <row r="98" customFormat="false" ht="14.4" hidden="false" customHeight="false" outlineLevel="0" collapsed="false">
      <c r="AE98" s="31"/>
      <c r="AF98" s="31"/>
      <c r="AG98" s="31"/>
      <c r="AH98" s="31"/>
      <c r="AI98" s="31"/>
    </row>
    <row r="99" customFormat="false" ht="14.4" hidden="false" customHeight="false" outlineLevel="0" collapsed="false">
      <c r="AE99" s="31"/>
      <c r="AF99" s="31"/>
      <c r="AG99" s="31"/>
      <c r="AH99" s="31"/>
      <c r="AI99" s="31"/>
    </row>
    <row r="100" customFormat="false" ht="14.4" hidden="false" customHeight="false" outlineLevel="0" collapsed="false">
      <c r="AE100" s="31"/>
      <c r="AF100" s="31"/>
      <c r="AG100" s="31"/>
      <c r="AH100" s="31"/>
      <c r="AI100" s="31"/>
    </row>
    <row r="101" customFormat="false" ht="14.4" hidden="false" customHeight="false" outlineLevel="0" collapsed="false">
      <c r="AE101" s="31"/>
      <c r="AF101" s="31"/>
      <c r="AG101" s="31"/>
      <c r="AH101" s="31"/>
      <c r="AI101" s="31"/>
    </row>
    <row r="102" customFormat="false" ht="14.4" hidden="false" customHeight="false" outlineLevel="0" collapsed="false">
      <c r="AE102" s="31"/>
      <c r="AF102" s="31"/>
      <c r="AG102" s="31"/>
      <c r="AH102" s="31"/>
      <c r="AI102" s="31"/>
    </row>
    <row r="103" customFormat="false" ht="14.4" hidden="false" customHeight="false" outlineLevel="0" collapsed="false">
      <c r="AE103" s="31"/>
      <c r="AF103" s="31"/>
      <c r="AG103" s="31"/>
      <c r="AH103" s="31"/>
      <c r="AI103" s="31"/>
    </row>
    <row r="104" customFormat="false" ht="14.4" hidden="false" customHeight="false" outlineLevel="0" collapsed="false">
      <c r="AE104" s="31"/>
      <c r="AF104" s="31"/>
      <c r="AG104" s="31"/>
      <c r="AH104" s="31"/>
      <c r="AI104" s="31"/>
    </row>
    <row r="105" customFormat="false" ht="14.4" hidden="false" customHeight="false" outlineLevel="0" collapsed="false">
      <c r="AE105" s="31"/>
      <c r="AF105" s="31"/>
      <c r="AG105" s="31"/>
      <c r="AH105" s="31"/>
      <c r="AI105" s="31"/>
    </row>
    <row r="106" customFormat="false" ht="14.4" hidden="false" customHeight="false" outlineLevel="0" collapsed="false">
      <c r="AE106" s="31"/>
      <c r="AF106" s="31"/>
      <c r="AG106" s="31"/>
      <c r="AH106" s="31"/>
      <c r="AI106" s="31"/>
    </row>
    <row r="107" customFormat="false" ht="14.4" hidden="false" customHeight="false" outlineLevel="0" collapsed="false">
      <c r="AE107" s="31"/>
      <c r="AF107" s="31"/>
      <c r="AG107" s="31"/>
      <c r="AH107" s="31"/>
      <c r="AI107" s="31"/>
    </row>
    <row r="108" customFormat="false" ht="14.4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17" activeCellId="1" sqref="K3:S3 S17"/>
    </sheetView>
  </sheetViews>
  <sheetFormatPr defaultRowHeight="14.4" zeroHeight="false" outlineLevelRow="0" outlineLevelCol="0"/>
  <cols>
    <col collapsed="false" customWidth="true" hidden="false" outlineLevel="0" max="1" min="1" style="30" width="2.66"/>
    <col collapsed="false" customWidth="true" hidden="false" outlineLevel="0" max="2" min="2" style="105" width="3.66"/>
    <col collapsed="false" customWidth="true" hidden="false" outlineLevel="0" max="3" min="3" style="105" width="10.44"/>
    <col collapsed="false" customWidth="true" hidden="false" outlineLevel="0" max="4" min="4" style="105" width="13.11"/>
    <col collapsed="false" customWidth="true" hidden="false" outlineLevel="0" max="6" min="5" style="105" width="3.66"/>
    <col collapsed="false" customWidth="true" hidden="false" outlineLevel="0" max="7" min="7" style="1" width="17.55"/>
    <col collapsed="false" customWidth="true" hidden="false" outlineLevel="0" max="8" min="8" style="1" width="3.66"/>
    <col collapsed="false" customWidth="true" hidden="false" outlineLevel="0" max="9" min="9" style="105" width="3.66"/>
    <col collapsed="false" customWidth="true" hidden="false" outlineLevel="0" max="10" min="10" style="1" width="18.67"/>
    <col collapsed="false" customWidth="true" hidden="false" outlineLevel="0" max="11" min="11" style="1" width="3.66"/>
    <col collapsed="false" customWidth="true" hidden="false" outlineLevel="0" max="12" min="12" style="105" width="7.44"/>
    <col collapsed="false" customWidth="true" hidden="false" outlineLevel="0" max="13" min="13" style="1" width="16.66"/>
    <col collapsed="false" customWidth="true" hidden="false" outlineLevel="0" max="14" min="14" style="1" width="3.66"/>
    <col collapsed="false" customWidth="true" hidden="false" outlineLevel="0" max="15" min="15" style="105" width="3.66"/>
    <col collapsed="false" customWidth="true" hidden="false" outlineLevel="0" max="16" min="16" style="1" width="15.66"/>
    <col collapsed="false" customWidth="true" hidden="false" outlineLevel="0" max="17" min="17" style="1" width="3.66"/>
    <col collapsed="false" customWidth="true" hidden="false" outlineLevel="0" max="18" min="18" style="105" width="3.66"/>
    <col collapsed="false" customWidth="true" hidden="false" outlineLevel="0" max="19" min="19" style="1" width="15.66"/>
    <col collapsed="false" customWidth="true" hidden="false" outlineLevel="0" max="20" min="20" style="105" width="3.66"/>
    <col collapsed="false" customWidth="false" hidden="false" outlineLevel="0" max="25" min="21" style="31" width="11.44"/>
    <col collapsed="false" customWidth="true" hidden="false" outlineLevel="0" max="1025" min="26" style="0" width="10.53"/>
  </cols>
  <sheetData>
    <row r="1" s="30" customFormat="true" ht="1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4.4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8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4.4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4.4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1</v>
      </c>
      <c r="F8" s="10"/>
      <c r="G8" s="114" t="str">
        <f aca="false">IF(E7&gt;E8,D7,IF(E8&gt;E7,D8,"Manualmente"))</f>
        <v>Uruguay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tr">
        <f aca="false">IF(H8&gt;H10,G8,IF(H10&gt;H8,G10,"Manualmente"))</f>
        <v>Uruguay</v>
      </c>
      <c r="K9" s="114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4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1</v>
      </c>
      <c r="F10" s="10"/>
      <c r="G10" s="114" t="str">
        <f aca="false">IF(E10&gt;E11,D10,IF(E11&gt;E10,D11,"Manualmente"))</f>
        <v>Francia</v>
      </c>
      <c r="H10" s="114" t="n">
        <v>1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5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Uruguay</v>
      </c>
      <c r="N12" s="19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Argentina</v>
      </c>
      <c r="N14" s="117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1</v>
      </c>
      <c r="F15" s="10"/>
      <c r="G15" s="114" t="str">
        <f aca="false">IF(E14&gt;E15,D14,IF(E15&gt;E14,D15,"Manualmente"))</f>
        <v>Brasil</v>
      </c>
      <c r="H15" s="114" t="n">
        <v>3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2</v>
      </c>
      <c r="F17" s="10"/>
      <c r="G17" s="114" t="str">
        <f aca="false">IF(E17&gt;E18,D17,IF(E18&gt;E17,D18,"Manualmente"))</f>
        <v>Inglaterra</v>
      </c>
      <c r="H17" s="114" t="n">
        <v>2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" hidden="false" customHeight="false" outlineLevel="0" collapsed="false">
      <c r="B18" s="9"/>
      <c r="C18" s="113" t="s">
        <v>172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4.4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4" hidden="false" customHeight="false" outlineLevel="0" collapsed="false">
      <c r="B20" s="9"/>
      <c r="C20" s="112" t="s">
        <v>173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174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" hidden="false" customHeight="false" outlineLevel="0" collapsed="false">
      <c r="B21" s="9"/>
      <c r="C21" s="113" t="s">
        <v>175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4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" hidden="false" customHeight="false" outlineLevel="0" collapsed="false">
      <c r="B22" s="9"/>
      <c r="C22" s="113" t="s">
        <v>176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5" t="n">
        <v>0</v>
      </c>
      <c r="F22" s="10"/>
      <c r="G22" s="114" t="str">
        <f aca="false">IF(E21&gt;E22,D21,IF(E22&gt;E21,D22,"Manualmente"))</f>
        <v>España</v>
      </c>
      <c r="H22" s="114" t="n">
        <v>1</v>
      </c>
      <c r="I22" s="10"/>
      <c r="J22" s="10"/>
      <c r="K22" s="10"/>
      <c r="L22" s="10"/>
      <c r="M22" s="117" t="str">
        <f aca="false">IF(K9&gt;K16,J16,IF(K16&gt;K9,J9,"Manualmente"))</f>
        <v>Brasil</v>
      </c>
      <c r="N22" s="19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" hidden="false" customHeight="false" outlineLevel="0" collapsed="false">
      <c r="B23" s="9"/>
      <c r="C23" s="112" t="s">
        <v>177</v>
      </c>
      <c r="D23" s="112"/>
      <c r="E23" s="112"/>
      <c r="F23" s="10"/>
      <c r="G23" s="112" t="s">
        <v>178</v>
      </c>
      <c r="H23" s="112"/>
      <c r="I23" s="10"/>
      <c r="J23" s="114" t="str">
        <f aca="false">IF(H22&gt;H24,G22,IF(H24&gt;H22,G24,"Manualmente"))</f>
        <v>Argentina</v>
      </c>
      <c r="K23" s="114" t="n">
        <v>2</v>
      </c>
      <c r="L23" s="10"/>
      <c r="M23" s="116" t="s">
        <v>179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" hidden="false" customHeight="false" outlineLevel="0" collapsed="false">
      <c r="B24" s="9"/>
      <c r="C24" s="113" t="s">
        <v>180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2</v>
      </c>
      <c r="F24" s="10"/>
      <c r="G24" s="114" t="str">
        <f aca="false">IF(E24&gt;E25,D24,IF(E25&gt;E24,D25,"Manualmente"))</f>
        <v>Argentina</v>
      </c>
      <c r="H24" s="114" t="n">
        <v>2</v>
      </c>
      <c r="I24" s="10"/>
      <c r="J24" s="10"/>
      <c r="K24" s="10"/>
      <c r="L24" s="10"/>
      <c r="M24" s="117" t="str">
        <f aca="false">IF(K23&gt;K30,J30,IF(K30&gt;K23,J23,"Manualmente"))</f>
        <v>Alemania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" hidden="false" customHeight="false" outlineLevel="0" collapsed="false">
      <c r="B25" s="9"/>
      <c r="C25" s="113" t="s">
        <v>181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4.4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182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" hidden="false" customHeight="false" outlineLevel="0" collapsed="false">
      <c r="B27" s="9"/>
      <c r="C27" s="112" t="s">
        <v>183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" hidden="false" customHeight="false" outlineLevel="0" collapsed="false">
      <c r="B28" s="9"/>
      <c r="C28" s="113" t="s">
        <v>184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" hidden="false" customHeight="false" outlineLevel="0" collapsed="false">
      <c r="B29" s="9"/>
      <c r="C29" s="113" t="s">
        <v>185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5" t="n">
        <v>0</v>
      </c>
      <c r="F29" s="10"/>
      <c r="G29" s="114" t="str">
        <f aca="false">IF(E28&gt;E29,D28,IF(E29&gt;E28,D29,"Manualmente"))</f>
        <v>Alemania</v>
      </c>
      <c r="H29" s="114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" hidden="false" customHeight="false" outlineLevel="0" collapsed="false">
      <c r="B30" s="9"/>
      <c r="C30" s="112" t="s">
        <v>186</v>
      </c>
      <c r="D30" s="112"/>
      <c r="E30" s="112"/>
      <c r="F30" s="10"/>
      <c r="G30" s="112" t="s">
        <v>187</v>
      </c>
      <c r="H30" s="112"/>
      <c r="I30" s="10"/>
      <c r="J30" s="114" t="str">
        <f aca="false">IF(H29&gt;H31,G29,IF(H31&gt;H29,G31,"Manualmente"))</f>
        <v>Alemania</v>
      </c>
      <c r="K30" s="114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Colombia</v>
      </c>
      <c r="E31" s="115" t="n">
        <v>2</v>
      </c>
      <c r="F31" s="10"/>
      <c r="G31" s="114" t="str">
        <f aca="false">IF(E31&gt;E32,D31,IF(E32&gt;E31,D32,"Manualmente"))</f>
        <v>Colombia</v>
      </c>
      <c r="H31" s="114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4.4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4.4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4.4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4.4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4.4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4.4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4.4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4.4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4.4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4.4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4.4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4.4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4.4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4.4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4.4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4.4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4.4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4.4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4.4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4.4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4.4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4.4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4.4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4.4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4.4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4.4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4.4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4.4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1" sqref="K3:S3 H119"/>
    </sheetView>
  </sheetViews>
  <sheetFormatPr defaultRowHeight="14.4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1" width="4.66"/>
    <col collapsed="false" customWidth="true" hidden="false" outlineLevel="0" max="3" min="3" style="1" width="13.44"/>
    <col collapsed="false" customWidth="true" hidden="false" outlineLevel="0" max="5" min="4" style="1" width="2"/>
    <col collapsed="false" customWidth="true" hidden="false" outlineLevel="0" max="6" min="6" style="1" width="15.66"/>
    <col collapsed="false" customWidth="true" hidden="false" outlineLevel="0" max="7" min="7" style="0" width="3.66"/>
    <col collapsed="false" customWidth="true" hidden="false" outlineLevel="0" max="8" min="8" style="0" width="3"/>
    <col collapsed="false" customWidth="true" hidden="false" outlineLevel="0" max="9" min="9" style="0" width="15.66"/>
    <col collapsed="false" customWidth="true" hidden="false" outlineLevel="0" max="11" min="10" style="0" width="3.66"/>
    <col collapsed="false" customWidth="true" hidden="false" outlineLevel="0" max="12" min="12" style="0" width="15.66"/>
    <col collapsed="false" customWidth="true" hidden="false" outlineLevel="0" max="1025" min="13" style="0" width="10.53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2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4.4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2</v>
      </c>
      <c r="F3" s="24" t="str">
        <f aca="false">'Fase de grupos'!J8</f>
        <v>Uruguay</v>
      </c>
    </row>
    <row r="4" customFormat="false" ht="14.4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2</v>
      </c>
      <c r="F4" s="24" t="str">
        <f aca="false">'Fase de grupos'!J17</f>
        <v>España</v>
      </c>
    </row>
    <row r="5" customFormat="false" ht="14.4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1</v>
      </c>
      <c r="E5" s="23" t="n">
        <f aca="false">'Fase de grupos'!I18</f>
        <v>2</v>
      </c>
      <c r="F5" s="24" t="str">
        <f aca="false">'Fase de grupos'!J18</f>
        <v>Irán</v>
      </c>
    </row>
    <row r="6" customFormat="false" ht="14.4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4.4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2</v>
      </c>
      <c r="E7" s="23" t="n">
        <f aca="false">'Fase de grupos'!I28</f>
        <v>1</v>
      </c>
      <c r="F7" s="24" t="str">
        <f aca="false">'Fase de grupos'!J28</f>
        <v>Dinamarca</v>
      </c>
    </row>
    <row r="8" s="8" customFormat="true" ht="14.4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4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4.4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4.4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3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4.4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1</v>
      </c>
      <c r="E11" s="23" t="n">
        <f aca="false">'Fase de grupos'!I48</f>
        <v>2</v>
      </c>
      <c r="F11" s="24" t="str">
        <f aca="false">'Fase de grupos'!J48</f>
        <v>Serbia</v>
      </c>
    </row>
    <row r="12" s="8" customFormat="true" ht="14.4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3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4.4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1</v>
      </c>
      <c r="F13" s="24" t="str">
        <f aca="false">'Fase de grupos'!J58</f>
        <v>Corea del Sur</v>
      </c>
    </row>
    <row r="14" s="8" customFormat="true" ht="14.4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4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4.4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4.4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2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3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4.4" hidden="false" customHeight="false" outlineLevel="0" collapsed="false">
      <c r="B18" s="23"/>
      <c r="C18" s="23"/>
      <c r="D18" s="23"/>
      <c r="E18" s="23"/>
      <c r="F18" s="23"/>
    </row>
    <row r="19" customFormat="false" ht="15" hidden="false" customHeight="false" outlineLevel="0" collapsed="false"/>
    <row r="20" customFormat="false" ht="14.4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1</v>
      </c>
      <c r="F20" s="120" t="str">
        <f aca="false">'Fase de grupos'!J9</f>
        <v>Egipto</v>
      </c>
    </row>
    <row r="21" customFormat="false" ht="14.4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1</v>
      </c>
      <c r="F21" s="24" t="str">
        <f aca="false">'Fase de grupos'!J10</f>
        <v>Uruguay</v>
      </c>
    </row>
    <row r="22" customFormat="false" ht="14.4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4.4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4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4.4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1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4.4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2</v>
      </c>
      <c r="F25" s="24" t="str">
        <f aca="false">'Fase de grupos'!J30</f>
        <v>Dinamarca</v>
      </c>
    </row>
    <row r="26" customFormat="false" ht="14.4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1</v>
      </c>
      <c r="F26" s="24" t="str">
        <f aca="false">'Fase de grupos'!J39</f>
        <v>Croacia</v>
      </c>
    </row>
    <row r="27" s="8" customFormat="true" ht="14.4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0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4.4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4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4.4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2</v>
      </c>
      <c r="F29" s="24" t="str">
        <f aca="false">'Fase de grupos'!J50</f>
        <v>Serbia</v>
      </c>
    </row>
    <row r="30" s="8" customFormat="true" ht="14.4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4.4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3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4.4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4.4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4</v>
      </c>
      <c r="F33" s="24" t="str">
        <f aca="false">'Fase de grupos'!J70</f>
        <v>Inglaterra</v>
      </c>
    </row>
    <row r="34" s="8" customFormat="true" ht="14.4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2</v>
      </c>
      <c r="F34" s="24" t="str">
        <f aca="false">'Fase de grupos'!J79</f>
        <v>Colombia</v>
      </c>
    </row>
    <row r="35" s="8" customFormat="true" ht="1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1</v>
      </c>
      <c r="F35" s="122" t="str">
        <f aca="false">'Fase de grupos'!J80</f>
        <v>Japón</v>
      </c>
    </row>
    <row r="36" s="8" customFormat="true" ht="14.4" hidden="false" customHeight="false" outlineLevel="0" collapsed="false">
      <c r="B36" s="1"/>
      <c r="C36" s="1"/>
      <c r="D36" s="1"/>
      <c r="E36" s="1"/>
      <c r="F36" s="1"/>
    </row>
    <row r="37" customFormat="false" ht="15" hidden="false" customHeight="false" outlineLevel="0" collapsed="false"/>
    <row r="38" customFormat="false" ht="14.4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2</v>
      </c>
      <c r="E38" s="119" t="n">
        <f aca="false">'Fase de grupos'!I11</f>
        <v>2</v>
      </c>
      <c r="F38" s="120" t="str">
        <f aca="false">'Fase de grupos'!J11</f>
        <v>Uruguay</v>
      </c>
    </row>
    <row r="39" customFormat="false" ht="14.4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4.4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3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4.4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5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4.4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4.4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1</v>
      </c>
      <c r="F43" s="24" t="str">
        <f aca="false">'Fase de grupos'!J32</f>
        <v>Perú</v>
      </c>
    </row>
    <row r="44" s="8" customFormat="true" ht="14.4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2</v>
      </c>
      <c r="E44" s="23" t="n">
        <f aca="false">'Fase de grupos'!I41</f>
        <v>1</v>
      </c>
      <c r="F44" s="24" t="str">
        <f aca="false">'Fase de grupos'!J41</f>
        <v>Nigeria</v>
      </c>
    </row>
    <row r="45" s="8" customFormat="true" ht="14.4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4.4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1</v>
      </c>
      <c r="F46" s="24" t="str">
        <f aca="false">'Fase de grupos'!J51</f>
        <v>Serbia</v>
      </c>
    </row>
    <row r="47" s="8" customFormat="true" ht="14.4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4.4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5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4.4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4.4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2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4.4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4.4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2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3</v>
      </c>
      <c r="F53" s="122" t="str">
        <f aca="false">'Fase de grupos'!J82</f>
        <v>Colombia</v>
      </c>
    </row>
    <row r="54" s="8" customFormat="true" ht="14.4" hidden="false" customHeight="false" outlineLevel="0" collapsed="false">
      <c r="B54" s="23"/>
      <c r="C54" s="23"/>
      <c r="D54" s="23"/>
      <c r="E54" s="23"/>
      <c r="F54" s="23"/>
    </row>
    <row r="55" s="8" customFormat="true" ht="15" hidden="false" customHeight="false" outlineLevel="0" collapsed="false">
      <c r="B55" s="23"/>
      <c r="C55" s="23"/>
      <c r="D55" s="23"/>
      <c r="E55" s="23"/>
      <c r="F55" s="23"/>
    </row>
    <row r="56" s="8" customFormat="true" ht="14.4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2</v>
      </c>
      <c r="E56" s="123" t="n">
        <f aca="false">'Fase final'!E8</f>
        <v>1</v>
      </c>
      <c r="F56" s="124" t="str">
        <f aca="false">'Fase final'!D8</f>
        <v>Portugal</v>
      </c>
    </row>
    <row r="57" s="8" customFormat="true" ht="14.4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0</v>
      </c>
      <c r="F57" s="125" t="str">
        <f aca="false">'Fase final'!D11</f>
        <v>Croacia</v>
      </c>
    </row>
    <row r="58" s="8" customFormat="true" ht="14.4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25" t="str">
        <f aca="false">'Fase final'!D15</f>
        <v>México</v>
      </c>
    </row>
    <row r="59" s="8" customFormat="true" ht="14.4" hidden="false" customHeight="false" outlineLevel="0" collapsed="false">
      <c r="B59" s="22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25" t="str">
        <f aca="false">'Fase final'!D18</f>
        <v>Polonia</v>
      </c>
    </row>
    <row r="60" s="8" customFormat="true" ht="14.4" hidden="false" customHeight="false" outlineLevel="0" collapsed="false">
      <c r="B60" s="22" t="n">
        <v>53</v>
      </c>
      <c r="C60" s="60" t="str">
        <f aca="false">'Fase final'!D21</f>
        <v>España</v>
      </c>
      <c r="D60" s="60" t="n">
        <f aca="false">'Fase final'!E21</f>
        <v>4</v>
      </c>
      <c r="E60" s="60" t="n">
        <f aca="false">'Fase final'!E22</f>
        <v>0</v>
      </c>
      <c r="F60" s="125" t="str">
        <f aca="false">'Fase final'!D22</f>
        <v>Rusia</v>
      </c>
    </row>
    <row r="61" s="8" customFormat="true" ht="14.4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1</v>
      </c>
      <c r="F61" s="125" t="str">
        <f aca="false">'Fase final'!D25</f>
        <v>Perú</v>
      </c>
    </row>
    <row r="62" s="8" customFormat="true" ht="14.4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25" t="str">
        <f aca="false">'Fase final'!D29</f>
        <v>Serbia</v>
      </c>
    </row>
    <row r="63" s="8" customFormat="true" ht="15" hidden="false" customHeight="false" outlineLevel="0" collapsed="false">
      <c r="B63" s="121" t="n">
        <v>56</v>
      </c>
      <c r="C63" s="126" t="str">
        <f aca="false">'Fase final'!D31</f>
        <v>Colombia</v>
      </c>
      <c r="D63" s="126" t="n">
        <f aca="false">'Fase final'!E31</f>
        <v>2</v>
      </c>
      <c r="E63" s="126" t="n">
        <f aca="false">'Fase final'!E32</f>
        <v>1</v>
      </c>
      <c r="F63" s="127" t="str">
        <f aca="false">'Fase final'!D32</f>
        <v>Bélgica</v>
      </c>
    </row>
    <row r="64" s="8" customFormat="true" ht="14.4" hidden="false" customHeight="false" outlineLevel="0" collapsed="false">
      <c r="B64" s="23"/>
      <c r="C64" s="23"/>
      <c r="D64" s="23"/>
      <c r="E64" s="23"/>
      <c r="F64" s="23"/>
    </row>
    <row r="65" customFormat="false" ht="15" hidden="false" customHeight="false" outlineLevel="0" collapsed="false"/>
    <row r="66" customFormat="false" ht="14.4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2</v>
      </c>
      <c r="E66" s="128" t="n">
        <f aca="false">'Fase final'!H10</f>
        <v>1</v>
      </c>
      <c r="F66" s="129" t="str">
        <f aca="false">'Fase final'!G10</f>
        <v>Francia</v>
      </c>
    </row>
    <row r="67" customFormat="false" ht="14.4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0" t="str">
        <f aca="false">'Fase final'!G17</f>
        <v>Inglaterra</v>
      </c>
    </row>
    <row r="68" customFormat="false" ht="14.4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0" t="str">
        <f aca="false">'Fase final'!G24</f>
        <v>Argentina</v>
      </c>
    </row>
    <row r="69" customFormat="false" ht="1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2</v>
      </c>
      <c r="E69" s="126" t="n">
        <f aca="false">'Fase final'!H31</f>
        <v>1</v>
      </c>
      <c r="F69" s="131" t="str">
        <f aca="false">'Fase final'!G31</f>
        <v>Colombia</v>
      </c>
    </row>
    <row r="71" customFormat="false" ht="15" hidden="false" customHeight="false" outlineLevel="0" collapsed="false"/>
    <row r="72" customFormat="false" ht="14.4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2</v>
      </c>
      <c r="E72" s="119" t="n">
        <f aca="false">'Fase final'!K16</f>
        <v>1</v>
      </c>
      <c r="F72" s="120" t="str">
        <f aca="false">'Fase final'!J16</f>
        <v>Brasil</v>
      </c>
    </row>
    <row r="73" customFormat="false" ht="15" hidden="false" customHeight="false" outlineLevel="0" collapsed="false">
      <c r="B73" s="121" t="n">
        <v>62</v>
      </c>
      <c r="C73" s="27" t="str">
        <f aca="false">'Fase final'!J23</f>
        <v>Argentina</v>
      </c>
      <c r="D73" s="27" t="n">
        <f aca="false">'Fase final'!K23</f>
        <v>2</v>
      </c>
      <c r="E73" s="27" t="n">
        <f aca="false">'Fase final'!K30</f>
        <v>1</v>
      </c>
      <c r="F73" s="122" t="str">
        <f aca="false">'Fase final'!J30</f>
        <v>Alemania</v>
      </c>
    </row>
    <row r="75" customFormat="false" ht="15" hidden="false" customHeight="false" outlineLevel="0" collapsed="false"/>
    <row r="76" customFormat="false" ht="14.4" hidden="false" customHeight="false" outlineLevel="0" collapsed="false">
      <c r="B76" s="118" t="n">
        <v>63</v>
      </c>
      <c r="C76" s="119" t="str">
        <f aca="false">'Fase final'!M12</f>
        <v>Uruguay</v>
      </c>
      <c r="D76" s="119" t="n">
        <f aca="false">'Fase final'!N12</f>
        <v>2</v>
      </c>
      <c r="E76" s="119" t="n">
        <f aca="false">'Fase final'!N14</f>
        <v>1</v>
      </c>
      <c r="F76" s="120" t="str">
        <f aca="false">'Fase final'!M14</f>
        <v>Argentina</v>
      </c>
    </row>
    <row r="77" customFormat="false" ht="15" hidden="false" customHeight="false" outlineLevel="0" collapsed="false">
      <c r="B77" s="121" t="n">
        <v>64</v>
      </c>
      <c r="C77" s="27" t="str">
        <f aca="false">'Fase final'!M22</f>
        <v>Brasil</v>
      </c>
      <c r="D77" s="27" t="n">
        <f aca="false">'Fase final'!N22</f>
        <v>1</v>
      </c>
      <c r="E77" s="27" t="n">
        <f aca="false">'Fase final'!N24</f>
        <v>2</v>
      </c>
      <c r="F77" s="122" t="str">
        <f aca="false">'Fase final'!M24</f>
        <v>Alemania</v>
      </c>
    </row>
    <row r="79" customFormat="false" ht="15" hidden="false" customHeight="false" outlineLevel="0" collapsed="false"/>
    <row r="80" customFormat="false" ht="14.4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4.4" hidden="false" customHeight="false" outlineLevel="0" collapsed="false">
      <c r="B81" s="22" t="s">
        <v>191</v>
      </c>
      <c r="C81" s="24" t="str">
        <f aca="false">'Fase final'!D22</f>
        <v>Rusia</v>
      </c>
    </row>
    <row r="82" customFormat="false" ht="14.4" hidden="false" customHeight="false" outlineLevel="0" collapsed="false">
      <c r="B82" s="22" t="s">
        <v>192</v>
      </c>
      <c r="C82" s="24" t="str">
        <f aca="false">'Fase final'!D21</f>
        <v>España</v>
      </c>
    </row>
    <row r="83" customFormat="false" ht="14.4" hidden="false" customHeight="false" outlineLevel="0" collapsed="false">
      <c r="B83" s="22" t="s">
        <v>193</v>
      </c>
      <c r="C83" s="24" t="str">
        <f aca="false">'Fase final'!D8</f>
        <v>Portugal</v>
      </c>
    </row>
    <row r="84" customFormat="false" ht="14.4" hidden="false" customHeight="false" outlineLevel="0" collapsed="false">
      <c r="B84" s="22" t="s">
        <v>194</v>
      </c>
      <c r="C84" s="24" t="str">
        <f aca="false">'Fase final'!D10</f>
        <v>Francia</v>
      </c>
    </row>
    <row r="85" customFormat="false" ht="14.4" hidden="false" customHeight="false" outlineLevel="0" collapsed="false">
      <c r="B85" s="22" t="s">
        <v>195</v>
      </c>
      <c r="C85" s="24" t="str">
        <f aca="false">'Fase final'!D25</f>
        <v>Perú</v>
      </c>
    </row>
    <row r="86" customFormat="false" ht="14.4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4.4" hidden="false" customHeight="false" outlineLevel="0" collapsed="false">
      <c r="B87" s="22" t="s">
        <v>197</v>
      </c>
      <c r="C87" s="24" t="str">
        <f aca="false">'Fase final'!D11</f>
        <v>Croacia</v>
      </c>
      <c r="E87" s="1"/>
      <c r="F87" s="1"/>
    </row>
    <row r="88" s="8" customFormat="true" ht="14.4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4.4" hidden="false" customHeight="false" outlineLevel="0" collapsed="false">
      <c r="B89" s="22" t="s">
        <v>199</v>
      </c>
      <c r="C89" s="24" t="str">
        <f aca="false">'Fase final'!D29</f>
        <v>Serbia</v>
      </c>
      <c r="E89" s="1"/>
      <c r="F89" s="1"/>
    </row>
    <row r="90" s="8" customFormat="true" ht="14.4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4.4" hidden="false" customHeight="false" outlineLevel="0" collapsed="false">
      <c r="B91" s="22" t="s">
        <v>201</v>
      </c>
      <c r="C91" s="24" t="str">
        <f aca="false">'Fase final'!D15</f>
        <v>México</v>
      </c>
      <c r="E91" s="1"/>
      <c r="F91" s="1"/>
    </row>
    <row r="92" s="8" customFormat="true" ht="14.4" hidden="false" customHeight="false" outlineLevel="0" collapsed="false">
      <c r="B92" s="22" t="s">
        <v>202</v>
      </c>
      <c r="C92" s="24" t="str">
        <f aca="false">'Fase final'!D17</f>
        <v>Inglaterra</v>
      </c>
      <c r="E92" s="1"/>
      <c r="F92" s="1"/>
    </row>
    <row r="93" s="8" customFormat="true" ht="14.4" hidden="false" customHeight="false" outlineLevel="0" collapsed="false">
      <c r="B93" s="22" t="s">
        <v>203</v>
      </c>
      <c r="C93" s="24" t="str">
        <f aca="false">'Fase final'!D32</f>
        <v>Bélgica</v>
      </c>
      <c r="E93" s="1"/>
      <c r="F93" s="1"/>
    </row>
    <row r="94" s="8" customFormat="true" ht="14.4" hidden="false" customHeight="false" outlineLevel="0" collapsed="false">
      <c r="B94" s="22" t="s">
        <v>204</v>
      </c>
      <c r="C94" s="24" t="str">
        <f aca="false">'Fase final'!D31</f>
        <v>Colombia</v>
      </c>
      <c r="E94" s="1"/>
      <c r="F94" s="1"/>
    </row>
    <row r="95" s="8" customFormat="true" ht="15" hidden="false" customHeight="false" outlineLevel="0" collapsed="false">
      <c r="B95" s="121" t="s">
        <v>205</v>
      </c>
      <c r="C95" s="122" t="str">
        <f aca="false">'Fase final'!D18</f>
        <v>Polonia</v>
      </c>
      <c r="E95" s="1"/>
      <c r="F95" s="1"/>
    </row>
    <row r="96" s="8" customFormat="true" ht="14.4" hidden="false" customHeight="false" outlineLevel="0" collapsed="false">
      <c r="B96" s="23"/>
      <c r="C96" s="23"/>
      <c r="E96" s="1"/>
      <c r="F96" s="1"/>
    </row>
    <row r="97" s="8" customFormat="true" ht="15" hidden="false" customHeight="false" outlineLevel="0" collapsed="false">
      <c r="B97" s="23"/>
      <c r="C97" s="23"/>
      <c r="E97" s="1"/>
      <c r="F97" s="1"/>
    </row>
    <row r="98" s="8" customFormat="true" ht="14.4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4.4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4.4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4.4" hidden="false" customHeight="false" outlineLevel="0" collapsed="false">
      <c r="B101" s="22" t="s">
        <v>209</v>
      </c>
      <c r="C101" s="24" t="str">
        <f aca="false">'Fase final'!G17</f>
        <v>Inglaterra</v>
      </c>
      <c r="E101" s="1"/>
      <c r="F101" s="1"/>
    </row>
    <row r="102" s="8" customFormat="true" ht="14.4" hidden="false" customHeight="false" outlineLevel="0" collapsed="false">
      <c r="B102" s="22" t="s">
        <v>210</v>
      </c>
      <c r="C102" s="24" t="str">
        <f aca="false">'Fase final'!G22</f>
        <v>España</v>
      </c>
      <c r="E102" s="1"/>
      <c r="F102" s="1"/>
    </row>
    <row r="103" s="8" customFormat="true" ht="14.4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4.4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" hidden="false" customHeight="false" outlineLevel="0" collapsed="false">
      <c r="B105" s="121" t="s">
        <v>213</v>
      </c>
      <c r="C105" s="122" t="str">
        <f aca="false">'Fase final'!G31</f>
        <v>Colombia</v>
      </c>
      <c r="E105" s="1"/>
      <c r="F105" s="1"/>
    </row>
    <row r="106" s="8" customFormat="true" ht="14.4" hidden="false" customHeight="false" outlineLevel="0" collapsed="false">
      <c r="B106" s="23"/>
      <c r="C106" s="23"/>
      <c r="E106" s="1"/>
      <c r="F106" s="1"/>
    </row>
    <row r="107" customFormat="false" ht="15" hidden="false" customHeight="false" outlineLevel="0" collapsed="false"/>
    <row r="108" customFormat="false" ht="14.4" hidden="false" customHeight="false" outlineLevel="0" collapsed="false">
      <c r="B108" s="118" t="s">
        <v>214</v>
      </c>
      <c r="C108" s="120" t="str">
        <f aca="false">C72</f>
        <v>Uruguay</v>
      </c>
    </row>
    <row r="109" customFormat="false" ht="14.4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4.4" hidden="false" customHeight="false" outlineLevel="0" collapsed="false">
      <c r="B110" s="22" t="s">
        <v>216</v>
      </c>
      <c r="C110" s="24" t="str">
        <f aca="false">C73</f>
        <v>Argentina</v>
      </c>
    </row>
    <row r="111" customFormat="false" ht="15" hidden="false" customHeight="false" outlineLevel="0" collapsed="false">
      <c r="B111" s="121" t="s">
        <v>217</v>
      </c>
      <c r="C111" s="122" t="str">
        <f aca="false">F73</f>
        <v>Alemania</v>
      </c>
    </row>
    <row r="113" customFormat="false" ht="15" hidden="false" customHeight="false" outlineLevel="0" collapsed="false"/>
    <row r="114" customFormat="false" ht="14.4" hidden="false" customHeight="false" outlineLevel="0" collapsed="false">
      <c r="B114" s="118" t="s">
        <v>218</v>
      </c>
      <c r="C114" s="120" t="str">
        <f aca="false">C76</f>
        <v>Uruguay</v>
      </c>
    </row>
    <row r="115" customFormat="false" ht="14.4" hidden="false" customHeight="false" outlineLevel="0" collapsed="false">
      <c r="B115" s="22" t="s">
        <v>219</v>
      </c>
      <c r="C115" s="24" t="str">
        <f aca="false">F76</f>
        <v>Argentina</v>
      </c>
    </row>
    <row r="116" customFormat="false" ht="14.4" hidden="false" customHeight="false" outlineLevel="0" collapsed="false">
      <c r="B116" s="22" t="s">
        <v>220</v>
      </c>
      <c r="C116" s="24" t="str">
        <f aca="false">C77</f>
        <v>Brasil</v>
      </c>
    </row>
    <row r="117" customFormat="false" ht="15" hidden="false" customHeight="false" outlineLevel="0" collapsed="false">
      <c r="B117" s="121" t="s">
        <v>221</v>
      </c>
      <c r="C117" s="122" t="str">
        <f aca="false">F77</f>
        <v>Alemania</v>
      </c>
    </row>
    <row r="119" customFormat="false" ht="15" hidden="false" customHeight="false" outlineLevel="0" collapsed="false"/>
    <row r="120" customFormat="false" ht="15" hidden="false" customHeight="false" outlineLevel="0" collapsed="false">
      <c r="B120" s="132" t="s">
        <v>26</v>
      </c>
      <c r="C120" s="19" t="str">
        <f aca="false">'Fase final'!P13</f>
        <v>Uruguay</v>
      </c>
    </row>
    <row r="121" customFormat="false" ht="15" hidden="false" customHeight="false" outlineLevel="0" collapsed="false"/>
    <row r="122" customFormat="false" ht="15" hidden="false" customHeight="false" outlineLevel="0" collapsed="false">
      <c r="B122" s="132" t="s">
        <v>222</v>
      </c>
      <c r="C122" s="19" t="str">
        <f aca="false">'Fase final'!P17</f>
        <v>Luis 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1" sqref="K3:S3 U15"/>
    </sheetView>
  </sheetViews>
  <sheetFormatPr defaultRowHeight="14.4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15.66"/>
    <col collapsed="false" customWidth="true" hidden="false" outlineLevel="0" max="4" min="3" style="0" width="5.66"/>
    <col collapsed="false" customWidth="true" hidden="false" outlineLevel="0" max="5" min="5" style="0" width="15.66"/>
    <col collapsed="false" customWidth="true" hidden="false" outlineLevel="0" max="20" min="6" style="0" width="4.66"/>
    <col collapsed="false" customWidth="true" hidden="false" outlineLevel="0" max="21" min="21" style="1" width="15.66"/>
    <col collapsed="false" customWidth="true" hidden="false" outlineLevel="0" max="27" min="22" style="0" width="3.66"/>
    <col collapsed="false" customWidth="true" hidden="false" outlineLevel="0" max="28" min="28" style="0" width="4.66"/>
    <col collapsed="false" customWidth="true" hidden="false" outlineLevel="0" max="36" min="29" style="0" width="3.66"/>
    <col collapsed="false" customWidth="true" hidden="false" outlineLevel="0" max="1025" min="37" style="0" width="10.53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4.4" hidden="false" customHeight="false" outlineLevel="0" collapsed="false">
      <c r="B4" s="1" t="str">
        <f aca="false">'Fase de grupos'!G7</f>
        <v>Rusia</v>
      </c>
      <c r="C4" s="118" t="n">
        <f aca="false">'Fase de grupos'!H7</f>
        <v>2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2</v>
      </c>
      <c r="X4" s="119" t="n">
        <f aca="false">I10</f>
        <v>0</v>
      </c>
      <c r="Y4" s="119" t="n">
        <f aca="false">C4+C6+C8</f>
        <v>5</v>
      </c>
      <c r="Z4" s="119" t="n">
        <f aca="false">D4+D6+D8</f>
        <v>3</v>
      </c>
      <c r="AA4" s="119" t="n">
        <f aca="false">Y4-Z4</f>
        <v>2</v>
      </c>
      <c r="AB4" s="133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4.4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2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0</v>
      </c>
      <c r="Z5" s="23" t="n">
        <f aca="false">C4+D7+D9</f>
        <v>5</v>
      </c>
      <c r="AA5" s="23" t="n">
        <f aca="false">Y5-Z5</f>
        <v>-5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4.4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1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1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1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1</v>
      </c>
      <c r="X6" s="23" t="n">
        <f aca="false">O10</f>
        <v>1</v>
      </c>
      <c r="Y6" s="23" t="n">
        <f aca="false">C5+D6+D9</f>
        <v>3</v>
      </c>
      <c r="Z6" s="23" t="n">
        <f aca="false">D5+C6+C9</f>
        <v>3</v>
      </c>
      <c r="AA6" s="23" t="n">
        <f aca="false">Y6-Z6</f>
        <v>0</v>
      </c>
      <c r="AB6" s="134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1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5</v>
      </c>
      <c r="Z7" s="27" t="n">
        <f aca="false">C5+C7+C8</f>
        <v>2</v>
      </c>
      <c r="AA7" s="27" t="n">
        <f aca="false">Y7-Z7</f>
        <v>3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4.4" hidden="false" customHeight="false" outlineLevel="0" collapsed="false">
      <c r="B8" s="1" t="str">
        <f aca="false">'Fase de grupos'!G11</f>
        <v>Rusia</v>
      </c>
      <c r="C8" s="22" t="n">
        <f aca="false">'Fase de grupos'!H11</f>
        <v>2</v>
      </c>
      <c r="D8" s="24" t="n">
        <f aca="false">'Fase de grupos'!I11</f>
        <v>2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0</v>
      </c>
      <c r="D9" s="122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" hidden="false" customHeight="false" outlineLevel="0" collapsed="false">
      <c r="G10" s="132" t="n">
        <f aca="false">SUM(G4:G9)</f>
        <v>1</v>
      </c>
      <c r="H10" s="136" t="n">
        <f aca="false">SUM(H4:H9)</f>
        <v>2</v>
      </c>
      <c r="I10" s="19" t="n">
        <f aca="false">SUM(I4:I9)</f>
        <v>0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1</v>
      </c>
      <c r="N10" s="136" t="n">
        <f aca="false">SUM(N4:N9)</f>
        <v>1</v>
      </c>
      <c r="O10" s="19" t="n">
        <f aca="false">SUM(O4:O9)</f>
        <v>1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" hidden="false" customHeight="false" outlineLevel="0" collapsed="false"/>
    <row r="12" customFormat="false" ht="1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4.4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1</v>
      </c>
      <c r="D14" s="120" t="n">
        <f aca="false">'Fase de grupos'!I17</f>
        <v>2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0</v>
      </c>
      <c r="I14" s="24" t="n">
        <f aca="false">IF(C14&lt;D14,1,0)</f>
        <v>1</v>
      </c>
      <c r="J14" s="22" t="n">
        <f aca="false">IF(D14&gt;C14,1,0)</f>
        <v>1</v>
      </c>
      <c r="K14" s="23" t="n">
        <f aca="false">IF(D14=C14,1,0)</f>
        <v>0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0</v>
      </c>
      <c r="X14" s="119" t="n">
        <f aca="false">I20</f>
        <v>1</v>
      </c>
      <c r="Y14" s="119" t="n">
        <f aca="false">C14+C16+C18</f>
        <v>7</v>
      </c>
      <c r="Z14" s="119" t="n">
        <f aca="false">D14+D16+D18</f>
        <v>2</v>
      </c>
      <c r="AA14" s="119" t="n">
        <f aca="false">Y14-Z14</f>
        <v>5</v>
      </c>
      <c r="AB14" s="133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4.4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1</v>
      </c>
      <c r="D15" s="24" t="n">
        <f aca="false">'Fase de grupos'!I18</f>
        <v>2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0</v>
      </c>
      <c r="O15" s="24" t="n">
        <f aca="false">IF(C15&lt;D15,1,0)</f>
        <v>1</v>
      </c>
      <c r="P15" s="23" t="n">
        <f aca="false">IF(D15&gt;C15,1,0)</f>
        <v>1</v>
      </c>
      <c r="Q15" s="23" t="n">
        <f aca="false">IF(D15=C15,1,0)</f>
        <v>0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3</v>
      </c>
      <c r="W15" s="23" t="n">
        <f aca="false">K20</f>
        <v>0</v>
      </c>
      <c r="X15" s="23" t="n">
        <f aca="false">L20</f>
        <v>0</v>
      </c>
      <c r="Y15" s="23" t="n">
        <f aca="false">D14+C17+C19</f>
        <v>11</v>
      </c>
      <c r="Z15" s="23" t="n">
        <f aca="false">C14+D17+D19</f>
        <v>1</v>
      </c>
      <c r="AA15" s="23" t="n">
        <f aca="false">Y15-Z15</f>
        <v>10</v>
      </c>
      <c r="AB15" s="134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4.4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0</v>
      </c>
      <c r="X16" s="23" t="n">
        <f aca="false">O20</f>
        <v>3</v>
      </c>
      <c r="Y16" s="23" t="n">
        <f aca="false">C15+D16+D19</f>
        <v>1</v>
      </c>
      <c r="Z16" s="23" t="n">
        <f aca="false">D15+C16+C19</f>
        <v>10</v>
      </c>
      <c r="AA16" s="23" t="n">
        <f aca="false">Y16-Z16</f>
        <v>-9</v>
      </c>
      <c r="AB16" s="134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" hidden="false" customHeight="false" outlineLevel="0" collapsed="false">
      <c r="B17" s="1" t="str">
        <f aca="false">'Fase de grupos'!G20</f>
        <v>España</v>
      </c>
      <c r="C17" s="22" t="n">
        <f aca="false">'Fase de grupos'!H20</f>
        <v>4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1</v>
      </c>
      <c r="W17" s="27" t="n">
        <f aca="false">Q20</f>
        <v>0</v>
      </c>
      <c r="X17" s="27" t="n">
        <f aca="false">R20</f>
        <v>2</v>
      </c>
      <c r="Y17" s="27" t="n">
        <f aca="false">D15+D17+D18</f>
        <v>2</v>
      </c>
      <c r="Z17" s="27" t="n">
        <f aca="false">C15+C17+C18</f>
        <v>8</v>
      </c>
      <c r="AA17" s="27" t="n">
        <f aca="false">Y17-Z17</f>
        <v>-6</v>
      </c>
      <c r="AB17" s="135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4.4" hidden="false" customHeight="false" outlineLevel="0" collapsed="false">
      <c r="B18" s="1" t="str">
        <f aca="false">'Fase de grupos'!G21</f>
        <v>Portugal</v>
      </c>
      <c r="C18" s="22" t="n">
        <f aca="false">'Fase de grupos'!H21</f>
        <v>3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</row>
    <row r="19" customFormat="false" ht="1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5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" hidden="false" customHeight="false" outlineLevel="0" collapsed="false">
      <c r="G20" s="132" t="n">
        <f aca="false">SUM(G14:G19)</f>
        <v>2</v>
      </c>
      <c r="H20" s="136" t="n">
        <f aca="false">SUM(H14:H19)</f>
        <v>0</v>
      </c>
      <c r="I20" s="19" t="n">
        <f aca="false">SUM(I14:I19)</f>
        <v>1</v>
      </c>
      <c r="J20" s="132" t="n">
        <f aca="false">SUM(J14:J19)</f>
        <v>3</v>
      </c>
      <c r="K20" s="136" t="n">
        <f aca="false">SUM(K14:K19)</f>
        <v>0</v>
      </c>
      <c r="L20" s="19" t="n">
        <f aca="false">SUM(L14:L19)</f>
        <v>0</v>
      </c>
      <c r="M20" s="132" t="n">
        <f aca="false">SUM(M14:M19)</f>
        <v>0</v>
      </c>
      <c r="N20" s="136" t="n">
        <f aca="false">SUM(N14:N19)</f>
        <v>0</v>
      </c>
      <c r="O20" s="19" t="n">
        <f aca="false">SUM(O14:O19)</f>
        <v>3</v>
      </c>
      <c r="P20" s="136" t="n">
        <f aca="false">SUM(P14:P19)</f>
        <v>1</v>
      </c>
      <c r="Q20" s="136" t="n">
        <f aca="false">SUM(Q14:Q19)</f>
        <v>0</v>
      </c>
      <c r="R20" s="19" t="n">
        <f aca="false">SUM(R14:R19)</f>
        <v>2</v>
      </c>
      <c r="S20" s="23"/>
    </row>
    <row r="21" customFormat="false" ht="15" hidden="false" customHeight="false" outlineLevel="0" collapsed="false"/>
    <row r="22" customFormat="false" ht="1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4.4" hidden="false" customHeight="false" outlineLevel="0" collapsed="false">
      <c r="B24" s="1" t="str">
        <f aca="false">'Fase de grupos'!G27</f>
        <v>Francia</v>
      </c>
      <c r="C24" s="118" t="n">
        <f aca="false">'Fase de grupos'!H27</f>
        <v>3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2</v>
      </c>
      <c r="W24" s="119" t="n">
        <f aca="false">H30</f>
        <v>1</v>
      </c>
      <c r="X24" s="119" t="n">
        <f aca="false">I30</f>
        <v>0</v>
      </c>
      <c r="Y24" s="119" t="n">
        <f aca="false">C24+C26+C28</f>
        <v>6</v>
      </c>
      <c r="Z24" s="119" t="n">
        <f aca="false">D24+D26+D28</f>
        <v>2</v>
      </c>
      <c r="AA24" s="119" t="n">
        <f aca="false">Y24-Z24</f>
        <v>4</v>
      </c>
      <c r="AB24" s="133" t="n">
        <f aca="false">3*V24+W24</f>
        <v>7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4.4" hidden="false" customHeight="false" outlineLevel="0" collapsed="false">
      <c r="B25" s="1" t="str">
        <f aca="false">'Fase de grupos'!G28</f>
        <v>Perú</v>
      </c>
      <c r="C25" s="22" t="n">
        <f aca="false">'Fase de grupos'!H28</f>
        <v>2</v>
      </c>
      <c r="D25" s="24" t="n">
        <f aca="false">'Fase de grupos'!I28</f>
        <v>1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1</v>
      </c>
      <c r="N25" s="23" t="n">
        <f aca="false">IF(C25=D25,1,0)</f>
        <v>0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0</v>
      </c>
      <c r="R25" s="24" t="n">
        <f aca="false">IF(D25&lt;C25,1,0)</f>
        <v>1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2</v>
      </c>
      <c r="Z25" s="23" t="n">
        <f aca="false">C24+D27+D29</f>
        <v>6</v>
      </c>
      <c r="AA25" s="23" t="n">
        <f aca="false">Y25-Z25</f>
        <v>-4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4.4" hidden="false" customHeight="false" outlineLevel="0" collapsed="false">
      <c r="B26" s="1" t="str">
        <f aca="false">'Fase de grupos'!G29</f>
        <v>Francia</v>
      </c>
      <c r="C26" s="22" t="n">
        <f aca="false">'Fase de grupos'!H29</f>
        <v>1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0</v>
      </c>
      <c r="H26" s="23" t="n">
        <f aca="false">IF(C26=D26,1,0)</f>
        <v>1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1</v>
      </c>
      <c r="O26" s="24" t="n">
        <f aca="false">IF(D26&lt;C26,1,0)</f>
        <v>0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2</v>
      </c>
      <c r="W26" s="23" t="n">
        <f aca="false">N30</f>
        <v>1</v>
      </c>
      <c r="X26" s="23" t="n">
        <f aca="false">O30</f>
        <v>0</v>
      </c>
      <c r="Y26" s="23" t="n">
        <f aca="false">C25+D26+D29</f>
        <v>4</v>
      </c>
      <c r="Z26" s="23" t="n">
        <f aca="false">D25+C26+C29</f>
        <v>2</v>
      </c>
      <c r="AA26" s="23" t="n">
        <f aca="false">Y26-Z26</f>
        <v>2</v>
      </c>
      <c r="AB26" s="134" t="n">
        <f aca="false">3*V26+W26</f>
        <v>7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2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0</v>
      </c>
      <c r="X27" s="27" t="n">
        <f aca="false">R30</f>
        <v>2</v>
      </c>
      <c r="Y27" s="27" t="n">
        <f aca="false">D25+D27+D28</f>
        <v>3</v>
      </c>
      <c r="Z27" s="27" t="n">
        <f aca="false">C25+C27+C28</f>
        <v>5</v>
      </c>
      <c r="AA27" s="27" t="n">
        <f aca="false">Y27-Z27</f>
        <v>-2</v>
      </c>
      <c r="AB27" s="135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4.4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1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" hidden="false" customHeight="false" outlineLevel="0" collapsed="false">
      <c r="G30" s="132" t="n">
        <f aca="false">SUM(G24:G29)</f>
        <v>2</v>
      </c>
      <c r="H30" s="136" t="n">
        <f aca="false">SUM(H24:H29)</f>
        <v>1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2</v>
      </c>
      <c r="N30" s="136" t="n">
        <f aca="false">SUM(N24:N29)</f>
        <v>1</v>
      </c>
      <c r="O30" s="19" t="n">
        <f aca="false">SUM(O24:O29)</f>
        <v>0</v>
      </c>
      <c r="P30" s="136" t="n">
        <f aca="false">SUM(P24:P29)</f>
        <v>1</v>
      </c>
      <c r="Q30" s="136" t="n">
        <f aca="false">SUM(Q24:Q29)</f>
        <v>0</v>
      </c>
      <c r="R30" s="19" t="n">
        <f aca="false">SUM(R24:R29)</f>
        <v>2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4.4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4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3</v>
      </c>
      <c r="W34" s="119" t="n">
        <f aca="false">H40</f>
        <v>0</v>
      </c>
      <c r="X34" s="119" t="n">
        <f aca="false">I40</f>
        <v>0</v>
      </c>
      <c r="Y34" s="119" t="n">
        <f aca="false">C34+C36+C38</f>
        <v>8</v>
      </c>
      <c r="Z34" s="119" t="n">
        <f aca="false">D34+D36+D38</f>
        <v>2</v>
      </c>
      <c r="AA34" s="119" t="n">
        <f aca="false">Y34-Z34</f>
        <v>6</v>
      </c>
      <c r="AB34" s="133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4.4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0</v>
      </c>
      <c r="X35" s="23" t="n">
        <f aca="false">L40</f>
        <v>3</v>
      </c>
      <c r="Y35" s="23" t="n">
        <f aca="false">D34+C37+C39</f>
        <v>0</v>
      </c>
      <c r="Z35" s="23" t="n">
        <f aca="false">C34+D37+D39</f>
        <v>8</v>
      </c>
      <c r="AA35" s="23" t="n">
        <f aca="false">Y35-Z35</f>
        <v>-8</v>
      </c>
      <c r="AB35" s="134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4.4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1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0</v>
      </c>
      <c r="X36" s="23" t="n">
        <f aca="false">O40</f>
        <v>1</v>
      </c>
      <c r="Y36" s="23" t="n">
        <f aca="false">C35+D36+D39</f>
        <v>5</v>
      </c>
      <c r="Z36" s="23" t="n">
        <f aca="false">D35+C36+C39</f>
        <v>3</v>
      </c>
      <c r="AA36" s="23" t="n">
        <f aca="false">Y36-Z36</f>
        <v>2</v>
      </c>
      <c r="AB36" s="134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0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1</v>
      </c>
      <c r="W37" s="27" t="n">
        <f aca="false">Q40</f>
        <v>0</v>
      </c>
      <c r="X37" s="27" t="n">
        <f aca="false">R40</f>
        <v>2</v>
      </c>
      <c r="Y37" s="27" t="n">
        <f aca="false">D35+D37+D38</f>
        <v>4</v>
      </c>
      <c r="Z37" s="27" t="n">
        <f aca="false">C35+C37+C38</f>
        <v>4</v>
      </c>
      <c r="AA37" s="27" t="n">
        <f aca="false">Y37-Z37</f>
        <v>0</v>
      </c>
      <c r="AB37" s="135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4.4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2</v>
      </c>
      <c r="D38" s="24" t="n">
        <f aca="false">'Fase de grupos'!I41</f>
        <v>1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</row>
    <row r="39" customFormat="false" ht="1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0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" hidden="false" customHeight="false" outlineLevel="0" collapsed="false">
      <c r="G40" s="132" t="n">
        <f aca="false">SUM(G34:G39)</f>
        <v>3</v>
      </c>
      <c r="H40" s="136" t="n">
        <f aca="false">SUM(H34:H39)</f>
        <v>0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0</v>
      </c>
      <c r="L40" s="19" t="n">
        <f aca="false">SUM(L34:L39)</f>
        <v>3</v>
      </c>
      <c r="M40" s="132" t="n">
        <f aca="false">SUM(M34:M39)</f>
        <v>2</v>
      </c>
      <c r="N40" s="136" t="n">
        <f aca="false">SUM(N34:N39)</f>
        <v>0</v>
      </c>
      <c r="O40" s="19" t="n">
        <f aca="false">SUM(O34:O39)</f>
        <v>1</v>
      </c>
      <c r="P40" s="136" t="n">
        <f aca="false">SUM(P34:P39)</f>
        <v>1</v>
      </c>
      <c r="Q40" s="136" t="n">
        <f aca="false">SUM(Q34:Q39)</f>
        <v>0</v>
      </c>
      <c r="R40" s="19" t="n">
        <f aca="false">SUM(R34:R39)</f>
        <v>2</v>
      </c>
    </row>
    <row r="41" customFormat="false" ht="15" hidden="false" customHeight="false" outlineLevel="0" collapsed="false"/>
    <row r="42" customFormat="false" ht="1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4.4" hidden="false" customHeight="false" outlineLevel="0" collapsed="false">
      <c r="B44" s="1" t="str">
        <f aca="false">'Fase de grupos'!G47</f>
        <v>Brasil</v>
      </c>
      <c r="C44" s="118" t="n">
        <f aca="false">'Fase de grupos'!H47</f>
        <v>3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10</v>
      </c>
      <c r="Z44" s="119" t="n">
        <f aca="false">D44+D46+D48</f>
        <v>1</v>
      </c>
      <c r="AA44" s="119" t="n">
        <f aca="false">Y44-Z44</f>
        <v>9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4.4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1</v>
      </c>
      <c r="D45" s="24" t="n">
        <f aca="false">'Fase de grupos'!I48</f>
        <v>2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1</v>
      </c>
      <c r="W45" s="23" t="n">
        <f aca="false">K50</f>
        <v>1</v>
      </c>
      <c r="X45" s="23" t="n">
        <f aca="false">L50</f>
        <v>1</v>
      </c>
      <c r="Y45" s="23" t="n">
        <f aca="false">D44+C47+C49</f>
        <v>4</v>
      </c>
      <c r="Z45" s="23" t="n">
        <f aca="false">C44+D47+D49</f>
        <v>6</v>
      </c>
      <c r="AA45" s="23" t="n">
        <f aca="false">Y45-Z45</f>
        <v>-2</v>
      </c>
      <c r="AB45" s="134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4.4" hidden="false" customHeight="false" outlineLevel="0" collapsed="false">
      <c r="B46" s="1" t="str">
        <f aca="false">'Fase de grupos'!G49</f>
        <v>Brasil</v>
      </c>
      <c r="C46" s="22" t="n">
        <f aca="false">'Fase de grupos'!H49</f>
        <v>4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0</v>
      </c>
      <c r="X46" s="23" t="n">
        <f aca="false">O50</f>
        <v>3</v>
      </c>
      <c r="Y46" s="23" t="n">
        <f aca="false">C45+D46+D49</f>
        <v>2</v>
      </c>
      <c r="Z46" s="23" t="n">
        <f aca="false">D45+C46+C49</f>
        <v>8</v>
      </c>
      <c r="AA46" s="23" t="n">
        <f aca="false">Y46-Z46</f>
        <v>-6</v>
      </c>
      <c r="AB46" s="134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2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0</v>
      </c>
      <c r="K47" s="23" t="n">
        <f aca="false">IF(C47=D47,1,0)</f>
        <v>1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1</v>
      </c>
      <c r="R47" s="24" t="n">
        <f aca="false">IF(D47&lt;C47,1,0)</f>
        <v>0</v>
      </c>
      <c r="T47" s="0" t="n">
        <v>4</v>
      </c>
      <c r="U47" s="121" t="str">
        <f aca="false">P42</f>
        <v>Serbia</v>
      </c>
      <c r="V47" s="121" t="n">
        <f aca="false">P50</f>
        <v>1</v>
      </c>
      <c r="W47" s="27" t="n">
        <f aca="false">Q50</f>
        <v>1</v>
      </c>
      <c r="X47" s="27" t="n">
        <f aca="false">R50</f>
        <v>1</v>
      </c>
      <c r="Y47" s="27" t="n">
        <f aca="false">D45+D47+D48</f>
        <v>5</v>
      </c>
      <c r="Z47" s="27" t="n">
        <f aca="false">C45+C47+C48</f>
        <v>6</v>
      </c>
      <c r="AA47" s="27" t="n">
        <f aca="false">Y47-Z47</f>
        <v>-1</v>
      </c>
      <c r="AB47" s="135" t="n">
        <f aca="false">3*V47+W47</f>
        <v>4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4.4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1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</row>
    <row r="50" customFormat="false" ht="1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1</v>
      </c>
      <c r="K50" s="136" t="n">
        <f aca="false">SUM(K44:K49)</f>
        <v>1</v>
      </c>
      <c r="L50" s="19" t="n">
        <f aca="false">SUM(L44:L49)</f>
        <v>1</v>
      </c>
      <c r="M50" s="132" t="n">
        <f aca="false">SUM(M44:M49)</f>
        <v>0</v>
      </c>
      <c r="N50" s="136" t="n">
        <f aca="false">SUM(N44:N49)</f>
        <v>0</v>
      </c>
      <c r="O50" s="19" t="n">
        <f aca="false">SUM(O44:O49)</f>
        <v>3</v>
      </c>
      <c r="P50" s="136" t="n">
        <f aca="false">SUM(P44:P49)</f>
        <v>1</v>
      </c>
      <c r="Q50" s="136" t="n">
        <f aca="false">SUM(Q44:Q49)</f>
        <v>1</v>
      </c>
      <c r="R50" s="19" t="n">
        <f aca="false">SUM(R44:R49)</f>
        <v>1</v>
      </c>
    </row>
    <row r="51" customFormat="false" ht="15" hidden="false" customHeight="false" outlineLevel="0" collapsed="false"/>
    <row r="52" customFormat="false" ht="1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4.4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3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10</v>
      </c>
      <c r="Z54" s="119" t="n">
        <f aca="false">D54+D56+D58</f>
        <v>2</v>
      </c>
      <c r="AA54" s="119" t="n">
        <f aca="false">Y54-Z54</f>
        <v>8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4.4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1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5</v>
      </c>
      <c r="Z55" s="23" t="n">
        <f aca="false">C54+D57+D59</f>
        <v>4</v>
      </c>
      <c r="AA55" s="23" t="n">
        <f aca="false">Y55-Z55</f>
        <v>1</v>
      </c>
      <c r="AB55" s="134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4.4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1</v>
      </c>
      <c r="X56" s="23" t="n">
        <f aca="false">O60</f>
        <v>1</v>
      </c>
      <c r="Y56" s="23" t="n">
        <f aca="false">C55+D56+D59</f>
        <v>4</v>
      </c>
      <c r="Z56" s="23" t="n">
        <f aca="false">D55+C56+C59</f>
        <v>4</v>
      </c>
      <c r="AA56" s="23" t="n">
        <f aca="false">Y56-Z56</f>
        <v>0</v>
      </c>
      <c r="AB56" s="134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" hidden="false" customHeight="false" outlineLevel="0" collapsed="false">
      <c r="B57" s="1" t="str">
        <f aca="false">'Fase de grupos'!G60</f>
        <v>México</v>
      </c>
      <c r="C57" s="22" t="n">
        <f aca="false">'Fase de grupos'!H60</f>
        <v>3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10</v>
      </c>
      <c r="AA57" s="27" t="n">
        <f aca="false">Y57-Z57</f>
        <v>-9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4.4" hidden="false" customHeight="false" outlineLevel="0" collapsed="false">
      <c r="B58" s="1" t="str">
        <f aca="false">'Fase de grupos'!G61</f>
        <v>Alemania</v>
      </c>
      <c r="C58" s="22" t="n">
        <f aca="false">'Fase de grupos'!H61</f>
        <v>5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1</v>
      </c>
      <c r="K60" s="136" t="n">
        <f aca="false">SUM(K54:K59)</f>
        <v>1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1</v>
      </c>
      <c r="O60" s="19" t="n">
        <f aca="false">SUM(O54:O59)</f>
        <v>1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</row>
    <row r="61" customFormat="false" ht="15" hidden="false" customHeight="false" outlineLevel="0" collapsed="false"/>
    <row r="62" customFormat="false" ht="1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4.4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4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1</v>
      </c>
      <c r="X64" s="119" t="n">
        <f aca="false">I70</f>
        <v>0</v>
      </c>
      <c r="Y64" s="119" t="n">
        <f aca="false">C64+C66+C68</f>
        <v>8</v>
      </c>
      <c r="Z64" s="119" t="n">
        <f aca="false">D64+D66+D68</f>
        <v>2</v>
      </c>
      <c r="AA64" s="119" t="n">
        <f aca="false">Y64-Z64</f>
        <v>6</v>
      </c>
      <c r="AB64" s="133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4.4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1</v>
      </c>
      <c r="Z65" s="23" t="n">
        <f aca="false">C64+D67+D69</f>
        <v>9</v>
      </c>
      <c r="AA65" s="23" t="n">
        <f aca="false">Y65-Z65</f>
        <v>-8</v>
      </c>
      <c r="AB65" s="134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4.4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1</v>
      </c>
      <c r="Z66" s="23" t="n">
        <f aca="false">D65+C66+C69</f>
        <v>6</v>
      </c>
      <c r="AA66" s="23" t="n">
        <f aca="false">Y66-Z66</f>
        <v>-5</v>
      </c>
      <c r="AB66" s="134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4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1</v>
      </c>
      <c r="X67" s="27" t="n">
        <f aca="false">R70</f>
        <v>0</v>
      </c>
      <c r="Y67" s="27" t="n">
        <f aca="false">D65+D67+D68</f>
        <v>9</v>
      </c>
      <c r="Z67" s="27" t="n">
        <f aca="false">C65+C67+C68</f>
        <v>2</v>
      </c>
      <c r="AA67" s="27" t="n">
        <f aca="false">Y67-Z67</f>
        <v>7</v>
      </c>
      <c r="AB67" s="135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4.4" hidden="false" customHeight="false" outlineLevel="0" collapsed="false">
      <c r="B68" s="1" t="str">
        <f aca="false">'Fase de grupos'!G71</f>
        <v>Bélgica</v>
      </c>
      <c r="C68" s="22" t="n">
        <f aca="false">'Fase de grupos'!H71</f>
        <v>2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</row>
    <row r="69" customFormat="false" ht="1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</row>
    <row r="70" customFormat="false" ht="15" hidden="false" customHeight="false" outlineLevel="0" collapsed="false">
      <c r="G70" s="132" t="n">
        <f aca="false">SUM(G64:G69)</f>
        <v>2</v>
      </c>
      <c r="H70" s="136" t="n">
        <f aca="false">SUM(H64:H69)</f>
        <v>1</v>
      </c>
      <c r="I70" s="19" t="n">
        <f aca="false">SUM(I64:I69)</f>
        <v>0</v>
      </c>
      <c r="J70" s="132" t="n">
        <f aca="false">SUM(J64:J69)</f>
        <v>0</v>
      </c>
      <c r="K70" s="136" t="n">
        <f aca="false">SUM(K64:K69)</f>
        <v>1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1</v>
      </c>
      <c r="O70" s="19" t="n">
        <f aca="false">SUM(O64:O69)</f>
        <v>2</v>
      </c>
      <c r="P70" s="136" t="n">
        <f aca="false">SUM(P64:P69)</f>
        <v>2</v>
      </c>
      <c r="Q70" s="136" t="n">
        <f aca="false">SUM(Q64:Q69)</f>
        <v>1</v>
      </c>
      <c r="R70" s="19" t="n">
        <f aca="false">SUM(R64:R69)</f>
        <v>0</v>
      </c>
    </row>
    <row r="71" customFormat="false" ht="15" hidden="false" customHeight="false" outlineLevel="0" collapsed="false"/>
    <row r="72" customFormat="false" ht="1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4.4" hidden="false" customHeight="false" outlineLevel="0" collapsed="false">
      <c r="B74" s="1" t="str">
        <f aca="false">'Fase de grupos'!G77</f>
        <v>Polonia</v>
      </c>
      <c r="C74" s="118" t="n">
        <f aca="false">'Fase de grupos'!H77</f>
        <v>2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0</v>
      </c>
      <c r="X74" s="119" t="n">
        <f aca="false">I80</f>
        <v>1</v>
      </c>
      <c r="Y74" s="119" t="n">
        <f aca="false">C74+C76+C78</f>
        <v>5</v>
      </c>
      <c r="Z74" s="119" t="n">
        <f aca="false">D74+D76+D78</f>
        <v>3</v>
      </c>
      <c r="AA74" s="119" t="n">
        <f aca="false">Y74-Z74</f>
        <v>2</v>
      </c>
      <c r="AB74" s="133" t="n">
        <f aca="false">3*V74+W74</f>
        <v>6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4.4" hidden="false" customHeight="false" outlineLevel="0" collapsed="false">
      <c r="B75" s="1" t="str">
        <f aca="false">'Fase de grupos'!G78</f>
        <v>Colombia</v>
      </c>
      <c r="C75" s="22" t="n">
        <f aca="false">'Fase de grupos'!H78</f>
        <v>3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1</v>
      </c>
      <c r="W75" s="23" t="n">
        <f aca="false">K80</f>
        <v>0</v>
      </c>
      <c r="X75" s="23" t="n">
        <f aca="false">L80</f>
        <v>2</v>
      </c>
      <c r="Y75" s="23" t="n">
        <f aca="false">D74+C77+C79</f>
        <v>4</v>
      </c>
      <c r="Z75" s="23" t="n">
        <f aca="false">C74+D77+D79</f>
        <v>6</v>
      </c>
      <c r="AA75" s="23" t="n">
        <f aca="false">Y75-Z75</f>
        <v>-2</v>
      </c>
      <c r="AB75" s="134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4.4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0</v>
      </c>
      <c r="I76" s="24" t="n">
        <f aca="false">IF(C76&lt;D76,1,0)</f>
        <v>1</v>
      </c>
      <c r="J76" s="22"/>
      <c r="K76" s="23"/>
      <c r="L76" s="24"/>
      <c r="M76" s="22" t="n">
        <f aca="false">IF(D76&gt;C76,1,0)</f>
        <v>1</v>
      </c>
      <c r="N76" s="23" t="n">
        <f aca="false">IF(D76=C76,1,0)</f>
        <v>0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3</v>
      </c>
      <c r="W76" s="23" t="n">
        <f aca="false">N80</f>
        <v>0</v>
      </c>
      <c r="X76" s="23" t="n">
        <f aca="false">O80</f>
        <v>0</v>
      </c>
      <c r="Y76" s="23" t="n">
        <f aca="false">C75+D76+D79</f>
        <v>8</v>
      </c>
      <c r="Z76" s="23" t="n">
        <f aca="false">D75+C76+C79</f>
        <v>3</v>
      </c>
      <c r="AA76" s="23" t="n">
        <f aca="false">Y76-Z76</f>
        <v>5</v>
      </c>
      <c r="AB76" s="134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1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1</v>
      </c>
      <c r="K77" s="23" t="n">
        <f aca="false">IF(C77=D77,1,0)</f>
        <v>0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0</v>
      </c>
      <c r="R77" s="24" t="n">
        <f aca="false">IF(D77&lt;C77,1,0)</f>
        <v>1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0</v>
      </c>
      <c r="X77" s="27" t="n">
        <f aca="false">R80</f>
        <v>3</v>
      </c>
      <c r="Y77" s="27" t="n">
        <f aca="false">D75+D77+D78</f>
        <v>2</v>
      </c>
      <c r="Z77" s="27" t="n">
        <f aca="false">C75+C77+C78</f>
        <v>7</v>
      </c>
      <c r="AA77" s="27" t="n">
        <f aca="false">Y77-Z77</f>
        <v>-5</v>
      </c>
      <c r="AB77" s="135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4.4" hidden="false" customHeight="false" outlineLevel="0" collapsed="false">
      <c r="B78" s="1" t="str">
        <f aca="false">'Fase de grupos'!G81</f>
        <v>Polonia</v>
      </c>
      <c r="C78" s="22" t="n">
        <f aca="false">'Fase de grupos'!H81</f>
        <v>2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3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" hidden="false" customHeight="false" outlineLevel="0" collapsed="false">
      <c r="G80" s="132" t="n">
        <f aca="false">SUM(G74:G79)</f>
        <v>2</v>
      </c>
      <c r="H80" s="136" t="n">
        <f aca="false">SUM(H74:H79)</f>
        <v>0</v>
      </c>
      <c r="I80" s="19" t="n">
        <f aca="false">SUM(I74:I79)</f>
        <v>1</v>
      </c>
      <c r="J80" s="132" t="n">
        <f aca="false">SUM(J74:J79)</f>
        <v>1</v>
      </c>
      <c r="K80" s="136" t="n">
        <f aca="false">SUM(K74:K79)</f>
        <v>0</v>
      </c>
      <c r="L80" s="19" t="n">
        <f aca="false">SUM(L74:L79)</f>
        <v>2</v>
      </c>
      <c r="M80" s="132" t="n">
        <f aca="false">SUM(M74:M79)</f>
        <v>3</v>
      </c>
      <c r="N80" s="136" t="n">
        <f aca="false">SUM(N74:N79)</f>
        <v>0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0</v>
      </c>
      <c r="R80" s="19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cp:lastPrinted>2018-06-11T15:42:00Z</cp:lastPrinted>
  <dcterms:modified xsi:type="dcterms:W3CDTF">2018-06-20T21:50:16Z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