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694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562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D78" i="3"/>
  <c r="C78" i="3"/>
  <c r="D77" i="3"/>
  <c r="C77" i="3"/>
  <c r="D76" i="3"/>
  <c r="C76" i="3"/>
  <c r="D75" i="3"/>
  <c r="C75" i="3"/>
  <c r="D74" i="3"/>
  <c r="Z74" i="3" s="1"/>
  <c r="C74" i="3"/>
  <c r="Y74" i="3" s="1"/>
  <c r="D69" i="3"/>
  <c r="C69" i="3"/>
  <c r="D68" i="3"/>
  <c r="C68" i="3"/>
  <c r="I68" i="3" s="1"/>
  <c r="D67" i="3"/>
  <c r="C67" i="3"/>
  <c r="D66" i="3"/>
  <c r="C66" i="3"/>
  <c r="D65" i="3"/>
  <c r="C65" i="3"/>
  <c r="D64" i="3"/>
  <c r="C64" i="3"/>
  <c r="Y64" i="3" s="1"/>
  <c r="D59" i="3"/>
  <c r="C59" i="3"/>
  <c r="D58" i="3"/>
  <c r="C58" i="3"/>
  <c r="D57" i="3"/>
  <c r="C57" i="3"/>
  <c r="D56" i="3"/>
  <c r="C56" i="3"/>
  <c r="D55" i="3"/>
  <c r="C55" i="3"/>
  <c r="D54" i="3"/>
  <c r="C54" i="3"/>
  <c r="D49" i="3"/>
  <c r="C49" i="3"/>
  <c r="D48" i="3"/>
  <c r="C48" i="3"/>
  <c r="D47" i="3"/>
  <c r="C47" i="3"/>
  <c r="D46" i="3"/>
  <c r="C46" i="3"/>
  <c r="D45" i="3"/>
  <c r="C45" i="3"/>
  <c r="D44" i="3"/>
  <c r="C44" i="3"/>
  <c r="D39" i="3"/>
  <c r="C39" i="3"/>
  <c r="D38" i="3"/>
  <c r="C38" i="3"/>
  <c r="D37" i="3"/>
  <c r="C37" i="3"/>
  <c r="D36" i="3"/>
  <c r="C36" i="3"/>
  <c r="D35" i="3"/>
  <c r="Y37" i="3" s="1"/>
  <c r="C35" i="3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E34" i="3" l="1"/>
  <c r="J32" i="3" s="1"/>
  <c r="U35" i="3" s="1"/>
  <c r="E36" i="3"/>
  <c r="E38" i="3"/>
  <c r="B48" i="3"/>
  <c r="E54" i="3"/>
  <c r="J52" i="3" s="1"/>
  <c r="U55" i="3" s="1"/>
  <c r="E56" i="3"/>
  <c r="E64" i="3"/>
  <c r="J62" i="3" s="1"/>
  <c r="U65" i="3" s="1"/>
  <c r="E66" i="3"/>
  <c r="E68" i="3"/>
  <c r="E74" i="3"/>
  <c r="J72" i="3" s="1"/>
  <c r="U75" i="3" s="1"/>
  <c r="E76" i="3"/>
  <c r="E78" i="3"/>
  <c r="B35" i="3"/>
  <c r="M32" i="3" s="1"/>
  <c r="U36" i="3" s="1"/>
  <c r="B37" i="3"/>
  <c r="B39" i="3"/>
  <c r="B49" i="3"/>
  <c r="B55" i="3"/>
  <c r="M52" i="3" s="1"/>
  <c r="U56" i="3" s="1"/>
  <c r="B57" i="3"/>
  <c r="B65" i="3"/>
  <c r="M62" i="3" s="1"/>
  <c r="U66" i="3" s="1"/>
  <c r="B67" i="3"/>
  <c r="B69" i="3"/>
  <c r="B75" i="3"/>
  <c r="M72" i="3" s="1"/>
  <c r="U76" i="3" s="1"/>
  <c r="B77" i="3"/>
  <c r="B79" i="3"/>
  <c r="G56" i="3"/>
  <c r="I78" i="3"/>
  <c r="R77" i="3"/>
  <c r="J6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G60" i="3" s="1"/>
  <c r="V54" i="3" s="1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K50" i="3" s="1"/>
  <c r="W45" i="3" s="1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AA27" i="3" l="1"/>
  <c r="I70" i="3"/>
  <c r="X64" i="3" s="1"/>
  <c r="I80" i="3"/>
  <c r="X74" i="3" s="1"/>
  <c r="K60" i="3"/>
  <c r="W55" i="3" s="1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36" i="3"/>
  <c r="AF37" i="3" s="1"/>
  <c r="AB46" i="3"/>
  <c r="AE46" i="3" s="1"/>
  <c r="AB17" i="3"/>
  <c r="AB75" i="3"/>
  <c r="AE65" i="3"/>
  <c r="AB47" i="3"/>
  <c r="AF47" i="3" s="1"/>
  <c r="AB35" i="3"/>
  <c r="AE36" i="3" s="1"/>
  <c r="AF34" i="3"/>
  <c r="AD37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34" i="3" l="1"/>
  <c r="AE34" i="3"/>
  <c r="AD36" i="3"/>
  <c r="AF36" i="3"/>
  <c r="AH36" i="3" s="1"/>
  <c r="AF46" i="3"/>
  <c r="AE45" i="3"/>
  <c r="AE37" i="3"/>
  <c r="AH37" i="3" s="1"/>
  <c r="AF16" i="3"/>
  <c r="AE16" i="3"/>
  <c r="AH34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40" i="2"/>
  <c r="M40" i="2"/>
  <c r="R38" i="2"/>
  <c r="S38" i="2"/>
  <c r="R40" i="2"/>
  <c r="P40" i="2"/>
  <c r="N40" i="2"/>
  <c r="T40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S39" i="2" l="1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7" i="5" l="1"/>
  <c r="D11" i="5"/>
  <c r="F57" i="7" s="1"/>
  <c r="D24" i="5"/>
  <c r="G24" i="5" s="1"/>
  <c r="D29" i="5"/>
  <c r="F62" i="7" s="1"/>
  <c r="D14" i="5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G29" i="5" s="1"/>
  <c r="J30" i="5" s="1"/>
  <c r="D25" i="5"/>
  <c r="C85" i="7" s="1"/>
  <c r="D10" i="5"/>
  <c r="C84" i="7" s="1"/>
  <c r="V39" i="2"/>
  <c r="D22" i="5"/>
  <c r="C81" i="7" s="1"/>
  <c r="D21" i="5"/>
  <c r="C60" i="7" s="1"/>
  <c r="D8" i="5"/>
  <c r="C83" i="7" s="1"/>
  <c r="C80" i="7"/>
  <c r="U39" i="2"/>
  <c r="V38" i="2"/>
  <c r="U38" i="2"/>
  <c r="C63" i="7"/>
  <c r="G31" i="5"/>
  <c r="C105" i="7" s="1"/>
  <c r="U78" i="2"/>
  <c r="V78" i="2"/>
  <c r="U79" i="2"/>
  <c r="V79" i="2"/>
  <c r="V68" i="2"/>
  <c r="U68" i="2"/>
  <c r="G17" i="5"/>
  <c r="V69" i="2"/>
  <c r="U69" i="2"/>
  <c r="C104" i="7"/>
  <c r="V58" i="2"/>
  <c r="U58" i="2"/>
  <c r="V59" i="2"/>
  <c r="U59" i="2"/>
  <c r="C91" i="7"/>
  <c r="G15" i="5"/>
  <c r="C100" i="7" s="1"/>
  <c r="U48" i="2"/>
  <c r="V48" i="2"/>
  <c r="C88" i="7"/>
  <c r="C58" i="7"/>
  <c r="U49" i="2"/>
  <c r="V49" i="2"/>
  <c r="C103" i="7"/>
  <c r="J23" i="5"/>
  <c r="C57" i="7"/>
  <c r="F61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F56" i="7" l="1"/>
  <c r="G10" i="5"/>
  <c r="C89" i="7"/>
  <c r="C93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M22" i="5"/>
  <c r="F68" i="7" l="1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<sst xmlns="http://schemas.openxmlformats.org/spreadsheetml/2006/main" count="459" uniqueCount="226">
  <si>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</si>
  <si>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</si>
  <si>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</si>
  <si>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</si>
  <si>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</si>
  <si>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</si>
  <si>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</si>
  <si>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</si>
  <si>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</si>
  <si>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</si>
  <si>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</si>
  <si>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</si>
  <si>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</si>
  <si>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</si>
  <si>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</si>
  <si>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</si>
  <si>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</si>
  <si>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</si>
  <si>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</si>
  <si>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</si>
  <si>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</si>
  <si>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</si>
  <si>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</si>
  <si>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</si>
  <si>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</si>
  <si>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</si>
  <si>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</si>
  <si>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</si>
  <si>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</si>
  <si>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</si>
  <si>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</si>
  <si>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</si>
  <si>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</si>
  <si>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</si>
  <si>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</si>
  <si>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</si>
  <si>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</si>
  <si>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</si>
  <si>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</si>
  <si>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</si>
  <si>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</si>
  <si>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</si>
  <si>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</si>
  <si>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</si>
  <si>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</si>
  <si>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</si>
  <si>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</si>
  <si>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</si>
  <si>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</si>
  <si>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</si>
  <si>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</si>
  <si>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</si>
  <si>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</si>
  <si>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</si>
  <si>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</si>
  <si>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</si>
  <si>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</si>
  <si>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</si>
  <si>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</si>
  <si>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</si>
  <si>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</si>
  <si>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</si>
  <si>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</si>
  <si>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</si>
  <si>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</si>
  <si>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</si>
  <si>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</si>
  <si>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</si>
  <si>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</si>
  <si>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</si>
  <si>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</si>
  <si>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</si>
  <si>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</si>
  <si>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</si>
  <si>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</si>
  <si>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</si>
  <si>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</si>
  <si>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</si>
  <si>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</si>
  <si>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</si>
  <si>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</si>
  <si>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</si>
  <si>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</si>
  <si>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</si>
  <si>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</si>
  <si>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</si>
  <si>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</si>
  <si>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</si>
  <si>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</si>
  <si>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</si>
  <si>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</si>
  <si>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</si>
  <si>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</si>
  <si>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</si>
  <si>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</si>
  <si>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</si>
  <si>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</si>
  <si>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</si>
  <si>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</si>
  <si>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</si>
  <si>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</si>
  <si>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</si>
  <si>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</si>
  <si>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</si>
  <si>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</si>
  <si>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</si>
  <si>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</si>
  <si>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</si>
  <si>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</si>
  <si>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</si>
  <si>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</si>
  <si>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</si>
  <si>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</si>
  <si>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</si>
  <si>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</si>
  <si>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</si>
  <si>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</si>
  <si>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</si>
  <si>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</si>
  <si>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</si>
  <si>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</si>
  <si>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</si>
  <si>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</si>
  <si>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</si>
  <si>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</si>
  <si>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</si>
  <si>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</si>
  <si>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</si>
  <si>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</si>
  <si>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</si>
  <si>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</si>
  <si>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</si>
  <si>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</si>
  <si>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</si>
  <si>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</si>
  <si>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</si>
  <si>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</si>
  <si>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</si>
  <si>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</si>
  <si>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</si>
  <si>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</si>
  <si>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</si>
  <si>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</si>
  <si>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</si>
  <si>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</si>
  <si>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</si>
  <si>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</si>
  <si>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</si>
  <si>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</si>
  <si>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</si>
  <si>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</si>
  <si>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</si>
  <si>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</si>
  <si>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</si>
  <si>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</si>
  <si>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</si>
  <si>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</si>
  <si>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</si>
  <si>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</si>
  <si>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</si>
  <si>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</si>
  <si>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</si>
  <si>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</si>
  <si>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</si>
  <si>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</si>
  <si>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</si>
  <si>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</si>
  <si>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</si>
  <si>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</si>
  <si>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</si>
  <si>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</si>
  <si>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</si>
  <si>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</si>
  <si>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</si>
  <si>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</si>
  <si>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</si>
  <si>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</si>
  <si>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</si>
  <si>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</si>
  <si>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</si>
  <si>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</si>
  <si>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</si>
  <si>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</si>
  <si>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</si>
  <si>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</si>
  <si>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</si>
  <si>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</si>
  <si>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</si>
  <si>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</si>
  <si>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</si>
  <si>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</si>
  <si>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</si>
  <si>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</si>
  <si>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</si>
  <si>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</si>
  <si>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</si>
  <si>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</si>
  <si>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</si>
  <si>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</si>
  <si>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</si>
  <si>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</si>
  <si>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</si>
  <si>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</si>
  <si>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</si>
  <si>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</si>
  <si>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</si>
  <si>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</si>
  <si>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</si>
  <si>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</si>
  <si>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</si>
  <si>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</si>
  <si>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</si>
  <si>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</si>
  <si>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</si>
  <si>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</si>
  <si>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</si>
  <si>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</si>
  <si>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</si>
  <si>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</si>
  <si>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</si>
  <si>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</si>
  <si>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</si>
  <si>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</si>
  <si>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Eliana Cuello</t>
  </si>
  <si>
    <t>elicuello46@gmail.com</t>
  </si>
  <si>
    <t xml:space="preserve"> Messi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</si>
</sst>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licuello46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16" workbookViewId="0">
      <selection activeCell="C32" sqref="C32"/>
    </sheetView>
  </sheetViews>
  <sheetFormatPr baseColWidth="10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I7" sqref="I7"/>
    </sheetView>
  </sheetViews>
  <sheetFormatPr baseColWidth="10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0</v>
      </c>
      <c r="S8" s="146">
        <f>IF('No modificar!!'!AJ4=3,'No modificar!!'!AA4,IF('No modificar!!'!AJ5=3,'No modificar!!'!AA5,IF('No modificar!!'!AJ6=3,'No modificar!!'!AA6,'No modificar!!'!AA7)))</f>
        <v>6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2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2</v>
      </c>
      <c r="R10" s="99">
        <f>IF('No modificar!!'!AJ4=1,'No modificar!!'!Z4,IF('No modificar!!'!AJ5=1,'No modificar!!'!Z5,IF('No modificar!!'!AJ6=1,'No modificar!!'!Z6,'No modificar!!'!Z7)))</f>
        <v>3</v>
      </c>
      <c r="S10" s="99">
        <f>IF('No modificar!!'!AJ4=1,'No modificar!!'!AA4,IF('No modificar!!'!AJ5=1,'No modificar!!'!AA5,IF('No modificar!!'!AJ6=1,'No modificar!!'!AA6,'No modificar!!'!AA7)))</f>
        <v>-1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1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7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7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3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6</v>
      </c>
      <c r="R19" s="149">
        <f>IF('No modificar!!'!AJ14=2,'No modificar!!'!Z14,IF('No modificar!!'!AJ15=2,'No modificar!!'!Z15,IF('No modificar!!'!AJ16=2,'No modificar!!'!Z16,'No modificar!!'!Z17)))</f>
        <v>1</v>
      </c>
      <c r="S19" s="149">
        <f>IF('No modificar!!'!AJ14=2,'No modificar!!'!AA14,IF('No modificar!!'!AJ15=2,'No modificar!!'!AA15,IF('No modificar!!'!AJ16=2,'No modificar!!'!AA16,'No modificar!!'!AA17)))</f>
        <v>5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1</v>
      </c>
      <c r="O20" s="99">
        <f>IF('No modificar!!'!AJ14=1,'No modificar!!'!W14,IF('No modificar!!'!AJ15=1,'No modificar!!'!W15,IF('No modificar!!'!AJ16=1,'No modificar!!'!W16,'No modificar!!'!W17)))</f>
        <v>0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7</v>
      </c>
      <c r="S20" s="99">
        <f>IF('No modificar!!'!AJ14=1,'No modificar!!'!AA14,IF('No modificar!!'!AJ15=1,'No modificar!!'!AA15,IF('No modificar!!'!AJ16=1,'No modificar!!'!AA16,'No modificar!!'!AA17)))</f>
        <v>-6</v>
      </c>
      <c r="T20" s="110">
        <f>IF('No modificar!!'!AJ14=1,'No modificar!!'!AB14,IF('No modificar!!'!AJ15=1,'No modificar!!'!AB15,IF('No modificar!!'!AJ16=1,'No modificar!!'!AB16,'No modificar!!'!AB17)))</f>
        <v>3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3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0</v>
      </c>
      <c r="P21" s="114">
        <f>IF('No modificar!!'!AJ14=0,'No modificar!!'!X14,IF('No modificar!!'!AJ15=0,'No modificar!!'!X15,IF('No modificar!!'!AJ16=0,'No modificar!!'!X16,'No modificar!!'!X17)))</f>
        <v>3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-6</v>
      </c>
      <c r="T21" s="112">
        <f>IF('No modificar!!'!AJ14=0,'No modificar!!'!AB14,IF('No modificar!!'!AJ15=0,'No modificar!!'!AB15,IF('No modificar!!'!AJ16=0,'No modificar!!'!AB16,'No modificar!!'!AB17)))</f>
        <v>0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2</v>
      </c>
      <c r="I28" s="135">
        <v>0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8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7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2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1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4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0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-7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4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10</v>
      </c>
      <c r="R38" s="146">
        <f>IF('No modificar!!'!AJ34=3,'No modificar!!'!Z34,IF('No modificar!!'!AJ35=3,'No modificar!!'!Z35,IF('No modificar!!'!AJ36=3,'No modificar!!'!Z36,'No modificar!!'!Z37)))</f>
        <v>0</v>
      </c>
      <c r="S38" s="146">
        <f>IF('No modificar!!'!AJ34=3,'No modificar!!'!AA34,IF('No modificar!!'!AJ35=3,'No modificar!!'!AA35,IF('No modificar!!'!AJ36=3,'No modificar!!'!AA36,'No modificar!!'!AA37)))</f>
        <v>10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3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3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-1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Islandia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1</v>
      </c>
      <c r="P40" s="99">
        <f>IF('No modificar!!'!AJ34=1,'No modificar!!'!X34,IF('No modificar!!'!AJ35=1,'No modificar!!'!X35,IF('No modificar!!'!AJ36=1,'No modificar!!'!X36,'No modificar!!'!X37)))</f>
        <v>1</v>
      </c>
      <c r="Q40" s="99">
        <f>IF('No modificar!!'!AJ34=1,'No modificar!!'!Y34,IF('No modificar!!'!AJ35=1,'No modificar!!'!Y35,IF('No modificar!!'!AJ36=1,'No modificar!!'!Y36,'No modificar!!'!Y37)))</f>
        <v>2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-3</v>
      </c>
      <c r="T40" s="110">
        <f>IF('No modificar!!'!AJ34=1,'No modificar!!'!AB34,IF('No modificar!!'!AJ35=1,'No modificar!!'!AB35,IF('No modificar!!'!AJ36=1,'No modificar!!'!AB36,'No modificar!!'!AB37)))</f>
        <v>4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0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9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8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4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0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2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1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3</v>
      </c>
      <c r="R50" s="99">
        <f>IF('No modificar!!'!AJ44=1,'No modificar!!'!Z44,IF('No modificar!!'!AJ45=1,'No modificar!!'!Z45,IF('No modificar!!'!AJ46=1,'No modificar!!'!Z46,'No modificar!!'!Z47)))</f>
        <v>3</v>
      </c>
      <c r="S50" s="99">
        <f>IF('No modificar!!'!AJ44=1,'No modificar!!'!AA44,IF('No modificar!!'!AJ45=1,'No modificar!!'!AA45,IF('No modificar!!'!AJ46=1,'No modificar!!'!AA46,'No modificar!!'!AA47)))</f>
        <v>0</v>
      </c>
      <c r="T50" s="110">
        <f>IF('No modificar!!'!AJ44=1,'No modificar!!'!AB44,IF('No modificar!!'!AJ45=1,'No modificar!!'!AB45,IF('No modificar!!'!AJ46=1,'No modificar!!'!AB46,'No modificar!!'!AB47)))</f>
        <v>4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4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0</v>
      </c>
      <c r="R51" s="114">
        <f>IF('No modificar!!'!AJ44=0,'No modificar!!'!Z44,IF('No modificar!!'!AJ45=0,'No modificar!!'!Z45,IF('No modificar!!'!AJ46=0,'No modificar!!'!Z46,'No modificar!!'!Z47)))</f>
        <v>8</v>
      </c>
      <c r="S51" s="114">
        <f>IF('No modificar!!'!AJ44=0,'No modificar!!'!AA44,IF('No modificar!!'!AJ45=0,'No modificar!!'!AA45,IF('No modificar!!'!AJ46=0,'No modificar!!'!AA46,'No modificar!!'!AA47)))</f>
        <v>-8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3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6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1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5</v>
      </c>
      <c r="R59" s="149">
        <f>IF('No modificar!!'!AJ54=2,'No modificar!!'!Z54,IF('No modificar!!'!AJ55=2,'No modificar!!'!Z55,IF('No modificar!!'!AJ56=2,'No modificar!!'!Z56,'No modificar!!'!Z57)))</f>
        <v>4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3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6</v>
      </c>
      <c r="S61" s="114">
        <f>IF('No modificar!!'!AJ54=0,'No modificar!!'!AA54,IF('No modificar!!'!AJ55=0,'No modificar!!'!AA55,IF('No modificar!!'!AJ56=0,'No modificar!!'!AA56,'No modificar!!'!AA57)))</f>
        <v>-6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2</v>
      </c>
      <c r="I62" s="137">
        <v>2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3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3</v>
      </c>
      <c r="O68" s="146">
        <f>IF('No modificar!!'!AJ64=3,'No modificar!!'!W64,IF('No modificar!!'!AJ65=3,'No modificar!!'!W65,IF('No modificar!!'!AJ66=3,'No modificar!!'!W66,'No modificar!!'!W67)))</f>
        <v>0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8</v>
      </c>
      <c r="R68" s="146">
        <f>IF('No modificar!!'!AJ64=3,'No modificar!!'!Z64,IF('No modificar!!'!AJ65=3,'No modificar!!'!Z65,IF('No modificar!!'!AJ66=3,'No modificar!!'!Z66,'No modificar!!'!Z67)))</f>
        <v>2</v>
      </c>
      <c r="S68" s="146">
        <f>IF('No modificar!!'!AJ64=3,'No modificar!!'!AA64,IF('No modificar!!'!AJ65=3,'No modificar!!'!AA65,IF('No modificar!!'!AJ66=3,'No modificar!!'!AA66,'No modificar!!'!AA67)))</f>
        <v>6</v>
      </c>
      <c r="T68" s="144">
        <f>IF('No modificar!!'!AJ64=3,'No modificar!!'!AB64,IF('No modificar!!'!AJ65=3,'No modificar!!'!AB65,IF('No modificar!!'!AJ66=3,'No modificar!!'!AB66,'No modificar!!'!AB67)))</f>
        <v>9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0</v>
      </c>
      <c r="P69" s="149">
        <f>IF('No modificar!!'!AJ64=2,'No modificar!!'!X64,IF('No modificar!!'!AJ65=2,'No modificar!!'!X65,IF('No modificar!!'!AJ66=2,'No modificar!!'!X66,'No modificar!!'!X67)))</f>
        <v>1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2</v>
      </c>
      <c r="T69" s="147">
        <f>IF('No modificar!!'!AJ64=2,'No modificar!!'!AB64,IF('No modificar!!'!AJ65=2,'No modificar!!'!AB65,IF('No modificar!!'!AJ66=2,'No modificar!!'!AB66,'No modificar!!'!AB67)))</f>
        <v>6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6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2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3</v>
      </c>
      <c r="O78" s="146">
        <f>IF('No modificar!!'!AJ74=3,'No modificar!!'!W74,IF('No modificar!!'!AJ75=3,'No modificar!!'!W75,IF('No modificar!!'!AJ76=3,'No modificar!!'!W76,'No modificar!!'!W77)))</f>
        <v>0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4</v>
      </c>
      <c r="T78" s="144">
        <f>IF('No modificar!!'!AJ74=3,'No modificar!!'!AB74,IF('No modificar!!'!AJ75=3,'No modificar!!'!AB75,IF('No modificar!!'!AJ76=3,'No modificar!!'!AB76,'No modificar!!'!AB77)))</f>
        <v>9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0</v>
      </c>
      <c r="I79" s="135">
        <v>1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5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1</v>
      </c>
      <c r="I80" s="135">
        <v>2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0</v>
      </c>
      <c r="P80" s="99">
        <f>IF('No modificar!!'!AJ74=1,'No modificar!!'!X74,IF('No modificar!!'!AJ75=1,'No modificar!!'!X75,IF('No modificar!!'!AJ76=1,'No modificar!!'!X76,'No modificar!!'!X77)))</f>
        <v>2</v>
      </c>
      <c r="Q80" s="99">
        <f>IF('No modificar!!'!AJ74=1,'No modificar!!'!Y74,IF('No modificar!!'!AJ75=1,'No modificar!!'!Y75,IF('No modificar!!'!AJ76=1,'No modificar!!'!Y76,'No modificar!!'!Y77)))</f>
        <v>4</v>
      </c>
      <c r="R80" s="99">
        <f>IF('No modificar!!'!AJ74=1,'No modificar!!'!Z74,IF('No modificar!!'!AJ75=1,'No modificar!!'!Z75,IF('No modificar!!'!AJ76=1,'No modificar!!'!Z76,'No modificar!!'!Z77)))</f>
        <v>6</v>
      </c>
      <c r="S80" s="99">
        <f>IF('No modificar!!'!AJ74=1,'No modificar!!'!AA74,IF('No modificar!!'!AJ75=1,'No modificar!!'!AA75,IF('No modificar!!'!AJ76=1,'No modificar!!'!AA76,'No modificar!!'!AA77)))</f>
        <v>-2</v>
      </c>
      <c r="T80" s="110">
        <f>IF('No modificar!!'!AJ74=1,'No modificar!!'!AB74,IF('No modificar!!'!AJ75=1,'No modificar!!'!AB75,IF('No modificar!!'!AJ76=1,'No modificar!!'!AB76,'No modificar!!'!AB77)))</f>
        <v>3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3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Senegal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6</v>
      </c>
      <c r="S81" s="114">
        <f>IF('No modificar!!'!AJ74=0,'No modificar!!'!AA74,IF('No modificar!!'!AJ75=0,'No modificar!!'!AA75,IF('No modificar!!'!AJ76=0,'No modificar!!'!AA76,'No modificar!!'!AA77)))</f>
        <v>-4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J20" sqref="J20"/>
    </sheetView>
  </sheetViews>
  <sheetFormatPr baseColWidth="10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3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2</v>
      </c>
      <c r="F8" s="169"/>
      <c r="G8" s="185" t="str">
        <f>IF(E7&gt;E8,D7,IF(E8&gt;E7,D8,"Manualmente"))</f>
        <v>Uruguay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0</v>
      </c>
      <c r="K9" s="185">
        <v>2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Uruguay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">
        <v>113</v>
      </c>
      <c r="N14" s="165">
        <v>1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0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1</v>
      </c>
      <c r="F17" s="169"/>
      <c r="G17" s="185" t="str">
        <f>IF(E17&gt;E18,D17,IF(E18&gt;E17,D18,"Manualmente"))</f>
        <v>Inglaterra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0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3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1</v>
      </c>
      <c r="I22" s="169"/>
      <c r="J22" s="169"/>
      <c r="K22" s="169"/>
      <c r="L22" s="169"/>
      <c r="M22" s="165" t="str">
        <f>IF(K9&gt;K16,J16,IF(K16&gt;K9,J9,"Manualmente"))</f>
        <v>Brasil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Argentina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3</v>
      </c>
      <c r="I24" s="169"/>
      <c r="J24" s="169"/>
      <c r="K24" s="169"/>
      <c r="L24" s="169"/>
      <c r="M24" s="165" t="s">
        <v>16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1</v>
      </c>
      <c r="F31" s="169"/>
      <c r="G31" s="185" t="str">
        <f>IF(E31&gt;E32,D31,IF(E32&gt;E31,D32,"Manualmente"))</f>
        <v>Colombia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1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2</v>
      </c>
      <c r="E7" s="158">
        <f>'Fase de grupos'!I28</f>
        <v>0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4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3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3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2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3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2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3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2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1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0</v>
      </c>
      <c r="E34" s="158">
        <f>'Fase de grupos'!I79</f>
        <v>1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1</v>
      </c>
      <c r="E35" s="164">
        <f>'Fase de grupos'!I80</f>
        <v>2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3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4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3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2</v>
      </c>
      <c r="E49" s="158">
        <f>'Fase de grupos'!I62</f>
        <v>2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3</v>
      </c>
      <c r="E52" s="158">
        <f>'Fase de grupos'!I81</f>
        <v>1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3</v>
      </c>
      <c r="E56" s="47">
        <f>'Fase final'!E8</f>
        <v>2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0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1</v>
      </c>
      <c r="E59" s="172">
        <f>'Fase final'!E18</f>
        <v>0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3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Suiza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1</v>
      </c>
      <c r="E63" s="50">
        <f>'Fase final'!E32</f>
        <v>0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Inglaterra</v>
      </c>
    </row>
    <row r="68" spans="2:6">
      <c r="B68" s="9">
        <v>59</v>
      </c>
      <c r="C68" s="48" t="str">
        <f>'Fase final'!G22</f>
        <v>España</v>
      </c>
      <c r="D68" s="48">
        <f>'Fase final'!H22</f>
        <v>1</v>
      </c>
      <c r="E68" s="48">
        <f>'Fase final'!H24</f>
        <v>3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Colombia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2</v>
      </c>
      <c r="E72" s="64">
        <f>'Fase final'!K16</f>
        <v>1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1</v>
      </c>
      <c r="E73" s="16">
        <f>'Fase final'!K30</f>
        <v>1</v>
      </c>
      <c r="F73" s="14" t="str">
        <f>'Fase final'!J30</f>
        <v>Alemania</v>
      </c>
    </row>
    <row r="75" spans="2:6" ht="15.75" thickBot="1"/>
    <row r="76" spans="2:6">
      <c r="B76" s="63">
        <v>63</v>
      </c>
      <c r="C76" s="42" t="str">
        <f>'Fase final'!M12</f>
        <v>Uruguay</v>
      </c>
      <c r="D76" s="46">
        <f>'Fase final'!N12</f>
        <v>2</v>
      </c>
      <c r="E76" s="42">
        <f>'Fase final'!N14</f>
        <v>1</v>
      </c>
      <c r="F76" s="43" t="str">
        <f>'Fase final'!M14</f>
        <v>Alemania</v>
      </c>
    </row>
    <row r="77" spans="2:6" ht="15.75" thickBot="1">
      <c r="B77" s="11">
        <v>64</v>
      </c>
      <c r="C77" s="16" t="str">
        <f>'Fase final'!M22</f>
        <v>Brasil</v>
      </c>
      <c r="D77" s="16">
        <f>'Fase final'!N22</f>
        <v>1</v>
      </c>
      <c r="E77" s="16">
        <f>'Fase final'!N24</f>
        <v>0</v>
      </c>
      <c r="F77" s="14" t="str">
        <f>'Fase final'!M24</f>
        <v>Argentina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Inglaterra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Uruguay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Brasil</v>
      </c>
      <c r="D116"/>
      <c r="E116"/>
      <c r="F116"/>
    </row>
    <row r="117" spans="2:6" ht="15.75" thickBot="1">
      <c r="B117" s="11" t="s">
        <v>209</v>
      </c>
      <c r="C117" s="14" t="str">
        <f>F77</f>
        <v>Argentina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Uruguay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 xml:space="preserve"> Messi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2</v>
      </c>
      <c r="Z4" s="15">
        <f>D4+D6+D8</f>
        <v>2</v>
      </c>
      <c r="AA4" s="15">
        <f>Y4-Z4</f>
        <v>0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5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2</v>
      </c>
      <c r="Z6" s="6">
        <f>D5+C6+C9</f>
        <v>3</v>
      </c>
      <c r="AA6" s="6">
        <f>Y6-Z6</f>
        <v>-1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6</v>
      </c>
      <c r="Z7" s="16">
        <f>C5+C7+C8</f>
        <v>0</v>
      </c>
      <c r="AA7" s="16">
        <f>Y7-Z7</f>
        <v>6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1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6</v>
      </c>
      <c r="Z14" s="22">
        <f>D14+D16+D18</f>
        <v>1</v>
      </c>
      <c r="AA14" s="22">
        <f>Y14-Z14</f>
        <v>5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1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0</v>
      </c>
      <c r="O15" s="13">
        <f>IF(C15&lt;D15,1,0)</f>
        <v>1</v>
      </c>
      <c r="P15" s="6">
        <f>IF(D15&gt;C15,1,0)</f>
        <v>1</v>
      </c>
      <c r="Q15" s="6">
        <f>IF(D15=C15,1,0)</f>
        <v>0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7</v>
      </c>
      <c r="Z15" s="6">
        <f>C14+D17+D19</f>
        <v>0</v>
      </c>
      <c r="AA15" s="6">
        <f>Y15-Z15</f>
        <v>7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3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0</v>
      </c>
      <c r="X16" s="6">
        <f>O20</f>
        <v>3</v>
      </c>
      <c r="Y16" s="6">
        <f>C15+D16+D19</f>
        <v>0</v>
      </c>
      <c r="Z16" s="6">
        <f>D15+C16+C19</f>
        <v>6</v>
      </c>
      <c r="AA16" s="6">
        <f>Y16-Z16</f>
        <v>-6</v>
      </c>
      <c r="AB16" s="10">
        <f>3*V16+W16</f>
        <v>0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1</v>
      </c>
      <c r="W17" s="16">
        <f>Q20</f>
        <v>0</v>
      </c>
      <c r="X17" s="16">
        <f>R20</f>
        <v>2</v>
      </c>
      <c r="Y17" s="16">
        <f>D15+D17+D18</f>
        <v>1</v>
      </c>
      <c r="Z17" s="16">
        <f>C15+C17+C18</f>
        <v>7</v>
      </c>
      <c r="AA17" s="16">
        <f>Y17-Z17</f>
        <v>-6</v>
      </c>
      <c r="AB17" s="12">
        <f>3*V17+W17</f>
        <v>3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3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0</v>
      </c>
      <c r="O20" s="20">
        <f>SUM(O14:O19)</f>
        <v>3</v>
      </c>
      <c r="P20" s="19">
        <f>SUM(P14:P19)</f>
        <v>1</v>
      </c>
      <c r="Q20" s="19">
        <f>SUM(Q14:Q19)</f>
        <v>0</v>
      </c>
      <c r="R20" s="20">
        <f>SUM(R14:R19)</f>
        <v>2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8</v>
      </c>
      <c r="Z24" s="22">
        <f>D24+D26+D28</f>
        <v>1</v>
      </c>
      <c r="AA24" s="22">
        <f>Y24-Z24</f>
        <v>7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2</v>
      </c>
      <c r="D25" s="13">
        <f>'Fase de grupos'!I28</f>
        <v>0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1</v>
      </c>
      <c r="N25" s="6">
        <f>IF(C25=D25,1,0)</f>
        <v>0</v>
      </c>
      <c r="O25" s="13">
        <f>IF(C25&lt;D25,1,0)</f>
        <v>0</v>
      </c>
      <c r="P25" s="6">
        <f>IF(D25&gt;C25,1,0)</f>
        <v>0</v>
      </c>
      <c r="Q25" s="6">
        <f>IF(D25=C25,1,0)</f>
        <v>0</v>
      </c>
      <c r="R25" s="13">
        <f>IF(D25&lt;C25,1,0)</f>
        <v>1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1</v>
      </c>
      <c r="X25" s="6">
        <f>L30</f>
        <v>1</v>
      </c>
      <c r="Y25" s="6">
        <f>D24+C27+C29</f>
        <v>3</v>
      </c>
      <c r="Z25" s="6">
        <f>C24+D27+D29</f>
        <v>4</v>
      </c>
      <c r="AA25" s="6">
        <f>Y25-Z25</f>
        <v>-1</v>
      </c>
      <c r="AB25" s="10">
        <f>3*V25+W25</f>
        <v>4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4</v>
      </c>
      <c r="Z26" s="6">
        <f>D25+C26+C29</f>
        <v>3</v>
      </c>
      <c r="AA26" s="6">
        <f>Y26-Z26</f>
        <v>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2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1</v>
      </c>
      <c r="K27" s="6">
        <f>IF(C27=D27,1,0)</f>
        <v>0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0</v>
      </c>
      <c r="R27" s="13">
        <f>IF(D27&lt;C27,1,0)</f>
        <v>1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0</v>
      </c>
      <c r="X27" s="16">
        <f>R30</f>
        <v>3</v>
      </c>
      <c r="Y27" s="16">
        <f>D25+D27+D28</f>
        <v>0</v>
      </c>
      <c r="Z27" s="16">
        <f>C25+C27+C28</f>
        <v>7</v>
      </c>
      <c r="AA27" s="16">
        <f>Y27-Z27</f>
        <v>-7</v>
      </c>
      <c r="AB27" s="12">
        <f>3*V27+W27</f>
        <v>0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1</v>
      </c>
      <c r="L29" s="13">
        <f>IF(C29&lt;D29,1,0)</f>
        <v>0</v>
      </c>
      <c r="M29" s="9">
        <f>IF(D29&gt;C29,1,0)</f>
        <v>0</v>
      </c>
      <c r="N29" s="6">
        <f>IF(D29=C29,1,0)</f>
        <v>1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1</v>
      </c>
      <c r="K30" s="19">
        <f t="shared" si="2"/>
        <v>1</v>
      </c>
      <c r="L30" s="20">
        <f t="shared" si="2"/>
        <v>1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0</v>
      </c>
      <c r="R30" s="20">
        <f>SUM(R24:R29)</f>
        <v>3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4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10</v>
      </c>
      <c r="Z34" s="95">
        <f>D34+D36+D38</f>
        <v>0</v>
      </c>
      <c r="AA34" s="95">
        <f>Y34-Z34</f>
        <v>10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1</v>
      </c>
      <c r="W35" s="6">
        <f>K40</f>
        <v>1</v>
      </c>
      <c r="X35" s="6">
        <f>L40</f>
        <v>1</v>
      </c>
      <c r="Y35" s="6">
        <f>D34+C37+C39</f>
        <v>2</v>
      </c>
      <c r="Z35" s="6">
        <f>C34+D37+D39</f>
        <v>5</v>
      </c>
      <c r="AA35" s="6">
        <f>Y35-Z35</f>
        <v>-3</v>
      </c>
      <c r="AB35" s="10">
        <f>3*V35+W35</f>
        <v>4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1</v>
      </c>
      <c r="AH35">
        <f>SUM(AD35:AF35)</f>
        <v>1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spans="2:36">
      <c r="B36" s="1" t="str">
        <f>'Fase de grupos'!G39</f>
        <v>Argentina</v>
      </c>
      <c r="C36" s="9">
        <f>'Fase de grupos'!H39</f>
        <v>3</v>
      </c>
      <c r="D36" s="13">
        <f>'Fase de grupos'!I39</f>
        <v>0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3</v>
      </c>
      <c r="Z36" s="6">
        <f>D35+C36+C39</f>
        <v>4</v>
      </c>
      <c r="AA36" s="6">
        <f>Y36-Z36</f>
        <v>-1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0</v>
      </c>
      <c r="X37" s="97">
        <f>R40</f>
        <v>3</v>
      </c>
      <c r="Y37" s="97">
        <f>D35+D37+D38</f>
        <v>0</v>
      </c>
      <c r="Z37" s="97">
        <f>C35+C37+C38</f>
        <v>6</v>
      </c>
      <c r="AA37" s="97">
        <f>Y37-Z37</f>
        <v>-6</v>
      </c>
      <c r="AB37" s="12">
        <f>3*V37+W37</f>
        <v>0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1</v>
      </c>
      <c r="K40" s="91">
        <f t="shared" si="3"/>
        <v>1</v>
      </c>
      <c r="L40" s="92">
        <f t="shared" si="3"/>
        <v>1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0</v>
      </c>
      <c r="Q40" s="91">
        <f>SUM(Q34:Q39)</f>
        <v>0</v>
      </c>
      <c r="R40" s="92">
        <f>SUM(R34:R39)</f>
        <v>3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9</v>
      </c>
      <c r="Z44" s="95">
        <f>D44+D46+D48</f>
        <v>1</v>
      </c>
      <c r="AA44" s="95">
        <f>Y44-Z44</f>
        <v>8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4</v>
      </c>
      <c r="Z45" s="6">
        <f>C44+D47+D49</f>
        <v>4</v>
      </c>
      <c r="AA45" s="6">
        <f>Y45-Z45</f>
        <v>0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1</v>
      </c>
      <c r="W46" s="6">
        <f>N50</f>
        <v>1</v>
      </c>
      <c r="X46" s="6">
        <f>O50</f>
        <v>1</v>
      </c>
      <c r="Y46" s="6">
        <f>C45+D46+D49</f>
        <v>3</v>
      </c>
      <c r="Z46" s="6">
        <f>D45+C46+C49</f>
        <v>3</v>
      </c>
      <c r="AA46" s="6">
        <f>Y46-Z46</f>
        <v>0</v>
      </c>
      <c r="AB46" s="10">
        <f>3*V46+W46</f>
        <v>4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.75" thickBot="1">
      <c r="B47" s="1" t="str">
        <f>'Fase de grupos'!G50</f>
        <v>Suiza</v>
      </c>
      <c r="C47" s="9">
        <f>'Fase de grupos'!H50</f>
        <v>2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0</v>
      </c>
      <c r="X47" s="97">
        <f>R50</f>
        <v>3</v>
      </c>
      <c r="Y47" s="97">
        <f>D45+D47+D48</f>
        <v>0</v>
      </c>
      <c r="Z47" s="97">
        <f>C45+C47+C48</f>
        <v>8</v>
      </c>
      <c r="AA47" s="97">
        <f>Y47-Z47</f>
        <v>-8</v>
      </c>
      <c r="AB47" s="12">
        <f>3*V47+W47</f>
        <v>0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4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1</v>
      </c>
      <c r="N50" s="91">
        <f t="shared" si="4"/>
        <v>1</v>
      </c>
      <c r="O50" s="92">
        <f>SUM(O44:O49)</f>
        <v>1</v>
      </c>
      <c r="P50" s="91">
        <f>SUM(P44:P49)</f>
        <v>0</v>
      </c>
      <c r="Q50" s="91">
        <f>SUM(Q44:Q49)</f>
        <v>0</v>
      </c>
      <c r="R50" s="92">
        <f>SUM(R44:R49)</f>
        <v>3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3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2</v>
      </c>
      <c r="AA54" s="95">
        <f>Y54-Z54</f>
        <v>6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5</v>
      </c>
      <c r="AA55" s="6">
        <f>Y55-Z55</f>
        <v>-1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1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5</v>
      </c>
      <c r="Z56" s="6">
        <f>D55+C56+C59</f>
        <v>4</v>
      </c>
      <c r="AA56" s="6">
        <f>Y56-Z56</f>
        <v>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0</v>
      </c>
      <c r="Z57" s="97">
        <f>C55+C57+C58</f>
        <v>6</v>
      </c>
      <c r="AA57" s="97">
        <f>Y57-Z57</f>
        <v>-6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3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2</v>
      </c>
      <c r="D59" s="14">
        <f>'Fase de grupos'!I62</f>
        <v>2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0</v>
      </c>
      <c r="X64" s="95">
        <f>I70</f>
        <v>1</v>
      </c>
      <c r="Y64" s="95">
        <f>C64+C66+C68</f>
        <v>5</v>
      </c>
      <c r="Z64" s="95">
        <f>D64+D66+D68</f>
        <v>3</v>
      </c>
      <c r="AA64" s="95">
        <f>Y64-Z64</f>
        <v>2</v>
      </c>
      <c r="AB64" s="8">
        <f>3*V64+W64</f>
        <v>6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3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2</v>
      </c>
      <c r="Z65" s="6">
        <f>C64+D67+D69</f>
        <v>6</v>
      </c>
      <c r="AA65" s="6">
        <f>Y65-Z65</f>
        <v>-4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6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3</v>
      </c>
      <c r="W67" s="97">
        <f>Q70</f>
        <v>0</v>
      </c>
      <c r="X67" s="97">
        <f>R70</f>
        <v>0</v>
      </c>
      <c r="Y67" s="97">
        <f>D65+D67+D68</f>
        <v>8</v>
      </c>
      <c r="Z67" s="97">
        <f>C65+C67+C68</f>
        <v>2</v>
      </c>
      <c r="AA67" s="97">
        <f>Y67-Z67</f>
        <v>6</v>
      </c>
      <c r="AB67" s="12">
        <f>3*V67+W67</f>
        <v>9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0</v>
      </c>
      <c r="I68" s="13">
        <f>IF(C68&lt;D68,1,0)</f>
        <v>1</v>
      </c>
      <c r="J68" s="9"/>
      <c r="K68" s="6"/>
      <c r="L68" s="13"/>
      <c r="M68" s="9"/>
      <c r="N68" s="6"/>
      <c r="O68" s="13"/>
      <c r="P68" s="6">
        <f>IF(D68&gt;C68,1,0)</f>
        <v>1</v>
      </c>
      <c r="Q68" s="6">
        <f>IF(D68=C68,1,0)</f>
        <v>0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0</v>
      </c>
      <c r="I70" s="92">
        <f t="shared" si="6"/>
        <v>1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3</v>
      </c>
      <c r="Q70" s="91">
        <f>SUM(Q64:Q69)</f>
        <v>0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2</v>
      </c>
      <c r="D74" s="96">
        <f>'Fase de grupos'!I77</f>
        <v>1</v>
      </c>
      <c r="E74" s="1" t="str">
        <f>'Fase de grupos'!J77</f>
        <v>Senegal</v>
      </c>
      <c r="G74" s="9">
        <f>IF(C74&gt;D74,1,0)</f>
        <v>1</v>
      </c>
      <c r="H74" s="6">
        <f>IF(C74=D74,1,0)</f>
        <v>0</v>
      </c>
      <c r="I74" s="13">
        <f>IF(C74&lt;D74,1,0)</f>
        <v>0</v>
      </c>
      <c r="J74" s="9">
        <f>IF(D74&gt;C74,1,0)</f>
        <v>0</v>
      </c>
      <c r="K74" s="6">
        <f>IF(D74=C74,1,0)</f>
        <v>0</v>
      </c>
      <c r="L74" s="13">
        <f>IF(D74&lt;C74,1,0)</f>
        <v>1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0</v>
      </c>
      <c r="X74" s="95">
        <f>I80</f>
        <v>1</v>
      </c>
      <c r="Y74" s="95">
        <f>C74+C76+C78</f>
        <v>5</v>
      </c>
      <c r="Z74" s="95">
        <f>D74+D76+D78</f>
        <v>3</v>
      </c>
      <c r="AA74" s="95">
        <f>Y74-Z74</f>
        <v>2</v>
      </c>
      <c r="AB74" s="8">
        <f>3*V74+W74</f>
        <v>6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0</v>
      </c>
      <c r="X75" s="6">
        <f>L80</f>
        <v>3</v>
      </c>
      <c r="Y75" s="6">
        <f>D74+C77+C79</f>
        <v>2</v>
      </c>
      <c r="Z75" s="6">
        <f>C74+D77+D79</f>
        <v>6</v>
      </c>
      <c r="AA75" s="6">
        <f>Y75-Z75</f>
        <v>-4</v>
      </c>
      <c r="AB75" s="10">
        <f>3*V75+W75</f>
        <v>0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0</v>
      </c>
      <c r="AH75">
        <f>SUM(AD75:AF75)</f>
        <v>0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spans="2:36">
      <c r="B76" s="1" t="str">
        <f>'Fase de grupos'!G79</f>
        <v>Polonia</v>
      </c>
      <c r="C76" s="9">
        <f>'Fase de grupos'!H79</f>
        <v>0</v>
      </c>
      <c r="D76" s="13">
        <f>'Fase de grupos'!I79</f>
        <v>1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3</v>
      </c>
      <c r="W76" s="6">
        <f>N80</f>
        <v>0</v>
      </c>
      <c r="X76" s="6">
        <f>O80</f>
        <v>0</v>
      </c>
      <c r="Y76" s="6">
        <f>C75+D76+D79</f>
        <v>5</v>
      </c>
      <c r="Z76" s="6">
        <f>D75+C76+C79</f>
        <v>1</v>
      </c>
      <c r="AA76" s="6">
        <f>Y76-Z76</f>
        <v>4</v>
      </c>
      <c r="AB76" s="10">
        <f>3*V76+W76</f>
        <v>9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1</v>
      </c>
      <c r="D77" s="13">
        <f>'Fase de grupos'!I80</f>
        <v>2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0</v>
      </c>
      <c r="L77" s="13">
        <f>IF(C77&lt;D77,1,0)</f>
        <v>1</v>
      </c>
      <c r="M77" s="9"/>
      <c r="N77" s="6"/>
      <c r="O77" s="13"/>
      <c r="P77" s="6">
        <f>IF(D77&gt;C77,1,0)</f>
        <v>1</v>
      </c>
      <c r="Q77" s="6">
        <f>IF(D77=C77,1,0)</f>
        <v>0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0</v>
      </c>
      <c r="X77" s="97">
        <f>R80</f>
        <v>2</v>
      </c>
      <c r="Y77" s="97">
        <f>D75+D77+D78</f>
        <v>4</v>
      </c>
      <c r="Z77" s="97">
        <f>C75+C77+C78</f>
        <v>6</v>
      </c>
      <c r="AA77" s="97">
        <f>Y77-Z77</f>
        <v>-2</v>
      </c>
      <c r="AB77" s="12">
        <f>3*V77+W77</f>
        <v>3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1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3</v>
      </c>
      <c r="D78" s="13">
        <f>'Fase de grupos'!I81</f>
        <v>1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2</v>
      </c>
      <c r="H80" s="91">
        <f t="shared" ref="H80:N80" si="7">SUM(H74:H79)</f>
        <v>0</v>
      </c>
      <c r="I80" s="92">
        <f t="shared" si="7"/>
        <v>1</v>
      </c>
      <c r="J80" s="90">
        <f t="shared" si="7"/>
        <v>0</v>
      </c>
      <c r="K80" s="91">
        <f t="shared" si="7"/>
        <v>0</v>
      </c>
      <c r="L80" s="92">
        <f t="shared" si="7"/>
        <v>3</v>
      </c>
      <c r="M80" s="90">
        <f t="shared" si="7"/>
        <v>3</v>
      </c>
      <c r="N80" s="91">
        <f t="shared" si="7"/>
        <v>0</v>
      </c>
      <c r="O80" s="92">
        <f>SUM(O74:O79)</f>
        <v>0</v>
      </c>
      <c r="P80" s="91">
        <f>SUM(P74:P79)</f>
        <v>1</v>
      </c>
      <c r="Q80" s="91">
        <f>SUM(Q74:Q79)</f>
        <v>0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Galvete Gonzalo</cp:lastModifiedBy>
  <dcterms:created xsi:type="dcterms:W3CDTF">2010-03-03T16:28:09Z</dcterms:created>
  <dcterms:modified xsi:type="dcterms:W3CDTF">2018-06-11T16:18:27Z</dcterms:modified>
</cp:coreProperties>
</file>