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I68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K60" i="3" l="1"/>
  <c r="W55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4" i="3" l="1"/>
  <c r="AF34" i="3" s="1"/>
  <c r="AB36" i="3"/>
  <c r="AF37" i="3" s="1"/>
  <c r="AB46" i="3"/>
  <c r="AE46" i="3" s="1"/>
  <c r="AB17" i="3"/>
  <c r="AB75" i="3"/>
  <c r="AE65" i="3"/>
  <c r="AB47" i="3"/>
  <c r="AF47" i="3" s="1"/>
  <c r="AB35" i="3"/>
  <c r="AE36" i="3" s="1"/>
  <c r="AD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4" i="3" l="1"/>
  <c r="AF36" i="3"/>
  <c r="AE34" i="3"/>
  <c r="AH34" i="3" s="1"/>
  <c r="AD36" i="3"/>
  <c r="AH36" i="3" s="1"/>
  <c r="AF46" i="3"/>
  <c r="AE45" i="3"/>
  <c r="AE37" i="3"/>
  <c r="AH37" i="3" s="1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S40" i="2" s="1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M40" i="2"/>
  <c r="S38" i="2"/>
  <c r="P40" i="2"/>
  <c r="T40" i="2"/>
  <c r="AJ15" i="3"/>
  <c r="AJ27" i="3"/>
  <c r="AJ24" i="3"/>
  <c r="AJ25" i="3"/>
  <c r="AJ26" i="3"/>
  <c r="AJ16" i="3"/>
  <c r="AJ17" i="3"/>
  <c r="AJ4" i="3"/>
  <c r="AJ6" i="3"/>
  <c r="AJ7" i="3"/>
  <c r="AJ5" i="3"/>
  <c r="AJ14" i="3"/>
  <c r="Q38" i="2" l="1"/>
  <c r="N40" i="2"/>
  <c r="R40" i="2"/>
  <c r="R38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94" i="7"/>
  <c r="G31" i="5"/>
  <c r="C105" i="7" s="1"/>
  <c r="U78" i="2"/>
  <c r="V78" i="2"/>
  <c r="U79" i="2"/>
  <c r="V79" i="2"/>
  <c r="V68" i="2"/>
  <c r="U68" i="2"/>
  <c r="V69" i="2"/>
  <c r="U69" i="2"/>
  <c r="J30" i="5"/>
  <c r="C104" i="7"/>
  <c r="V58" i="2"/>
  <c r="U58" i="2"/>
  <c r="V59" i="2"/>
  <c r="U59" i="2"/>
  <c r="G15" i="5"/>
  <c r="C100" i="7" s="1"/>
  <c r="U48" i="2"/>
  <c r="V48" i="2"/>
  <c r="C88" i="7"/>
  <c r="C58" i="7"/>
  <c r="U49" i="2"/>
  <c r="V49" i="2"/>
  <c r="C103" i="7"/>
  <c r="J23" i="5"/>
  <c r="M24" i="5" s="1"/>
  <c r="C85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3" i="7" l="1"/>
  <c r="C91" i="7"/>
  <c r="C89" i="7"/>
  <c r="C87" i="7"/>
  <c r="C57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C76" i="7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<sst xmlns="http://schemas.openxmlformats.org/spreadsheetml/2006/main" count="460" uniqueCount="228">
  <si>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</si>
  <si>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</si>
  <si>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</si>
  <si>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</si>
  <si>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</si>
  <si>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</si>
  <si>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</si>
  <si>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</si>
  <si>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</si>
  <si>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</si>
  <si>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</si>
  <si>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</si>
  <si>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</si>
  <si>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</si>
  <si>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</si>
  <si>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</si>
  <si>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</si>
  <si>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</si>
  <si>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</si>
  <si>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</si>
  <si>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</si>
  <si>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</si>
  <si>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</si>
  <si>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</si>
  <si>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</si>
  <si>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</si>
  <si>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</si>
  <si>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</si>
  <si>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</si>
  <si>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</si>
  <si>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</si>
  <si>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</si>
  <si>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</si>
  <si>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</si>
  <si>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</si>
  <si>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</si>
  <si>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</si>
  <si>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</si>
  <si>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</si>
  <si>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</si>
  <si>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</si>
  <si>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</si>
  <si>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</si>
  <si>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</si>
  <si>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</si>
  <si>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</si>
  <si>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</si>
  <si>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</si>
  <si>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</si>
  <si>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</si>
  <si>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</si>
  <si>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</si>
  <si>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</si>
  <si>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</si>
  <si>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</si>
  <si>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</si>
  <si>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</si>
  <si>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</si>
  <si>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</si>
  <si>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</si>
  <si>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</si>
  <si>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</si>
  <si>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</si>
  <si>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</si>
  <si>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</si>
  <si>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</si>
  <si>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</si>
  <si>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</si>
  <si>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</si>
  <si>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</si>
  <si>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</si>
  <si>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</si>
  <si>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</si>
  <si>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</si>
  <si>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</si>
  <si>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</si>
  <si>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</si>
  <si>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</si>
  <si>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</si>
  <si>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</si>
  <si>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</si>
  <si>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</si>
  <si>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</si>
  <si>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</si>
  <si>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</si>
  <si>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</si>
  <si>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</si>
  <si>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</si>
  <si>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</si>
  <si>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</si>
  <si>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</si>
  <si>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</si>
  <si>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</si>
  <si>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</si>
  <si>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</si>
  <si>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</si>
  <si>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</si>
  <si>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</si>
  <si>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</si>
  <si>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</si>
  <si>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</si>
  <si>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</si>
  <si>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</si>
  <si>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</si>
  <si>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</si>
  <si>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</si>
  <si>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</si>
  <si>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</si>
  <si>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</si>
  <si>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</si>
  <si>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</si>
  <si>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</si>
  <si>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</si>
  <si>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</si>
  <si>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</si>
  <si>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</si>
  <si>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</si>
  <si>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</si>
  <si>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</si>
  <si>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</si>
  <si>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</si>
  <si>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</si>
  <si>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</si>
  <si>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</si>
  <si>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</si>
  <si>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</si>
  <si>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</si>
  <si>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</si>
  <si>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</si>
  <si>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</si>
  <si>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</si>
  <si>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</si>
  <si>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</si>
  <si>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</si>
  <si>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</si>
  <si>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</si>
  <si>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</si>
  <si>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</si>
  <si>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</si>
  <si>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</si>
  <si>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</si>
  <si>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</si>
  <si>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</si>
  <si>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</si>
  <si>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</si>
  <si>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</si>
  <si>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</si>
  <si>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</si>
  <si>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</si>
  <si>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</si>
  <si>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</si>
  <si>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</si>
  <si>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</si>
  <si>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</si>
  <si>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</si>
  <si>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</si>
  <si>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</si>
  <si>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</si>
  <si>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</si>
  <si>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</si>
  <si>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</si>
  <si>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</si>
  <si>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</si>
  <si>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</si>
  <si>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</si>
  <si>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</si>
  <si>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</si>
  <si>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</si>
  <si>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</si>
  <si>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</si>
  <si>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</si>
  <si>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</si>
  <si>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</si>
  <si>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</si>
  <si>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</si>
  <si>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</si>
  <si>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</si>
  <si>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</si>
  <si>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</si>
  <si>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</si>
  <si>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</si>
  <si>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</si>
  <si>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</si>
  <si>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</si>
  <si>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</si>
  <si>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</si>
  <si>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</si>
  <si>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</si>
  <si>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</si>
  <si>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</si>
  <si>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</si>
  <si>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</si>
  <si>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</si>
  <si>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</si>
  <si>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</si>
  <si>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</si>
  <si>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</si>
  <si>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</si>
  <si>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</si>
  <si>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</si>
  <si>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</si>
  <si>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</si>
  <si>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</si>
  <si>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</si>
  <si>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</si>
  <si>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</si>
  <si>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</si>
  <si>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</si>
  <si>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</si>
  <si>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</si>
  <si>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</si>
  <si>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</si>
  <si>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</si>
  <si>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</si>
  <si>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</si>
  <si>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</si>
  <si>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</si>
  <si>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</si>
  <si>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</si>
  <si>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</si>
  <si>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</si>
  <si>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</si>
  <si>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</si>
  <si>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Galvao 2</t>
  </si>
  <si>
    <t>ggalvete@gmail.com</t>
  </si>
  <si>
    <t xml:space="preserve">Argentina </t>
  </si>
  <si>
    <t xml:space="preserve">Inglaterra </t>
  </si>
  <si>
    <t>Messi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</si>
</sst>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galvete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62" workbookViewId="0">
      <selection activeCell="I83" sqref="I8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4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2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4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2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2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5</v>
      </c>
      <c r="S21" s="114">
        <f>IF('No modificar!!'!AJ14=0,'No modificar!!'!AA14,IF('No modificar!!'!AJ15=0,'No modificar!!'!AA15,IF('No modificar!!'!AJ16=0,'No modificar!!'!AA16,'No modificar!!'!AA17)))</f>
        <v>-3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5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2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2</v>
      </c>
      <c r="P49" s="149">
        <f>IF('No modificar!!'!AJ44=2,'No modificar!!'!X44,IF('No modificar!!'!AJ45=2,'No modificar!!'!X45,IF('No modificar!!'!AJ46=2,'No modificar!!'!X46,'No modificar!!'!X47)))</f>
        <v>0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5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1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1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3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5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2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1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5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-1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4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7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1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7" workbookViewId="0">
      <selection activeCell="P16" sqref="P16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 xml:space="preserve">Argentina 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1</v>
      </c>
      <c r="F10" s="169"/>
      <c r="G10" s="185" t="s">
        <v>225</v>
      </c>
      <c r="H10" s="185">
        <v>2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">
        <v>16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Argentina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1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">
        <v>226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1</v>
      </c>
      <c r="F17" s="169"/>
      <c r="G17" s="185" t="s">
        <v>226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227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">
        <v>120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Croacia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2</v>
      </c>
      <c r="F24" s="169"/>
      <c r="G24" s="185" t="str">
        <f>IF(E24&gt;E25,D24,IF(E25&gt;E24,D25,"Manualmente"))</f>
        <v>Croacia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Croacia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0</v>
      </c>
      <c r="F31" s="169"/>
      <c r="G31" s="185" t="str">
        <f>IF(E31&gt;E32,D31,IF(E32&gt;E31,D32,"Manualmente"))</f>
        <v>Bélgica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3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1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1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1</v>
      </c>
      <c r="E57" s="172">
        <f>'Fase final'!E11</f>
        <v>1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1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1</v>
      </c>
      <c r="E59" s="172">
        <f>'Fase final'!E18</f>
        <v>1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2</v>
      </c>
      <c r="E61" s="172">
        <f>'Fase final'!E25</f>
        <v>1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1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Polonia</v>
      </c>
      <c r="D63" s="50">
        <f>'Fase final'!E31</f>
        <v>0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2</v>
      </c>
      <c r="F66" s="53" t="str">
        <f>'Fase final'!G10</f>
        <v xml:space="preserve">Argentina 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1</v>
      </c>
      <c r="F67" s="49" t="str">
        <f>'Fase final'!G17</f>
        <v xml:space="preserve">Inglaterra 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2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 xml:space="preserve">Argentina </v>
      </c>
      <c r="D72" s="64">
        <f>'Fase final'!K9</f>
        <v>2</v>
      </c>
      <c r="E72" s="64">
        <f>'Fase final'!K16</f>
        <v>2</v>
      </c>
      <c r="F72" s="65" t="str">
        <f>'Fase final'!J16</f>
        <v xml:space="preserve">Inglaterra </v>
      </c>
    </row>
    <row r="73" spans="2:6" ht="15.75" thickBot="1">
      <c r="B73" s="11">
        <v>62</v>
      </c>
      <c r="C73" s="16" t="str">
        <f>'Fase final'!J23</f>
        <v>Croacia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Argentina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Inglaterra</v>
      </c>
      <c r="D77" s="16">
        <f>'Fase final'!N22</f>
        <v>2</v>
      </c>
      <c r="E77" s="16">
        <f>'Fase final'!N24</f>
        <v>1</v>
      </c>
      <c r="F77" s="14" t="str">
        <f>'Fase final'!M24</f>
        <v>Croacia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 xml:space="preserve">Argentina 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 xml:space="preserve">Inglaterra 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 xml:space="preserve">Argentina </v>
      </c>
      <c r="D108"/>
      <c r="E108"/>
      <c r="F108"/>
    </row>
    <row r="109" spans="2:6">
      <c r="B109" s="9" t="s">
        <v>203</v>
      </c>
      <c r="C109" s="13" t="str">
        <f>F72</f>
        <v xml:space="preserve">Inglaterra </v>
      </c>
      <c r="D109"/>
      <c r="E109"/>
      <c r="F109"/>
    </row>
    <row r="110" spans="2:6">
      <c r="B110" s="9" t="s">
        <v>204</v>
      </c>
      <c r="C110" s="13" t="str">
        <f>C73</f>
        <v>Croacia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Argentina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Inglaterra</v>
      </c>
      <c r="D116"/>
      <c r="E116"/>
      <c r="F116"/>
    </row>
    <row r="117" spans="2:6" ht="15.75" thickBot="1">
      <c r="B117" s="11" t="s">
        <v>209</v>
      </c>
      <c r="C117" s="14" t="str">
        <f>F77</f>
        <v>Croacia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Argentina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Messi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4</v>
      </c>
      <c r="Z4" s="15">
        <f>D4+D6+D8</f>
        <v>3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5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2</v>
      </c>
      <c r="Z6" s="6">
        <f>D5+C6+C9</f>
        <v>2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4</v>
      </c>
      <c r="Z7" s="16">
        <f>C5+C7+C8</f>
        <v>1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1</v>
      </c>
      <c r="W14" s="22">
        <f>H20</f>
        <v>1</v>
      </c>
      <c r="X14" s="22">
        <f>I20</f>
        <v>1</v>
      </c>
      <c r="Y14" s="22">
        <f>C14+C16+C18</f>
        <v>4</v>
      </c>
      <c r="Z14" s="22">
        <f>D14+D16+D18</f>
        <v>3</v>
      </c>
      <c r="AA14" s="22">
        <f>Y14-Z14</f>
        <v>1</v>
      </c>
      <c r="AB14" s="8">
        <f>3*V14+W14</f>
        <v>4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6</v>
      </c>
      <c r="Z15" s="6">
        <f>C14+D17+D19</f>
        <v>2</v>
      </c>
      <c r="AA15" s="6">
        <f>Y15-Z15</f>
        <v>4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2</v>
      </c>
      <c r="Z16" s="6">
        <f>D15+C16+C19</f>
        <v>5</v>
      </c>
      <c r="AA16" s="6">
        <f>Y16-Z16</f>
        <v>-3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2</v>
      </c>
      <c r="X17" s="16">
        <f>R20</f>
        <v>1</v>
      </c>
      <c r="Y17" s="16">
        <f>D15+D17+D18</f>
        <v>2</v>
      </c>
      <c r="Z17" s="16">
        <f>C15+C17+C18</f>
        <v>4</v>
      </c>
      <c r="AA17" s="16">
        <f>Y17-Z17</f>
        <v>-2</v>
      </c>
      <c r="AB17" s="12">
        <f>3*V17+W17</f>
        <v>2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1</v>
      </c>
      <c r="E18" s="1" t="str">
        <f>'Fase de grupos'!J21</f>
        <v>Irán</v>
      </c>
      <c r="G18" s="9">
        <f>IF(C18&gt;D18,1,0)</f>
        <v>0</v>
      </c>
      <c r="H18" s="6">
        <f>IF(C18=D18,1,0)</f>
        <v>1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1</v>
      </c>
      <c r="R18" s="13">
        <f>IF(D18&lt;C18,1,0)</f>
        <v>0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1</v>
      </c>
      <c r="H20" s="19">
        <f t="shared" ref="H20:N20" si="1">SUM(H14:H19)</f>
        <v>1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2</v>
      </c>
      <c r="R20" s="20">
        <f>SUM(R14:R19)</f>
        <v>1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5</v>
      </c>
      <c r="Z24" s="22">
        <f>D24+D26+D28</f>
        <v>2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3</v>
      </c>
      <c r="Z25" s="6">
        <f>C24+D27+D29</f>
        <v>7</v>
      </c>
      <c r="AA25" s="6">
        <f>Y25-Z25</f>
        <v>-4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1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4</v>
      </c>
      <c r="Z26" s="6">
        <f>D25+C26+C29</f>
        <v>4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2</v>
      </c>
      <c r="W27" s="16">
        <f>Q30</f>
        <v>0</v>
      </c>
      <c r="X27" s="16">
        <f>R30</f>
        <v>1</v>
      </c>
      <c r="Y27" s="16">
        <f>D25+D27+D28</f>
        <v>4</v>
      </c>
      <c r="Z27" s="16">
        <f>C25+C27+C28</f>
        <v>3</v>
      </c>
      <c r="AA27" s="16">
        <f>Y27-Z27</f>
        <v>1</v>
      </c>
      <c r="AB27" s="12">
        <f>3*V27+W27</f>
        <v>6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2</v>
      </c>
      <c r="Q30" s="19">
        <f>SUM(Q24:Q29)</f>
        <v>0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0</v>
      </c>
      <c r="X34" s="95">
        <f>I40</f>
        <v>1</v>
      </c>
      <c r="Y34" s="95">
        <f>C34+C36+C38</f>
        <v>4</v>
      </c>
      <c r="Z34" s="95">
        <f>D34+D36+D38</f>
        <v>3</v>
      </c>
      <c r="AA34" s="95">
        <f>Y34-Z34</f>
        <v>1</v>
      </c>
      <c r="AB34" s="8">
        <f>3*V34+W34</f>
        <v>6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2</v>
      </c>
      <c r="Z35" s="6">
        <f>C34+D37+D39</f>
        <v>6</v>
      </c>
      <c r="AA35" s="6">
        <f>Y35-Z35</f>
        <v>-4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6</v>
      </c>
      <c r="Z36" s="6">
        <f>D35+C36+C39</f>
        <v>3</v>
      </c>
      <c r="AA36" s="6">
        <f>Y36-Z36</f>
        <v>3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4</v>
      </c>
      <c r="Z37" s="97">
        <f>C35+C37+C38</f>
        <v>4</v>
      </c>
      <c r="AA37" s="97">
        <f>Y37-Z37</f>
        <v>0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0</v>
      </c>
      <c r="I40" s="92">
        <f t="shared" si="3"/>
        <v>1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5</v>
      </c>
      <c r="Z44" s="95">
        <f>D44+D46+D48</f>
        <v>3</v>
      </c>
      <c r="AA44" s="95">
        <f>Y44-Z44</f>
        <v>2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4</v>
      </c>
      <c r="Z45" s="6">
        <f>C44+D47+D49</f>
        <v>3</v>
      </c>
      <c r="AA45" s="6">
        <f>Y45-Z45</f>
        <v>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2</v>
      </c>
      <c r="Z46" s="6">
        <f>D45+C46+C49</f>
        <v>6</v>
      </c>
      <c r="AA46" s="6">
        <f>Y46-Z46</f>
        <v>-4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2</v>
      </c>
      <c r="X47" s="97">
        <f>R50</f>
        <v>0</v>
      </c>
      <c r="Y47" s="97">
        <f>D45+D47+D48</f>
        <v>4</v>
      </c>
      <c r="Z47" s="97">
        <f>C45+C47+C48</f>
        <v>3</v>
      </c>
      <c r="AA47" s="97">
        <f>Y47-Z47</f>
        <v>1</v>
      </c>
      <c r="AB47" s="12">
        <f>3*V47+W47</f>
        <v>5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1</v>
      </c>
      <c r="D48" s="13">
        <f>'Fase de grupos'!I51</f>
        <v>1</v>
      </c>
      <c r="E48" s="1" t="str">
        <f>'Fase de grupos'!J51</f>
        <v>Serbia</v>
      </c>
      <c r="G48" s="9">
        <f>IF(C48&gt;D48,1,0)</f>
        <v>0</v>
      </c>
      <c r="H48" s="6">
        <f>IF(C48=D48,1,0)</f>
        <v>1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1</v>
      </c>
      <c r="R48" s="13">
        <f>IF(D48&lt;C48,1,0)</f>
        <v>0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1</v>
      </c>
      <c r="Q50" s="91">
        <f>SUM(Q44:Q49)</f>
        <v>2</v>
      </c>
      <c r="R50" s="92">
        <f>SUM(R44:R49)</f>
        <v>0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5</v>
      </c>
      <c r="Z54" s="95">
        <f>D54+D56+D58</f>
        <v>0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3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2</v>
      </c>
      <c r="Z55" s="6">
        <f>C54+D57+D59</f>
        <v>4</v>
      </c>
      <c r="AA55" s="6">
        <f>Y55-Z55</f>
        <v>-2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0</v>
      </c>
      <c r="X56" s="6">
        <f>O60</f>
        <v>1</v>
      </c>
      <c r="Y56" s="6">
        <f>C55+D56+D59</f>
        <v>5</v>
      </c>
      <c r="Z56" s="6">
        <f>D55+C56+C59</f>
        <v>3</v>
      </c>
      <c r="AA56" s="6">
        <f>Y56-Z56</f>
        <v>2</v>
      </c>
      <c r="AB56" s="10">
        <f>3*V56+W56</f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6</v>
      </c>
      <c r="AA57" s="97">
        <f>Y57-Z57</f>
        <v>-5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0</v>
      </c>
      <c r="L60" s="92">
        <f t="shared" si="5"/>
        <v>2</v>
      </c>
      <c r="M60" s="90">
        <f t="shared" si="5"/>
        <v>2</v>
      </c>
      <c r="N60" s="91">
        <f t="shared" si="5"/>
        <v>0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1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5</v>
      </c>
      <c r="Z64" s="95">
        <f>D64+D66+D68</f>
        <v>3</v>
      </c>
      <c r="AA64" s="95">
        <f>Y64-Z64</f>
        <v>2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1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2</v>
      </c>
      <c r="Z65" s="6">
        <f>C64+D67+D69</f>
        <v>7</v>
      </c>
      <c r="AA65" s="6">
        <f>Y65-Z65</f>
        <v>-5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2</v>
      </c>
      <c r="Z66" s="6">
        <f>D65+C66+C69</f>
        <v>3</v>
      </c>
      <c r="AA66" s="6">
        <f>Y66-Z66</f>
        <v>-1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5</v>
      </c>
      <c r="Z67" s="97">
        <f>C65+C67+C68</f>
        <v>1</v>
      </c>
      <c r="AA67" s="97">
        <f>Y67-Z67</f>
        <v>4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6</v>
      </c>
      <c r="Z74" s="95">
        <f>D74+D76+D78</f>
        <v>4</v>
      </c>
      <c r="AA74" s="95">
        <f>Y74-Z74</f>
        <v>2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3</v>
      </c>
      <c r="Z75" s="6">
        <f>C74+D77+D79</f>
        <v>5</v>
      </c>
      <c r="AA75" s="6">
        <f>Y75-Z75</f>
        <v>-2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5</v>
      </c>
      <c r="Z76" s="6">
        <f>D75+C76+C79</f>
        <v>3</v>
      </c>
      <c r="AA76" s="6">
        <f>Y76-Z76</f>
        <v>2</v>
      </c>
      <c r="AB76" s="10">
        <f>3*V76+W76</f>
        <v>7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2</v>
      </c>
      <c r="Z77" s="97">
        <f>C75+C77+C78</f>
        <v>4</v>
      </c>
      <c r="AA77" s="97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Galvete Gonzalo</cp:lastModifiedBy>
  <dcterms:created xsi:type="dcterms:W3CDTF">2010-03-03T16:28:09Z</dcterms:created>
  <dcterms:modified xsi:type="dcterms:W3CDTF">2018-06-11T16:51:28Z</dcterms:modified>
</cp:coreProperties>
</file>