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D76" i="3"/>
  <c r="C76" i="3"/>
  <c r="D75" i="3"/>
  <c r="C75" i="3"/>
  <c r="D74" i="3"/>
  <c r="Z74" i="3" s="1"/>
  <c r="C74" i="3"/>
  <c r="D69" i="3"/>
  <c r="C69" i="3"/>
  <c r="D68" i="3"/>
  <c r="C68" i="3"/>
  <c r="D67" i="3"/>
  <c r="C67" i="3"/>
  <c r="D66" i="3"/>
  <c r="C66" i="3"/>
  <c r="D65" i="3"/>
  <c r="C65" i="3"/>
  <c r="D64" i="3"/>
  <c r="C64" i="3"/>
  <c r="Y64" i="3" s="1"/>
  <c r="D59" i="3"/>
  <c r="C59" i="3"/>
  <c r="D58" i="3"/>
  <c r="C58" i="3"/>
  <c r="D57" i="3"/>
  <c r="C57" i="3"/>
  <c r="D56" i="3"/>
  <c r="G56" i="3" s="1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6" i="3"/>
  <c r="E38" i="3"/>
  <c r="B48" i="3"/>
  <c r="E54" i="3"/>
  <c r="J52" i="3" s="1"/>
  <c r="U55" i="3" s="1"/>
  <c r="E56" i="3"/>
  <c r="E64" i="3"/>
  <c r="J62" i="3" s="1"/>
  <c r="U65" i="3" s="1"/>
  <c r="E66" i="3"/>
  <c r="I68" i="3"/>
  <c r="E68" i="3"/>
  <c r="E74" i="3"/>
  <c r="J72" i="3" s="1"/>
  <c r="U75" i="3" s="1"/>
  <c r="E76" i="3"/>
  <c r="R77" i="3"/>
  <c r="E78" i="3"/>
  <c r="B35" i="3"/>
  <c r="M32" i="3" s="1"/>
  <c r="U36" i="3" s="1"/>
  <c r="B37" i="3"/>
  <c r="B39" i="3"/>
  <c r="B49" i="3"/>
  <c r="B55" i="3"/>
  <c r="M52" i="3" s="1"/>
  <c r="U56" i="3" s="1"/>
  <c r="B57" i="3"/>
  <c r="B65" i="3"/>
  <c r="M62" i="3" s="1"/>
  <c r="U66" i="3" s="1"/>
  <c r="B67" i="3"/>
  <c r="B69" i="3"/>
  <c r="B75" i="3"/>
  <c r="M72" i="3" s="1"/>
  <c r="U76" i="3" s="1"/>
  <c r="B77" i="3"/>
  <c r="B79" i="3"/>
  <c r="I78" i="3"/>
  <c r="Y74" i="3"/>
  <c r="AA74" i="3" s="1"/>
  <c r="J67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I80" i="3"/>
  <c r="X74" i="3" s="1"/>
  <c r="M70" i="3"/>
  <c r="V66" i="3" s="1"/>
  <c r="K50" i="3"/>
  <c r="W45" i="3" s="1"/>
  <c r="AA37" i="3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B66" i="3"/>
  <c r="AB36" i="3"/>
  <c r="AF36" i="3" s="1"/>
  <c r="AB34" i="3"/>
  <c r="AF34" i="3" s="1"/>
  <c r="AB46" i="3"/>
  <c r="AE46" i="3" s="1"/>
  <c r="AB17" i="3"/>
  <c r="AB75" i="3"/>
  <c r="AB47" i="3"/>
  <c r="AF47" i="3" s="1"/>
  <c r="AB35" i="3"/>
  <c r="AF37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65" i="3" l="1"/>
  <c r="AE66" i="3"/>
  <c r="AE36" i="3"/>
  <c r="AD37" i="3"/>
  <c r="AE34" i="3"/>
  <c r="AD34" i="3"/>
  <c r="AD36" i="3"/>
  <c r="AH36" i="3" s="1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R38" i="2"/>
  <c r="S40" i="2"/>
  <c r="Q38" i="2"/>
  <c r="P40" i="2"/>
  <c r="M40" i="2"/>
  <c r="N40" i="2"/>
  <c r="S39" i="2"/>
  <c r="T40" i="2"/>
  <c r="R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G29" i="5" s="1"/>
  <c r="D25" i="5"/>
  <c r="D10" i="5"/>
  <c r="C84" i="7" s="1"/>
  <c r="V39" i="2"/>
  <c r="D22" i="5"/>
  <c r="C81" i="7" s="1"/>
  <c r="C60" i="7"/>
  <c r="C83" i="7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C100" i="7"/>
  <c r="U48" i="2"/>
  <c r="V48" i="2"/>
  <c r="U49" i="2"/>
  <c r="V49" i="2"/>
  <c r="J23" i="5"/>
  <c r="M24" i="5" s="1"/>
  <c r="C57" i="7"/>
  <c r="G10" i="5"/>
  <c r="G8" i="5"/>
  <c r="C98" i="7" s="1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1" i="7" l="1"/>
  <c r="G24" i="5"/>
  <c r="C103" i="7" s="1"/>
  <c r="C94" i="7"/>
  <c r="F63" i="7"/>
  <c r="C89" i="7"/>
  <c r="C58" i="7"/>
  <c r="C85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99" i="7"/>
  <c r="J9" i="5"/>
  <c r="C72" i="7" s="1"/>
  <c r="C108" i="7" s="1"/>
  <c r="F67" i="7"/>
  <c r="C68" i="7"/>
  <c r="F73" i="7"/>
  <c r="C111" i="7" s="1"/>
  <c r="M12" i="5" l="1"/>
  <c r="C76" i="7" s="1"/>
  <c r="C114" i="7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<sst xmlns="http://schemas.openxmlformats.org/spreadsheetml/2006/main" count="459" uniqueCount="229">
  <si>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</si>
  <si>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</si>
  <si>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</si>
  <si>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</si>
  <si>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</si>
  <si>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</si>
  <si>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</si>
  <si>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</si>
  <si>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</si>
  <si>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</si>
  <si>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</si>
  <si>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</si>
  <si>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</si>
  <si>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</si>
  <si>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</si>
  <si>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</si>
  <si>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</si>
  <si>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</si>
  <si>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</si>
  <si>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</si>
  <si>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</si>
  <si>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</si>
  <si>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</si>
  <si>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</si>
  <si>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</si>
  <si>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</si>
  <si>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</si>
  <si>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</si>
  <si>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</si>
  <si>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</si>
  <si>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</si>
  <si>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</si>
  <si>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</si>
  <si>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</si>
  <si>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</si>
  <si>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</si>
  <si>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</si>
  <si>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</si>
  <si>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</si>
  <si>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</si>
  <si>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</si>
  <si>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</si>
  <si>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</si>
  <si>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</si>
  <si>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</si>
  <si>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</si>
  <si>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</si>
  <si>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</si>
  <si>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</si>
  <si>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</si>
  <si>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</si>
  <si>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</si>
  <si>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</si>
  <si>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</si>
  <si>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</si>
  <si>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</si>
  <si>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</si>
  <si>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</si>
  <si>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</si>
  <si>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</si>
  <si>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</si>
  <si>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</si>
  <si>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</si>
  <si>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</si>
  <si>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</si>
  <si>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</si>
  <si>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</si>
  <si>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</si>
  <si>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</si>
  <si>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</si>
  <si>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</si>
  <si>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</si>
  <si>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</si>
  <si>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</si>
  <si>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</si>
  <si>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</si>
  <si>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</si>
  <si>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</si>
  <si>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</si>
  <si>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</si>
  <si>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</si>
  <si>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</si>
  <si>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</si>
  <si>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</si>
  <si>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</si>
  <si>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</si>
  <si>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</si>
  <si>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</si>
  <si>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</si>
  <si>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</si>
  <si>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</si>
  <si>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</si>
  <si>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</si>
  <si>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</si>
  <si>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</si>
  <si>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</si>
  <si>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</si>
  <si>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</si>
  <si>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</si>
  <si>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</si>
  <si>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</si>
  <si>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</si>
  <si>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</si>
  <si>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</si>
  <si>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</si>
  <si>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</si>
  <si>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</si>
  <si>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</si>
  <si>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</si>
  <si>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</si>
  <si>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</si>
  <si>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</si>
  <si>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</si>
  <si>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</si>
  <si>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</si>
  <si>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</si>
  <si>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</si>
  <si>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</si>
  <si>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</si>
  <si>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</si>
  <si>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</si>
  <si>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</si>
  <si>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</si>
  <si>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</si>
  <si>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</si>
  <si>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</si>
  <si>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</si>
  <si>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</si>
  <si>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</si>
  <si>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</si>
  <si>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</si>
  <si>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</si>
  <si>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</si>
  <si>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</si>
  <si>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</si>
  <si>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</si>
  <si>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</si>
  <si>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</si>
  <si>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</si>
  <si>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</si>
  <si>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</si>
  <si>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</si>
  <si>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</si>
  <si>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</si>
  <si>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</si>
  <si>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</si>
  <si>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</si>
  <si>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</si>
  <si>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</si>
  <si>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</si>
  <si>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</si>
  <si>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</si>
  <si>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</si>
  <si>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</si>
  <si>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</si>
  <si>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</si>
  <si>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</si>
  <si>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</si>
  <si>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</si>
  <si>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</si>
  <si>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</si>
  <si>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</si>
  <si>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</si>
  <si>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</si>
  <si>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</si>
  <si>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</si>
  <si>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</si>
  <si>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</si>
  <si>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</si>
  <si>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</si>
  <si>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</si>
  <si>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</si>
  <si>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</si>
  <si>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</si>
  <si>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</si>
  <si>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</si>
  <si>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</si>
  <si>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</si>
  <si>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</si>
  <si>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</si>
  <si>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</si>
  <si>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</si>
  <si>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</si>
  <si>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</si>
  <si>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</si>
  <si>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</si>
  <si>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</si>
  <si>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</si>
  <si>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</si>
  <si>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</si>
  <si>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</si>
  <si>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</si>
  <si>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</si>
  <si>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</si>
  <si>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</si>
  <si>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</si>
  <si>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</si>
  <si>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</si>
  <si>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</si>
  <si>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</si>
  <si>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</si>
  <si>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</si>
  <si>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</si>
  <si>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</si>
  <si>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</si>
  <si>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</si>
  <si>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</si>
  <si>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</si>
  <si>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</si>
  <si>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</si>
  <si>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</si>
  <si>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</si>
  <si>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</si>
  <si>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</si>
  <si>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</si>
  <si>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</si>
  <si>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</si>
  <si>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</si>
  <si>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</si>
  <si>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</si>
  <si>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</si>
  <si>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</si>
  <si>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</si>
  <si>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Mauricio Stagno</t>
  </si>
  <si>
    <t>stagnomauricio@gmail.com</t>
  </si>
  <si>
    <t>suecia</t>
  </si>
  <si>
    <t>portugal</t>
  </si>
  <si>
    <t>egipto</t>
  </si>
  <si>
    <t>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</si>
</sst>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tagnomaurici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0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N82" sqref="N82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2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1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4</v>
      </c>
      <c r="S8" s="146">
        <f>IF('No modificar!!'!AJ4=3,'No modificar!!'!AA4,IF('No modificar!!'!AJ5=3,'No modificar!!'!AA5,IF('No modificar!!'!AJ6=3,'No modificar!!'!AA6,'No modificar!!'!AA7)))</f>
        <v>2</v>
      </c>
      <c r="T8" s="144">
        <f>IF('No modificar!!'!AJ4=3,'No modificar!!'!AB4,IF('No modificar!!'!AJ5=3,'No modificar!!'!AB5,IF('No modificar!!'!AJ6=3,'No modificar!!'!AB6,'No modificar!!'!AB7)))</f>
        <v>6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6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6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2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>!!</v>
      </c>
      <c r="V18" s="191" t="str">
        <f>IF(AND(T18=T19,S18=S19,Q18=Q19),"El 1° se decide por Fair Play"," ")</f>
        <v>El 1° se decide por Fair Play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6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3</v>
      </c>
      <c r="P30" s="99">
        <f>IF('No modificar!!'!AJ24=1,'No modificar!!'!X24,IF('No modificar!!'!AJ25=1,'No modificar!!'!X25,IF('No modificar!!'!AJ26=1,'No modificar!!'!X26,'No modificar!!'!X27)))</f>
        <v>0</v>
      </c>
      <c r="Q30" s="99">
        <f>IF('No modificar!!'!AJ24=1,'No modificar!!'!Y24,IF('No modificar!!'!AJ25=1,'No modificar!!'!Y25,IF('No modificar!!'!AJ26=1,'No modificar!!'!Y26,'No modificar!!'!Y27)))</f>
        <v>5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2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Islandia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2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Suiza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Brasil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8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4</v>
      </c>
      <c r="T49" s="147">
        <f>IF('No modificar!!'!AJ44=2,'No modificar!!'!AB44,IF('No modificar!!'!AJ45=2,'No modificar!!'!AB45,IF('No modificar!!'!AJ46=2,'No modificar!!'!AB46,'No modificar!!'!AB47)))</f>
        <v>7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3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7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3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4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10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-4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2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Panamá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-1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Bélgica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0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N26" sqref="N26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">
        <v>90</v>
      </c>
      <c r="E8" s="184">
        <v>0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3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Argentina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Suiza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2</v>
      </c>
      <c r="F15" s="169"/>
      <c r="G15" s="185" t="s">
        <v>225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suecia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3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228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">
        <v>226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2</v>
      </c>
      <c r="F22" s="169"/>
      <c r="G22" s="185" t="s">
        <v>227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suecia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egipto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Islandia</v>
      </c>
      <c r="E24" s="184">
        <v>1</v>
      </c>
      <c r="F24" s="169"/>
      <c r="G24" s="185" t="str">
        <f>IF(E24&gt;E25,D24,IF(E25&gt;E24,D25,"Manualmente"))</f>
        <v>Perú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egipto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Brasil</v>
      </c>
      <c r="E29" s="184">
        <v>1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3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Panamá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2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2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2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4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2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3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2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2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3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Suiza</v>
      </c>
      <c r="D58" s="172">
        <f>'Fase final'!E14</f>
        <v>2</v>
      </c>
      <c r="E58" s="172">
        <f>'Fase final'!E15</f>
        <v>2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3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2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Islandia</v>
      </c>
      <c r="D61" s="172">
        <f>'Fase final'!E24</f>
        <v>1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Brasil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3</v>
      </c>
      <c r="E63" s="50">
        <f>'Fase final'!E32</f>
        <v>1</v>
      </c>
      <c r="F63" s="189" t="str">
        <f>'Fase final'!D32</f>
        <v>Panamá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suecia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egipto</v>
      </c>
      <c r="D68" s="48">
        <f>'Fase final'!H22</f>
        <v>2</v>
      </c>
      <c r="E68" s="48">
        <f>'Fase final'!H24</f>
        <v>1</v>
      </c>
      <c r="F68" s="49" t="str">
        <f>'Fase final'!G24</f>
        <v>Perú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3</v>
      </c>
      <c r="E72" s="64">
        <f>'Fase final'!K16</f>
        <v>1</v>
      </c>
      <c r="F72" s="65" t="str">
        <f>'Fase final'!J16</f>
        <v>suecia</v>
      </c>
    </row>
    <row r="73" spans="2:6" ht="15.75" thickBot="1">
      <c r="B73" s="11">
        <v>62</v>
      </c>
      <c r="C73" s="16" t="str">
        <f>'Fase final'!J23</f>
        <v>egipto</v>
      </c>
      <c r="D73" s="16">
        <f>'Fase final'!K23</f>
        <v>1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suecia</v>
      </c>
      <c r="D77" s="16">
        <f>'Fase final'!N22</f>
        <v>1</v>
      </c>
      <c r="E77" s="16">
        <f>'Fase final'!N24</f>
        <v>3</v>
      </c>
      <c r="F77" s="14" t="str">
        <f>'Fase final'!M24</f>
        <v>egipto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Islandia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Suiza</v>
      </c>
      <c r="E88" s="154"/>
      <c r="F88" s="154"/>
    </row>
    <row r="89" spans="2:6" s="153" customFormat="1">
      <c r="B89" s="159" t="s">
        <v>195</v>
      </c>
      <c r="C89" s="161" t="str">
        <f>'Fase final'!D29</f>
        <v>Brasil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Panamá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42</v>
      </c>
      <c r="C100" s="161" t="str">
        <f>'Fase final'!G15</f>
        <v>suecia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egipto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Perú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suecia</v>
      </c>
      <c r="D109"/>
      <c r="E109"/>
      <c r="F109"/>
    </row>
    <row r="110" spans="2:6">
      <c r="B110" s="9" t="s">
        <v>204</v>
      </c>
      <c r="C110" s="13" t="str">
        <f>C73</f>
        <v>egipto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suecia</v>
      </c>
      <c r="D116"/>
      <c r="E116"/>
      <c r="F116"/>
    </row>
    <row r="117" spans="2:6" ht="15.75" thickBot="1">
      <c r="B117" s="11" t="s">
        <v>209</v>
      </c>
      <c r="C117" s="14" t="str">
        <f>F77</f>
        <v>egipto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2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6</v>
      </c>
      <c r="Z4" s="15">
        <f>D4+D6+D8</f>
        <v>5</v>
      </c>
      <c r="AA4" s="15">
        <f>Y4-Z4</f>
        <v>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3</v>
      </c>
      <c r="Z5" s="6">
        <f>C4+D7+D9</f>
        <v>7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6</v>
      </c>
      <c r="Z6" s="6">
        <f>D5+C6+C9</f>
        <v>5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0</v>
      </c>
      <c r="X7" s="16">
        <f>R10</f>
        <v>1</v>
      </c>
      <c r="Y7" s="16">
        <f>D5+D7+D8</f>
        <v>6</v>
      </c>
      <c r="Z7" s="16">
        <f>C5+C7+C8</f>
        <v>4</v>
      </c>
      <c r="AA7" s="16">
        <f>Y7-Z7</f>
        <v>2</v>
      </c>
      <c r="AB7" s="12">
        <f>3*V7+W7</f>
        <v>6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2</v>
      </c>
      <c r="D8" s="13">
        <f>'Fase de grupos'!I11</f>
        <v>0</v>
      </c>
      <c r="E8" s="1" t="str">
        <f>'Fase de grupos'!J11</f>
        <v>Uruguay</v>
      </c>
      <c r="G8" s="9">
        <f>IF(C8&gt;D8,1,0)</f>
        <v>1</v>
      </c>
      <c r="H8" s="6">
        <f>IF(C8=D8,1,0)</f>
        <v>0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0</v>
      </c>
      <c r="R8" s="13">
        <f>IF(D8&lt;C8,1,0)</f>
        <v>1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0</v>
      </c>
      <c r="R10" s="3">
        <f>SUM(R4:R9)</f>
        <v>1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7</v>
      </c>
      <c r="Z14" s="22">
        <f>D14+D16+D18</f>
        <v>1</v>
      </c>
      <c r="AA14" s="22">
        <f>Y14-Z14</f>
        <v>6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7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4</v>
      </c>
      <c r="AA24" s="22">
        <f>Y24-Z24</f>
        <v>2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3</v>
      </c>
      <c r="X27" s="16">
        <f>R30</f>
        <v>0</v>
      </c>
      <c r="Y27" s="16">
        <f>D25+D27+D28</f>
        <v>5</v>
      </c>
      <c r="Z27" s="16">
        <f>C25+C27+C28</f>
        <v>5</v>
      </c>
      <c r="AA27" s="16">
        <f>Y27-Z27</f>
        <v>0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2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3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2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6</v>
      </c>
      <c r="Z34" s="95">
        <f>D34+D36+D38</f>
        <v>5</v>
      </c>
      <c r="AA34" s="95">
        <f>Y34-Z34</f>
        <v>1</v>
      </c>
      <c r="AB34" s="8">
        <f>3*V34+W34</f>
        <v>5</v>
      </c>
      <c r="AD34">
        <f>IF(OR(AB34&gt;AB35,AND(AB34=AB35,AA34&gt;AA35),AND(AB34=AB35,AA34=AA35,Y34&gt;Y35)),1,0)</f>
        <v>0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2</v>
      </c>
      <c r="W35" s="6">
        <f>K40</f>
        <v>1</v>
      </c>
      <c r="X35" s="6">
        <f>L40</f>
        <v>0</v>
      </c>
      <c r="Y35" s="6">
        <f>D34+C37+C39</f>
        <v>5</v>
      </c>
      <c r="Z35" s="6">
        <f>C34+D37+D39</f>
        <v>2</v>
      </c>
      <c r="AA35" s="6">
        <f>Y35-Z35</f>
        <v>3</v>
      </c>
      <c r="AB35" s="10">
        <f>3*V35+W35</f>
        <v>7</v>
      </c>
      <c r="AD35">
        <f>IF(OR(AB35&gt;AB34,AND(AB35=AB34,AA35&gt;AA34),AND(AB35=AB34,AA35=AA34,Y35&gt;Y34)),1,0)</f>
        <v>1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>SUM(AD35:AF35)</f>
        <v>3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3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3</v>
      </c>
      <c r="Z36" s="6">
        <f>D35+C36+C39</f>
        <v>4</v>
      </c>
      <c r="AA36" s="6">
        <f>Y36-Z36</f>
        <v>-1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1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6</v>
      </c>
      <c r="AA37" s="97">
        <f>Y37-Z37</f>
        <v>-3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2</v>
      </c>
      <c r="K40" s="91">
        <f t="shared" si="3"/>
        <v>1</v>
      </c>
      <c r="L40" s="92">
        <f t="shared" si="3"/>
        <v>0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2</v>
      </c>
      <c r="E44" s="1" t="str">
        <f>'Fase de grupos'!J47</f>
        <v>Suiza</v>
      </c>
      <c r="G44" s="9">
        <f>IF(C44&gt;D44,1,0)</f>
        <v>0</v>
      </c>
      <c r="H44" s="6">
        <f>IF(C44=D44,1,0)</f>
        <v>1</v>
      </c>
      <c r="I44" s="13">
        <f>IF(C44&lt;D44,1,0)</f>
        <v>0</v>
      </c>
      <c r="J44" s="9">
        <f>IF(D44&gt;C44,1,0)</f>
        <v>0</v>
      </c>
      <c r="K44" s="6">
        <f>IF(D44=C44,1,0)</f>
        <v>1</v>
      </c>
      <c r="L44" s="13">
        <f>IF(D44&lt;C44,1,0)</f>
        <v>0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8</v>
      </c>
      <c r="Z44" s="95">
        <f>D44+D46+D48</f>
        <v>4</v>
      </c>
      <c r="AA44" s="95">
        <f>Y44-Z44</f>
        <v>4</v>
      </c>
      <c r="AB44" s="8">
        <f>3*V44+W44</f>
        <v>7</v>
      </c>
      <c r="AD44">
        <f>IF(OR(AB44&gt;AB45,AND(AB44=AB45,AA44&gt;AA45),AND(AB44=AB45,AA44=AA45,Y44&gt;Y45)),1,0)</f>
        <v>0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2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2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2</v>
      </c>
      <c r="W45" s="6">
        <f>K50</f>
        <v>1</v>
      </c>
      <c r="X45" s="6">
        <f>L50</f>
        <v>0</v>
      </c>
      <c r="Y45" s="6">
        <f>D44+C47+C49</f>
        <v>8</v>
      </c>
      <c r="Z45" s="6">
        <f>C44+D47+D49</f>
        <v>3</v>
      </c>
      <c r="AA45" s="6">
        <f>Y45-Z45</f>
        <v>5</v>
      </c>
      <c r="AB45" s="10">
        <f>3*V45+W45</f>
        <v>7</v>
      </c>
      <c r="AD45">
        <f>IF(OR(AB45&gt;AB44,AND(AB45=AB44,AA45&gt;AA44),AND(AB45=AB44,AA45=AA44,Y45&gt;Y44)),1,0)</f>
        <v>1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3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3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3</v>
      </c>
      <c r="Z46" s="6">
        <f>D45+C46+C49</f>
        <v>7</v>
      </c>
      <c r="AA46" s="6">
        <f>Y46-Z46</f>
        <v>-4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3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3</v>
      </c>
      <c r="Z47" s="97">
        <f>C45+C47+C48</f>
        <v>8</v>
      </c>
      <c r="AA47" s="97">
        <f>Y47-Z47</f>
        <v>-5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3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2</v>
      </c>
      <c r="K50" s="91">
        <f t="shared" si="4"/>
        <v>1</v>
      </c>
      <c r="L50" s="92">
        <f t="shared" si="4"/>
        <v>0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4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10</v>
      </c>
      <c r="Z54" s="95">
        <f>D54+D56+D58</f>
        <v>2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2</v>
      </c>
      <c r="Z55" s="6">
        <f>C54+D57+D59</f>
        <v>7</v>
      </c>
      <c r="AA55" s="6">
        <f>Y55-Z55</f>
        <v>-5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4</v>
      </c>
      <c r="Z56" s="6">
        <f>D55+C56+C59</f>
        <v>3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0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2</v>
      </c>
      <c r="E64" s="1" t="str">
        <f>'Fase de grupos'!J67</f>
        <v>Panamá</v>
      </c>
      <c r="G64" s="9">
        <f>IF(C64&gt;D64,1,0)</f>
        <v>0</v>
      </c>
      <c r="H64" s="6">
        <f>IF(C64=D64,1,0)</f>
        <v>0</v>
      </c>
      <c r="I64" s="13">
        <f>IF(C64&lt;D64,1,0)</f>
        <v>1</v>
      </c>
      <c r="J64" s="9">
        <f>IF(D64&gt;C64,1,0)</f>
        <v>1</v>
      </c>
      <c r="K64" s="6">
        <f>IF(D64=C64,1,0)</f>
        <v>0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0</v>
      </c>
      <c r="X64" s="95">
        <f>I70</f>
        <v>2</v>
      </c>
      <c r="Y64" s="95">
        <f>C64+C66+C68</f>
        <v>4</v>
      </c>
      <c r="Z64" s="95">
        <f>D64+D66+D68</f>
        <v>4</v>
      </c>
      <c r="AA64" s="95">
        <f>Y64-Z64</f>
        <v>0</v>
      </c>
      <c r="AB64" s="8">
        <f>3*V64+W64</f>
        <v>3</v>
      </c>
      <c r="AD64">
        <f>IF(OR(AB64&gt;AB65,AND(AB64=AB65,AA64&gt;AA65),AND(AB64=AB65,AA64=AA65,Y64&gt;Y65)),1,0)</f>
        <v>0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1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1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2</v>
      </c>
      <c r="W65" s="6">
        <f>K70</f>
        <v>0</v>
      </c>
      <c r="X65" s="6">
        <f>L70</f>
        <v>1</v>
      </c>
      <c r="Y65" s="6">
        <f>D64+C67+C69</f>
        <v>3</v>
      </c>
      <c r="Z65" s="6">
        <f>C64+D67+D69</f>
        <v>4</v>
      </c>
      <c r="AA65" s="6">
        <f>Y65-Z65</f>
        <v>-1</v>
      </c>
      <c r="AB65" s="10">
        <f>3*V65+W65</f>
        <v>6</v>
      </c>
      <c r="AD65">
        <f>IF(OR(AB65&gt;AB64,AND(AB65=AB64,AA65&gt;AA64),AND(AB65=AB64,AA65=AA64,Y65&gt;Y64)),1,0)</f>
        <v>1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2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2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0</v>
      </c>
      <c r="Z66" s="6">
        <f>D65+C66+C69</f>
        <v>5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0</v>
      </c>
      <c r="I70" s="92">
        <f t="shared" si="6"/>
        <v>2</v>
      </c>
      <c r="J70" s="90">
        <f t="shared" si="6"/>
        <v>2</v>
      </c>
      <c r="K70" s="91">
        <f t="shared" si="6"/>
        <v>0</v>
      </c>
      <c r="L70" s="92">
        <f t="shared" si="6"/>
        <v>1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2</v>
      </c>
      <c r="Z74" s="95">
        <f>D74+D76+D78</f>
        <v>4</v>
      </c>
      <c r="AA74" s="95">
        <f>Y74-Z74</f>
        <v>-2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2</v>
      </c>
      <c r="Z75" s="6">
        <f>C74+D77+D79</f>
        <v>6</v>
      </c>
      <c r="AA75" s="6">
        <f>Y75-Z75</f>
        <v>-4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7</v>
      </c>
      <c r="Z76" s="6">
        <f>D75+C76+C79</f>
        <v>3</v>
      </c>
      <c r="AA76" s="6">
        <f>Y76-Z76</f>
        <v>4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1</v>
      </c>
      <c r="X77" s="97">
        <f>R80</f>
        <v>0</v>
      </c>
      <c r="Y77" s="97">
        <f>D75+D77+D78</f>
        <v>4</v>
      </c>
      <c r="Z77" s="97">
        <f>C75+C77+C78</f>
        <v>2</v>
      </c>
      <c r="AA77" s="97">
        <f>Y77-Z77</f>
        <v>2</v>
      </c>
      <c r="AB77" s="12">
        <f>3*V77+W77</f>
        <v>7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2</v>
      </c>
      <c r="Q80" s="91">
        <f>SUM(Q74:Q79)</f>
        <v>1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2018-06-12T19:53:08Z</dcterms:modified>
</cp:coreProperties>
</file>