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G15" i="5" l="1"/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Y74" i="3" l="1"/>
  <c r="Y6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G60" i="3"/>
  <c r="V5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55" i="3" l="1"/>
  <c r="AB45" i="3"/>
  <c r="AB36" i="3"/>
  <c r="AB34" i="3"/>
  <c r="AF34" i="3" s="1"/>
  <c r="AB46" i="3"/>
  <c r="AB17" i="3"/>
  <c r="AB75" i="3"/>
  <c r="AE65" i="3"/>
  <c r="AB47" i="3"/>
  <c r="AF47" i="3" s="1"/>
  <c r="AB35" i="3"/>
  <c r="AF37" i="3"/>
  <c r="AF36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B14" i="3"/>
  <c r="AE46" i="3" l="1"/>
  <c r="AD36" i="3"/>
  <c r="AE36" i="3"/>
  <c r="AD34" i="3"/>
  <c r="AE34" i="3"/>
  <c r="AD37" i="3"/>
  <c r="AF24" i="3"/>
  <c r="AF46" i="3"/>
  <c r="AE45" i="3"/>
  <c r="AE37" i="3"/>
  <c r="AH37" i="3" s="1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34" i="3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39" i="2" l="1"/>
  <c r="S38" i="2"/>
  <c r="R40" i="2"/>
  <c r="N40" i="2"/>
  <c r="S40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58" i="7" s="1"/>
  <c r="D32" i="5"/>
  <c r="F6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V69" i="2"/>
  <c r="U69" i="2"/>
  <c r="J30" i="5"/>
  <c r="C104" i="7"/>
  <c r="V58" i="2"/>
  <c r="U58" i="2"/>
  <c r="V59" i="2"/>
  <c r="U59" i="2"/>
  <c r="C100" i="7"/>
  <c r="C89" i="7"/>
  <c r="U48" i="2"/>
  <c r="V48" i="2"/>
  <c r="U49" i="2"/>
  <c r="V49" i="2"/>
  <c r="C103" i="7"/>
  <c r="J23" i="5"/>
  <c r="M24" i="5" s="1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G17" i="5" l="1"/>
  <c r="C101" i="7" s="1"/>
  <c r="C94" i="7"/>
  <c r="C93" i="7"/>
  <c r="C91" i="7"/>
  <c r="C88" i="7"/>
  <c r="C87" i="7"/>
  <c r="C5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J16" i="5"/>
  <c r="M12" i="5" s="1"/>
  <c r="C76" i="7" s="1"/>
  <c r="C114" i="7" s="1"/>
  <c r="C99" i="7"/>
  <c r="C72" i="7"/>
  <c r="C108" i="7" s="1"/>
  <c r="C68" i="7"/>
  <c r="F73" i="7"/>
  <c r="C111" i="7" s="1"/>
  <c r="F67" i="7" l="1"/>
  <c r="F66" i="7"/>
  <c r="F72" i="7"/>
  <c r="C109" i="7" s="1"/>
  <c r="M22" i="5"/>
  <c r="F68" i="7" l="1"/>
  <c r="M14" i="5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<sst xmlns="http://schemas.openxmlformats.org/spreadsheetml/2006/main" count="455" uniqueCount="224">
  <si>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</si>
  <si>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</si>
  <si>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</si>
  <si>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</si>
  <si>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</si>
  <si>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</si>
  <si>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</si>
  <si>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</si>
  <si>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</si>
  <si>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</si>
  <si>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</si>
  <si>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</si>
  <si>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</si>
  <si>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</si>
  <si>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</si>
  <si>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</si>
  <si>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</si>
  <si>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</si>
  <si>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</si>
  <si>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</si>
  <si>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</si>
  <si>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</si>
  <si>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</si>
  <si>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</si>
  <si>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</si>
  <si>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</si>
  <si>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</si>
  <si>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</si>
  <si>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</si>
  <si>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</si>
  <si>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</si>
  <si>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</si>
  <si>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</si>
  <si>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</si>
  <si>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</si>
  <si>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</si>
  <si>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</si>
  <si>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</si>
  <si>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</si>
  <si>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</si>
  <si>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</si>
  <si>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</si>
  <si>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</si>
  <si>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</si>
  <si>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</si>
  <si>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</si>
  <si>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</si>
  <si>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</si>
  <si>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</si>
  <si>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</si>
  <si>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</si>
  <si>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</si>
  <si>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</si>
  <si>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</si>
  <si>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</si>
  <si>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</si>
  <si>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</si>
  <si>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</si>
  <si>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</si>
  <si>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</si>
  <si>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</si>
  <si>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</si>
  <si>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</si>
  <si>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</si>
  <si>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</si>
  <si>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</si>
  <si>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</si>
  <si>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</si>
  <si>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</si>
  <si>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</si>
  <si>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</si>
  <si>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</si>
  <si>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</si>
  <si>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</si>
  <si>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</si>
  <si>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</si>
  <si>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</si>
  <si>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</si>
  <si>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</si>
  <si>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</si>
  <si>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</si>
  <si>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</si>
  <si>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</si>
  <si>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</si>
  <si>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</si>
  <si>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</si>
  <si>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</si>
  <si>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</si>
  <si>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</si>
  <si>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</si>
  <si>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</si>
  <si>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</si>
  <si>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</si>
  <si>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</si>
  <si>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</si>
  <si>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</si>
  <si>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</si>
  <si>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</si>
  <si>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</si>
  <si>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</si>
  <si>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</si>
  <si>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</si>
  <si>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</si>
  <si>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</si>
  <si>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</si>
  <si>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</si>
  <si>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</si>
  <si>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</si>
  <si>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</si>
  <si>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</si>
  <si>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</si>
  <si>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</si>
  <si>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</si>
  <si>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</si>
  <si>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</si>
  <si>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</si>
  <si>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</si>
  <si>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</si>
  <si>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</si>
  <si>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</si>
  <si>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</si>
  <si>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</si>
  <si>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</si>
  <si>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</si>
  <si>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</si>
  <si>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</si>
  <si>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</si>
  <si>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</si>
  <si>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</si>
  <si>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</si>
  <si>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</si>
  <si>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</si>
  <si>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</si>
  <si>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</si>
  <si>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</si>
  <si>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</si>
  <si>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</si>
  <si>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</si>
  <si>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</si>
  <si>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</si>
  <si>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</si>
  <si>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</si>
  <si>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</si>
  <si>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</si>
  <si>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</si>
  <si>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</si>
  <si>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</si>
  <si>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</si>
  <si>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</si>
  <si>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</si>
  <si>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</si>
  <si>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</si>
  <si>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</si>
  <si>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</si>
  <si>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</si>
  <si>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</si>
  <si>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</si>
  <si>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</si>
  <si>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</si>
  <si>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</si>
  <si>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</si>
  <si>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</si>
  <si>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</si>
  <si>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</si>
  <si>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</si>
  <si>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</si>
  <si>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</si>
  <si>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</si>
  <si>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</si>
  <si>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</si>
  <si>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</si>
  <si>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</si>
  <si>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</si>
  <si>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</si>
  <si>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</si>
  <si>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</si>
  <si>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</si>
  <si>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</si>
  <si>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</si>
  <si>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</si>
  <si>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</si>
  <si>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</si>
  <si>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</si>
  <si>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</si>
  <si>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</si>
  <si>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</si>
  <si>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</si>
  <si>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</si>
  <si>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</si>
  <si>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</si>
  <si>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</si>
  <si>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</si>
  <si>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</si>
  <si>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</si>
  <si>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</si>
  <si>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</si>
  <si>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</si>
  <si>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</si>
  <si>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</si>
  <si>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</si>
  <si>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</si>
  <si>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</si>
  <si>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</si>
  <si>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</si>
  <si>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</si>
  <si>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</si>
  <si>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</si>
  <si>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</si>
  <si>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</si>
  <si>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</si>
  <si>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</si>
  <si>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</si>
  <si>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</si>
  <si>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</si>
  <si>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</si>
  <si>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</si>
  <si>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</si>
  <si>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</si>
  <si>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</si>
  <si>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</si>
  <si>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Alvaro Arrillaga</t>
  </si>
  <si>
    <t>alvaroarrillaga.b@gmail.com</t>
  </si>
  <si>
    <t xml:space="preserve">Francia </t>
  </si>
  <si>
    <t>Harry Kane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</si>
</sst>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varoarrillaga.b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7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208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218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209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210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211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215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212</v>
      </c>
    </row>
    <row r="30" spans="2:9">
      <c r="C30" s="55" t="s">
        <v>213</v>
      </c>
    </row>
    <row r="31" spans="2:9">
      <c r="C31" s="55" t="s">
        <v>219</v>
      </c>
    </row>
    <row r="32" spans="2:9">
      <c r="C32" s="55" t="s">
        <v>214</v>
      </c>
    </row>
    <row r="33" spans="2:3">
      <c r="B33" s="56" t="s">
        <v>67</v>
      </c>
      <c r="C33" s="57" t="s">
        <v>207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68" workbookViewId="0">
      <selection activeCell="J70" sqref="J70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220</v>
      </c>
      <c r="F3" s="201"/>
      <c r="G3" s="202"/>
      <c r="H3" s="121"/>
      <c r="I3" s="121"/>
      <c r="J3" s="122" t="s">
        <v>30</v>
      </c>
      <c r="K3" s="203" t="s">
        <v>221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0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Egipto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Uruguay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6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3</v>
      </c>
      <c r="T9" s="147">
        <f>IF('No modificar!!'!AJ4=2,'No modificar!!'!AB4,IF('No modificar!!'!AJ5=2,'No modificar!!'!AB5,IF('No modificar!!'!AJ6=2,'No modificar!!'!AB6,'No modificar!!'!AB7)))</f>
        <v>7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1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0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5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1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4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2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4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0</v>
      </c>
      <c r="T20" s="110">
        <f>IF('No modificar!!'!AJ14=1,'No modificar!!'!AB14,IF('No modificar!!'!AJ15=1,'No modificar!!'!AB15,IF('No modificar!!'!AJ16=1,'No modificar!!'!AB16,'No modificar!!'!AB17)))</f>
        <v>4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3</v>
      </c>
      <c r="R21" s="114">
        <f>IF('No modificar!!'!AJ14=0,'No modificar!!'!Z14,IF('No modificar!!'!AJ15=0,'No modificar!!'!Z15,IF('No modificar!!'!AJ16=0,'No modificar!!'!Z16,'No modificar!!'!Z17)))</f>
        <v>9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1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3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1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2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4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0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8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2</v>
      </c>
      <c r="I40" s="135">
        <v>4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1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3</v>
      </c>
      <c r="R41" s="114">
        <f>IF('No modificar!!'!AJ34=0,'No modificar!!'!Z34,IF('No modificar!!'!AJ35=0,'No modificar!!'!Z35,IF('No modificar!!'!AJ36=0,'No modificar!!'!Z36,'No modificar!!'!Z37)))</f>
        <v>11</v>
      </c>
      <c r="S41" s="114">
        <f>IF('No modificar!!'!AJ34=0,'No modificar!!'!AA34,IF('No modificar!!'!AJ35=0,'No modificar!!'!AA35,IF('No modificar!!'!AJ36=0,'No modificar!!'!AA36,'No modificar!!'!AA37)))</f>
        <v>-8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3</v>
      </c>
      <c r="S48" s="146">
        <f>IF('No modificar!!'!AJ44=3,'No modificar!!'!AA44,IF('No modificar!!'!AJ45=3,'No modificar!!'!AA45,IF('No modificar!!'!AJ46=3,'No modificar!!'!AA46,'No modificar!!'!AA47)))</f>
        <v>5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2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0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2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0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1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0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4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2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3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-2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217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8</v>
      </c>
      <c r="R68" s="146">
        <f>IF('No modificar!!'!AJ64=3,'No modificar!!'!Z64,IF('No modificar!!'!AJ65=3,'No modificar!!'!Z65,IF('No modificar!!'!AJ66=3,'No modificar!!'!Z66,'No modificar!!'!Z67)))</f>
        <v>3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7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4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0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0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Senegal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1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216</v>
      </c>
      <c r="G80" s="111" t="str">
        <f>D79</f>
        <v>Senegal</v>
      </c>
      <c r="H80" s="134">
        <v>2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workbookViewId="0">
      <selection activeCell="D18" sqref="D18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Egipto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2</v>
      </c>
      <c r="F8" s="169"/>
      <c r="G8" s="185" t="str">
        <f>IF(E7&gt;E8,D7,IF(E8&gt;E7,D8,"Manualmente"))</f>
        <v>España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/>
      <c r="H9" s="207"/>
      <c r="I9" s="169"/>
      <c r="J9" s="185" t="s">
        <v>222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">
        <v>222</v>
      </c>
      <c r="H10" s="185">
        <v>2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3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185</v>
      </c>
      <c r="K12" s="206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187</v>
      </c>
      <c r="N13" s="206"/>
      <c r="O13" s="169"/>
      <c r="P13" s="165" t="s">
        <v>70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>
        <v>0</v>
      </c>
      <c r="H16" s="207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4</v>
      </c>
      <c r="F17" s="169"/>
      <c r="G17" s="185" t="str">
        <f>IF(E17&gt;E18,D17,IF(E18&gt;E17,D18,"Manualmente"))</f>
        <v>Inglaterra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2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1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Uruguay</v>
      </c>
      <c r="E22" s="184">
        <v>2</v>
      </c>
      <c r="F22" s="169"/>
      <c r="G22" s="185" t="str">
        <f>IF(E21&gt;E22,D21,IF(E22&gt;E21,D22,"Manualmente"))</f>
        <v>Uruguay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 xml:space="preserve">Francia 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/>
      <c r="H23" s="207"/>
      <c r="I23" s="169"/>
      <c r="J23" s="185" t="str">
        <f>IF(H22&gt;H24,G22,IF(H24&gt;H22,G24,"Manualmente"))</f>
        <v>Argentina</v>
      </c>
      <c r="K23" s="185">
        <v>0</v>
      </c>
      <c r="L23" s="169"/>
      <c r="M23" s="206" t="s">
        <v>188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3</v>
      </c>
      <c r="F24" s="169"/>
      <c r="G24" s="185" t="str">
        <f>IF(E24&gt;E25,D24,IF(E25&gt;E24,D25,"Manualmente"))</f>
        <v>Argentina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Argentina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186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4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2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184</v>
      </c>
      <c r="H30" s="207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Senegal</v>
      </c>
      <c r="E31" s="184">
        <v>0</v>
      </c>
      <c r="F31" s="169"/>
      <c r="G31" s="185" t="str">
        <f>IF(E31&gt;E32,D31,IF(E32&gt;E31,D32,"Manualmente"))</f>
        <v>Bélgica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0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0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4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0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1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0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1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0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2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2</v>
      </c>
      <c r="E27" s="158">
        <f>'Fase de grupos'!I40</f>
        <v>4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0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2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4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3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1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2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2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0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Egipto</v>
      </c>
      <c r="D56" s="47">
        <f>'Fase final'!E7</f>
        <v>1</v>
      </c>
      <c r="E56" s="47">
        <f>'Fase final'!E8</f>
        <v>2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3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4</v>
      </c>
      <c r="E59" s="172">
        <f>'Fase final'!E18</f>
        <v>2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1</v>
      </c>
      <c r="E60" s="172">
        <f>'Fase final'!E22</f>
        <v>2</v>
      </c>
      <c r="F60" s="188" t="str">
        <f>'Fase final'!D22</f>
        <v>Uruguay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3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4</v>
      </c>
      <c r="E62" s="172">
        <f>'Fase final'!E29</f>
        <v>2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Senegal</v>
      </c>
      <c r="D63" s="50">
        <f>'Fase final'!E31</f>
        <v>0</v>
      </c>
      <c r="E63" s="50">
        <f>'Fase final'!E32</f>
        <v>1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España</v>
      </c>
      <c r="D66" s="47">
        <f>'Fase final'!H8</f>
        <v>2</v>
      </c>
      <c r="E66" s="52">
        <f>'Fase final'!H10</f>
        <v>2</v>
      </c>
      <c r="F66" s="53" t="str">
        <f>'Fase final'!G10</f>
        <v xml:space="preserve">Francia 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2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Uruguay</v>
      </c>
      <c r="D68" s="48">
        <f>'Fase final'!H22</f>
        <v>1</v>
      </c>
      <c r="E68" s="48">
        <f>'Fase final'!H24</f>
        <v>2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1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 xml:space="preserve">Francia </v>
      </c>
      <c r="D72" s="64">
        <f>'Fase final'!K9</f>
        <v>0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0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2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 xml:space="preserve">Francia </v>
      </c>
      <c r="D77" s="16">
        <f>'Fase final'!N22</f>
        <v>2</v>
      </c>
      <c r="E77" s="16">
        <f>'Fase final'!N24</f>
        <v>1</v>
      </c>
      <c r="F77" s="14" t="str">
        <f>'Fase final'!M24</f>
        <v>Argentina</v>
      </c>
    </row>
    <row r="79" spans="2:6" ht="15.75" thickBot="1"/>
    <row r="80" spans="2:6">
      <c r="B80" s="156" t="s">
        <v>34</v>
      </c>
      <c r="C80" s="157" t="str">
        <f>'Fase final'!D7</f>
        <v>Egipto</v>
      </c>
    </row>
    <row r="81" spans="2:6">
      <c r="B81" s="159" t="s">
        <v>37</v>
      </c>
      <c r="C81" s="161" t="str">
        <f>'Fase final'!D22</f>
        <v>Uruguay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189</v>
      </c>
      <c r="C86" s="161" t="str">
        <f>'Fase final'!D24</f>
        <v>Argentina</v>
      </c>
      <c r="D86"/>
    </row>
    <row r="87" spans="2:6" s="153" customFormat="1">
      <c r="B87" s="159" t="s">
        <v>190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191</v>
      </c>
      <c r="C88" s="161" t="str">
        <f>'Fase final'!D14</f>
        <v>Brasil</v>
      </c>
      <c r="E88" s="154"/>
      <c r="F88" s="154"/>
    </row>
    <row r="89" spans="2:6" s="153" customFormat="1">
      <c r="B89" s="159" t="s">
        <v>192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193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194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195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196</v>
      </c>
      <c r="C93" s="161" t="str">
        <f>'Fase final'!D32</f>
        <v>Bélgica</v>
      </c>
      <c r="E93" s="154"/>
      <c r="F93" s="154"/>
    </row>
    <row r="94" spans="2:6" s="153" customFormat="1">
      <c r="B94" s="159" t="s">
        <v>197</v>
      </c>
      <c r="C94" s="161" t="str">
        <f>'Fase final'!D31</f>
        <v>Senegal</v>
      </c>
      <c r="E94" s="154"/>
      <c r="F94" s="154"/>
    </row>
    <row r="95" spans="2:6" s="153" customFormat="1" ht="15.75" thickBot="1">
      <c r="B95" s="160" t="s">
        <v>198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España</v>
      </c>
      <c r="E98" s="154"/>
      <c r="F98" s="154"/>
    </row>
    <row r="99" spans="2:6" s="153" customFormat="1">
      <c r="B99" s="159" t="s">
        <v>41</v>
      </c>
      <c r="C99" s="161" t="str">
        <f>'Fase final'!G10</f>
        <v xml:space="preserve">Francia 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Uruguay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199</v>
      </c>
      <c r="C108" s="65" t="str">
        <f>C72</f>
        <v xml:space="preserve">Francia </v>
      </c>
      <c r="D108"/>
      <c r="E108"/>
      <c r="F108"/>
    </row>
    <row r="109" spans="2:6">
      <c r="B109" s="9" t="s">
        <v>200</v>
      </c>
      <c r="C109" s="13" t="str">
        <f>F72</f>
        <v>Brasil</v>
      </c>
      <c r="D109"/>
      <c r="E109"/>
      <c r="F109"/>
    </row>
    <row r="110" spans="2:6">
      <c r="B110" s="9" t="s">
        <v>201</v>
      </c>
      <c r="C110" s="13" t="str">
        <f>C73</f>
        <v>Argentina</v>
      </c>
      <c r="D110"/>
      <c r="E110"/>
      <c r="F110"/>
    </row>
    <row r="111" spans="2:6" ht="15.75" thickBot="1">
      <c r="B111" s="11" t="s">
        <v>202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203</v>
      </c>
      <c r="C114" s="54" t="str">
        <f>C76</f>
        <v>Brasil</v>
      </c>
    </row>
    <row r="115" spans="2:6">
      <c r="B115" s="9" t="s">
        <v>204</v>
      </c>
      <c r="C115" s="13" t="str">
        <f>F76</f>
        <v>Alemania</v>
      </c>
      <c r="D115"/>
      <c r="E115"/>
      <c r="F115"/>
    </row>
    <row r="116" spans="2:6">
      <c r="B116" s="9" t="s">
        <v>205</v>
      </c>
      <c r="C116" s="13" t="str">
        <f>C77</f>
        <v xml:space="preserve">Francia </v>
      </c>
      <c r="D116"/>
      <c r="E116"/>
      <c r="F116"/>
    </row>
    <row r="117" spans="2:6" ht="15.75" thickBot="1">
      <c r="B117" s="11" t="s">
        <v>206</v>
      </c>
      <c r="C117" s="14" t="str">
        <f>F77</f>
        <v>Argentina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Harry Kane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0</v>
      </c>
      <c r="D4" s="5">
        <f>'Fase de grupos'!I7</f>
        <v>0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2</v>
      </c>
      <c r="Z4" s="15">
        <f>D4+D6+D8</f>
        <v>4</v>
      </c>
      <c r="AA4" s="15">
        <f>Y4-Z4</f>
        <v>-2</v>
      </c>
      <c r="AB4" s="8">
        <f>3*V4+W4</f>
        <v>1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1</v>
      </c>
      <c r="O5" s="13">
        <f>IF(C5&lt;D5,1,0)</f>
        <v>0</v>
      </c>
      <c r="P5" s="6">
        <f>IF(D5&gt;C5,1,0)</f>
        <v>0</v>
      </c>
      <c r="Q5" s="6">
        <f>IF(D5=C5,1,0)</f>
        <v>1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1</v>
      </c>
      <c r="Z5" s="6">
        <f>C4+D7+D9</f>
        <v>6</v>
      </c>
      <c r="AA5" s="6">
        <f>Y5-Z5</f>
        <v>-5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1</v>
      </c>
      <c r="X6" s="6">
        <f>O10</f>
        <v>0</v>
      </c>
      <c r="Y6" s="6">
        <f>C5+D6+D9</f>
        <v>6</v>
      </c>
      <c r="Z6" s="6">
        <f>D5+C6+C9</f>
        <v>2</v>
      </c>
      <c r="AA6" s="6">
        <f>Y6-Z6</f>
        <v>4</v>
      </c>
      <c r="AB6" s="10">
        <f>3*V6+W6</f>
        <v>7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1</v>
      </c>
      <c r="AH6">
        <f>SUM(AD6:AF6)</f>
        <v>3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3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6</v>
      </c>
      <c r="Z7" s="16">
        <f>C5+C7+C8</f>
        <v>3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0</v>
      </c>
      <c r="AH7">
        <f>SUM(AD7:AF7)</f>
        <v>2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2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2</v>
      </c>
      <c r="N10" s="7">
        <f t="shared" si="0"/>
        <v>1</v>
      </c>
      <c r="O10" s="3">
        <f>SUM(O4:O9)</f>
        <v>0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0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3</v>
      </c>
      <c r="W14" s="22">
        <f>H20</f>
        <v>0</v>
      </c>
      <c r="X14" s="22">
        <f>I20</f>
        <v>0</v>
      </c>
      <c r="Y14" s="22">
        <f>C14+C16+C18</f>
        <v>7</v>
      </c>
      <c r="Z14" s="22">
        <f>D14+D16+D18</f>
        <v>2</v>
      </c>
      <c r="AA14" s="22">
        <f>Y14-Z14</f>
        <v>5</v>
      </c>
      <c r="AB14" s="8">
        <f>3*V14+W14</f>
        <v>9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1</v>
      </c>
      <c r="W15" s="6">
        <f>K20</f>
        <v>1</v>
      </c>
      <c r="X15" s="6">
        <f>L20</f>
        <v>1</v>
      </c>
      <c r="Y15" s="6">
        <f>D14+C17+C19</f>
        <v>5</v>
      </c>
      <c r="Z15" s="6">
        <f>C14+D17+D19</f>
        <v>4</v>
      </c>
      <c r="AA15" s="6">
        <f>Y15-Z15</f>
        <v>1</v>
      </c>
      <c r="AB15" s="10">
        <f>3*V15+W15</f>
        <v>4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1</v>
      </c>
      <c r="X16" s="6">
        <f>O20</f>
        <v>1</v>
      </c>
      <c r="Y16" s="6">
        <f>C15+D16+D19</f>
        <v>4</v>
      </c>
      <c r="Z16" s="6">
        <f>D15+C16+C19</f>
        <v>4</v>
      </c>
      <c r="AA16" s="6">
        <f>Y16-Z16</f>
        <v>0</v>
      </c>
      <c r="AB16" s="10">
        <f>3*V16+W16</f>
        <v>4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2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3</v>
      </c>
      <c r="Z17" s="16">
        <f>C15+C17+C18</f>
        <v>9</v>
      </c>
      <c r="AA17" s="16">
        <f>Y17-Z17</f>
        <v>-6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1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0</v>
      </c>
      <c r="K19" s="6">
        <f>IF(C19=D19,1,0)</f>
        <v>1</v>
      </c>
      <c r="L19" s="13">
        <f>IF(C19&lt;D19,1,0)</f>
        <v>0</v>
      </c>
      <c r="M19" s="9">
        <f>IF(D19&gt;C19,1,0)</f>
        <v>0</v>
      </c>
      <c r="N19" s="6">
        <f>IF(D19=C19,1,0)</f>
        <v>1</v>
      </c>
      <c r="O19" s="13">
        <f>IF(D19&lt;C19,1,0)</f>
        <v>0</v>
      </c>
      <c r="P19" s="6"/>
      <c r="Q19" s="6"/>
      <c r="R19" s="13"/>
      <c r="S19" s="6"/>
    </row>
    <row r="20" spans="2:36" ht="15.75" thickBot="1">
      <c r="G20" s="18">
        <f>SUM(G14:G19)</f>
        <v>3</v>
      </c>
      <c r="H20" s="19">
        <f t="shared" ref="H20:N20" si="1">SUM(H14:H19)</f>
        <v>0</v>
      </c>
      <c r="I20" s="20">
        <f t="shared" si="1"/>
        <v>0</v>
      </c>
      <c r="J20" s="18">
        <f t="shared" si="1"/>
        <v>1</v>
      </c>
      <c r="K20" s="19">
        <f t="shared" si="1"/>
        <v>1</v>
      </c>
      <c r="L20" s="20">
        <f t="shared" si="1"/>
        <v>1</v>
      </c>
      <c r="M20" s="18">
        <f t="shared" si="1"/>
        <v>1</v>
      </c>
      <c r="N20" s="19">
        <f t="shared" si="1"/>
        <v>1</v>
      </c>
      <c r="O20" s="20">
        <f>SUM(O14:O19)</f>
        <v>1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3</v>
      </c>
      <c r="AA24" s="22">
        <f>Y24-Z24</f>
        <v>4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1</v>
      </c>
      <c r="Z25" s="6">
        <f>C24+D27+D29</f>
        <v>4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3</v>
      </c>
      <c r="Z26" s="6">
        <f>D25+C26+C29</f>
        <v>2</v>
      </c>
      <c r="AA26" s="6">
        <f>Y26-Z26</f>
        <v>1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3</v>
      </c>
      <c r="Z27" s="16">
        <f>C25+C27+C28</f>
        <v>5</v>
      </c>
      <c r="AA27" s="16">
        <f>Y27-Z27</f>
        <v>-2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2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4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8</v>
      </c>
      <c r="Z34" s="95">
        <f>D34+D36+D38</f>
        <v>3</v>
      </c>
      <c r="AA34" s="95">
        <f>Y34-Z34</f>
        <v>5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0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3</v>
      </c>
      <c r="Z35" s="6">
        <f>C34+D37+D39</f>
        <v>11</v>
      </c>
      <c r="AA35" s="6">
        <f>Y35-Z35</f>
        <v>-8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0</v>
      </c>
      <c r="X36" s="6">
        <f>O40</f>
        <v>2</v>
      </c>
      <c r="Y36" s="6">
        <f>C35+D36+D39</f>
        <v>4</v>
      </c>
      <c r="Z36" s="6">
        <f>D35+C36+C39</f>
        <v>3</v>
      </c>
      <c r="AA36" s="6">
        <f>Y36-Z36</f>
        <v>1</v>
      </c>
      <c r="AB36" s="10">
        <f>3*V36+W36</f>
        <v>3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2</v>
      </c>
      <c r="D37" s="13">
        <f>'Fase de grupos'!I40</f>
        <v>4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2</v>
      </c>
      <c r="W37" s="97">
        <f>Q40</f>
        <v>0</v>
      </c>
      <c r="X37" s="97">
        <f>R40</f>
        <v>1</v>
      </c>
      <c r="Y37" s="97">
        <f>D35+D37+D38</f>
        <v>6</v>
      </c>
      <c r="Z37" s="97">
        <f>C35+C37+C38</f>
        <v>4</v>
      </c>
      <c r="AA37" s="97">
        <f>Y37-Z37</f>
        <v>2</v>
      </c>
      <c r="AB37" s="12">
        <f>3*V37+W37</f>
        <v>6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0</v>
      </c>
      <c r="O40" s="92">
        <f>SUM(O34:O39)</f>
        <v>2</v>
      </c>
      <c r="P40" s="91">
        <f>SUM(P34:P39)</f>
        <v>2</v>
      </c>
      <c r="Q40" s="91">
        <f>SUM(Q34:Q39)</f>
        <v>0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3</v>
      </c>
      <c r="AA44" s="95">
        <f>Y44-Z44</f>
        <v>5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0</v>
      </c>
      <c r="W45" s="6">
        <f>K50</f>
        <v>0</v>
      </c>
      <c r="X45" s="6">
        <f>L50</f>
        <v>3</v>
      </c>
      <c r="Y45" s="6">
        <f>D44+C47+C49</f>
        <v>1</v>
      </c>
      <c r="Z45" s="6">
        <f>C44+D47+D49</f>
        <v>6</v>
      </c>
      <c r="AA45" s="6">
        <f>Y45-Z45</f>
        <v>-5</v>
      </c>
      <c r="AB45" s="10">
        <f>3*V45+W45</f>
        <v>0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2</v>
      </c>
      <c r="W46" s="6">
        <f>N50</f>
        <v>0</v>
      </c>
      <c r="X46" s="6">
        <f>O50</f>
        <v>1</v>
      </c>
      <c r="Y46" s="6">
        <f>C45+D46+D49</f>
        <v>3</v>
      </c>
      <c r="Z46" s="6">
        <f>D45+C46+C49</f>
        <v>2</v>
      </c>
      <c r="AA46" s="6">
        <f>Y46-Z46</f>
        <v>1</v>
      </c>
      <c r="AB46" s="10">
        <f>3*V46+W46</f>
        <v>6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0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0</v>
      </c>
      <c r="L47" s="13">
        <f>IF(C47&lt;D47,1,0)</f>
        <v>1</v>
      </c>
      <c r="M47" s="9"/>
      <c r="N47" s="6"/>
      <c r="O47" s="13"/>
      <c r="P47" s="6">
        <f>IF(D47&gt;C47,1,0)</f>
        <v>1</v>
      </c>
      <c r="Q47" s="6">
        <f>IF(D47=C47,1,0)</f>
        <v>0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0</v>
      </c>
      <c r="X47" s="97">
        <f>R50</f>
        <v>2</v>
      </c>
      <c r="Y47" s="97">
        <f>D45+D47+D48</f>
        <v>3</v>
      </c>
      <c r="Z47" s="97">
        <f>C45+C47+C48</f>
        <v>4</v>
      </c>
      <c r="AA47" s="97">
        <f>Y47-Z47</f>
        <v>-1</v>
      </c>
      <c r="AB47" s="12">
        <f>3*V47+W47</f>
        <v>3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0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2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0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0</v>
      </c>
      <c r="L50" s="92">
        <f t="shared" si="4"/>
        <v>3</v>
      </c>
      <c r="M50" s="90">
        <f t="shared" si="4"/>
        <v>2</v>
      </c>
      <c r="N50" s="91">
        <f t="shared" si="4"/>
        <v>0</v>
      </c>
      <c r="O50" s="92">
        <f>SUM(O44:O49)</f>
        <v>1</v>
      </c>
      <c r="P50" s="91">
        <f>SUM(P44:P49)</f>
        <v>1</v>
      </c>
      <c r="Q50" s="91">
        <f>SUM(Q44:Q49)</f>
        <v>0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1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6</v>
      </c>
      <c r="Z54" s="95">
        <f>D54+D56+D58</f>
        <v>2</v>
      </c>
      <c r="AA54" s="95">
        <f>Y54-Z54</f>
        <v>4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0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0</v>
      </c>
      <c r="O55" s="13">
        <f>IF(C55&lt;D55,1,0)</f>
        <v>1</v>
      </c>
      <c r="P55" s="6">
        <f>IF(D55&gt;C55,1,0)</f>
        <v>1</v>
      </c>
      <c r="Q55" s="6">
        <f>IF(D55=C55,1,0)</f>
        <v>0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3</v>
      </c>
      <c r="Z55" s="6">
        <f>C54+D57+D59</f>
        <v>3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2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3</v>
      </c>
      <c r="Z56" s="6">
        <f>D55+C56+C59</f>
        <v>5</v>
      </c>
      <c r="AA56" s="6">
        <f>Y56-Z56</f>
        <v>-2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1</v>
      </c>
      <c r="W57" s="97">
        <f>Q60</f>
        <v>0</v>
      </c>
      <c r="X57" s="97">
        <f>R60</f>
        <v>2</v>
      </c>
      <c r="Y57" s="97">
        <f>D55+D57+D58</f>
        <v>2</v>
      </c>
      <c r="Z57" s="97">
        <f>C55+C57+C58</f>
        <v>4</v>
      </c>
      <c r="AA57" s="97">
        <f>Y57-Z57</f>
        <v>-2</v>
      </c>
      <c r="AB57" s="12">
        <f>3*V57+W57</f>
        <v>3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1</v>
      </c>
      <c r="Q60" s="91">
        <f>SUM(Q54:Q59)</f>
        <v>0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1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7</v>
      </c>
      <c r="Z64" s="95">
        <f>D64+D66+D68</f>
        <v>3</v>
      </c>
      <c r="AA64" s="95">
        <f>Y64-Z64</f>
        <v>4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2</v>
      </c>
      <c r="Z65" s="6">
        <f>C64+D67+D69</f>
        <v>7</v>
      </c>
      <c r="AA65" s="6">
        <f>Y65-Z65</f>
        <v>-5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0</v>
      </c>
      <c r="Z66" s="6">
        <f>D65+C66+C69</f>
        <v>4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4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8</v>
      </c>
      <c r="Z67" s="97">
        <f>C65+C67+C68</f>
        <v>3</v>
      </c>
      <c r="AA67" s="97">
        <f>Y67-Z67</f>
        <v>5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0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1</v>
      </c>
      <c r="X74" s="95">
        <f>I80</f>
        <v>2</v>
      </c>
      <c r="Y74" s="95">
        <f>C74+C76+C78</f>
        <v>2</v>
      </c>
      <c r="Z74" s="95">
        <f>D74+D76+D78</f>
        <v>5</v>
      </c>
      <c r="AA74" s="95">
        <f>Y74-Z74</f>
        <v>-3</v>
      </c>
      <c r="AB74" s="8">
        <f>3*V74+W74</f>
        <v>1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2</v>
      </c>
      <c r="W75" s="6">
        <f>K80</f>
        <v>1</v>
      </c>
      <c r="X75" s="6">
        <f>L80</f>
        <v>0</v>
      </c>
      <c r="Y75" s="6">
        <f>D74+C77+C79</f>
        <v>5</v>
      </c>
      <c r="Z75" s="6">
        <f>C74+D77+D79</f>
        <v>1</v>
      </c>
      <c r="AA75" s="6">
        <f>Y75-Z75</f>
        <v>4</v>
      </c>
      <c r="AB75" s="10">
        <f>3*V75+W75</f>
        <v>7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3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3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2</v>
      </c>
      <c r="X76" s="6">
        <f>O80</f>
        <v>0</v>
      </c>
      <c r="Y76" s="6">
        <f>C75+D76+D79</f>
        <v>5</v>
      </c>
      <c r="Z76" s="6">
        <f>D75+C76+C79</f>
        <v>4</v>
      </c>
      <c r="AA76" s="6">
        <f>Y76-Z76</f>
        <v>1</v>
      </c>
      <c r="AB76" s="10">
        <f>3*V76+W76</f>
        <v>5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1</v>
      </c>
      <c r="W77" s="97">
        <f>Q80</f>
        <v>0</v>
      </c>
      <c r="X77" s="97">
        <f>R80</f>
        <v>2</v>
      </c>
      <c r="Y77" s="97">
        <f>D75+D77+D78</f>
        <v>2</v>
      </c>
      <c r="Z77" s="97">
        <f>C75+C77+C78</f>
        <v>4</v>
      </c>
      <c r="AA77" s="97">
        <f>Y77-Z77</f>
        <v>-2</v>
      </c>
      <c r="AB77" s="12">
        <f>3*V77+W77</f>
        <v>3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1</v>
      </c>
      <c r="I80" s="92">
        <f t="shared" si="7"/>
        <v>2</v>
      </c>
      <c r="J80" s="90">
        <f t="shared" si="7"/>
        <v>2</v>
      </c>
      <c r="K80" s="91">
        <f t="shared" si="7"/>
        <v>1</v>
      </c>
      <c r="L80" s="92">
        <f t="shared" si="7"/>
        <v>0</v>
      </c>
      <c r="M80" s="90">
        <f t="shared" si="7"/>
        <v>1</v>
      </c>
      <c r="N80" s="91">
        <f t="shared" si="7"/>
        <v>2</v>
      </c>
      <c r="O80" s="92">
        <f>SUM(O74:O79)</f>
        <v>0</v>
      </c>
      <c r="P80" s="91">
        <f>SUM(P74:P79)</f>
        <v>1</v>
      </c>
      <c r="Q80" s="91">
        <f>SUM(Q74:Q79)</f>
        <v>0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gv2012</cp:lastModifiedBy>
  <dcterms:created xsi:type="dcterms:W3CDTF">2010-03-03T16:28:09Z</dcterms:created>
  <dcterms:modified xsi:type="dcterms:W3CDTF">2018-06-13T23:33:43Z</dcterms:modified>
</cp:coreProperties>
</file>