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44525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Y74" i="3"/>
  <c r="AA74" i="3" s="1"/>
  <c r="Z7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K60" i="3"/>
  <c r="W55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AB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55" i="3" l="1"/>
  <c r="AB45" i="3"/>
  <c r="AB46" i="3"/>
  <c r="AB17" i="3"/>
  <c r="AB75" i="3"/>
  <c r="AE65" i="3"/>
  <c r="AB47" i="3"/>
  <c r="AF47" i="3" s="1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D55" i="3" l="1"/>
  <c r="AE46" i="3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S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P40" i="2"/>
  <c r="R38" i="2"/>
  <c r="Q38" i="2"/>
  <c r="M40" i="2"/>
  <c r="N40" i="2"/>
  <c r="R40" i="2"/>
  <c r="S40" i="2"/>
  <c r="T40" i="2"/>
  <c r="S39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C91" i="7"/>
  <c r="C100" i="7"/>
  <c r="U48" i="2"/>
  <c r="V48" i="2"/>
  <c r="U49" i="2"/>
  <c r="V49" i="2"/>
  <c r="C103" i="7"/>
  <c r="C57" i="7"/>
  <c r="G10" i="5"/>
  <c r="F56" i="7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89" i="7"/>
  <c r="C58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<sst xmlns="http://schemas.openxmlformats.org/spreadsheetml/2006/main" count="466" uniqueCount="231">
  <si>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</si>
  <si>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</si>
  <si>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</si>
  <si>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</si>
  <si>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</si>
  <si>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</si>
  <si>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</si>
  <si>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</si>
  <si>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</si>
  <si>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</si>
  <si>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</si>
  <si>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</si>
  <si>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</si>
  <si>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</si>
  <si>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</si>
  <si>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</si>
  <si>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</si>
  <si>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</si>
  <si>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</si>
  <si>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</si>
  <si>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</si>
  <si>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</si>
  <si>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</si>
  <si>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</si>
  <si>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</si>
  <si>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</si>
  <si>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</si>
  <si>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</si>
  <si>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</si>
  <si>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</si>
  <si>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</si>
  <si>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</si>
  <si>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</si>
  <si>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</si>
  <si>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</si>
  <si>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</si>
  <si>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</si>
  <si>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</si>
  <si>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</si>
  <si>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</si>
  <si>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</si>
  <si>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</si>
  <si>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</si>
  <si>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</si>
  <si>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</si>
  <si>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</si>
  <si>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</si>
  <si>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</si>
  <si>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</si>
  <si>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</si>
  <si>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</si>
  <si>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</si>
  <si>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</si>
  <si>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</si>
  <si>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</si>
  <si>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</si>
  <si>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</si>
  <si>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</si>
  <si>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</si>
  <si>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</si>
  <si>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</si>
  <si>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</si>
  <si>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</si>
  <si>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</si>
  <si>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</si>
  <si>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</si>
  <si>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</si>
  <si>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</si>
  <si>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</si>
  <si>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</si>
  <si>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</si>
  <si>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</si>
  <si>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</si>
  <si>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</si>
  <si>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</si>
  <si>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</si>
  <si>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</si>
  <si>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</si>
  <si>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</si>
  <si>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</si>
  <si>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</si>
  <si>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</si>
  <si>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</si>
  <si>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</si>
  <si>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</si>
  <si>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</si>
  <si>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</si>
  <si>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</si>
  <si>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</si>
  <si>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</si>
  <si>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</si>
  <si>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</si>
  <si>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</si>
  <si>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</si>
  <si>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</si>
  <si>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</si>
  <si>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</si>
  <si>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</si>
  <si>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</si>
  <si>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</si>
  <si>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</si>
  <si>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</si>
  <si>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</si>
  <si>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</si>
  <si>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</si>
  <si>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</si>
  <si>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</si>
  <si>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</si>
  <si>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</si>
  <si>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</si>
  <si>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</si>
  <si>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</si>
  <si>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</si>
  <si>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</si>
  <si>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</si>
  <si>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</si>
  <si>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</si>
  <si>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</si>
  <si>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</si>
  <si>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</si>
  <si>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</si>
  <si>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</si>
  <si>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</si>
  <si>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</si>
  <si>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</si>
  <si>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</si>
  <si>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</si>
  <si>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</si>
  <si>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</si>
  <si>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</si>
  <si>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</si>
  <si>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</si>
  <si>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</si>
  <si>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</si>
  <si>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</si>
  <si>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</si>
  <si>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</si>
  <si>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</si>
  <si>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</si>
  <si>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</si>
  <si>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</si>
  <si>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</si>
  <si>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</si>
  <si>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</si>
  <si>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</si>
  <si>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</si>
  <si>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</si>
  <si>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</si>
  <si>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</si>
  <si>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</si>
  <si>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</si>
  <si>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</si>
  <si>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</si>
  <si>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</si>
  <si>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</si>
  <si>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</si>
  <si>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</si>
  <si>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</si>
  <si>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</si>
  <si>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</si>
  <si>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</si>
  <si>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</si>
  <si>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</si>
  <si>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</si>
  <si>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</si>
  <si>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</si>
  <si>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</si>
  <si>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</si>
  <si>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</si>
  <si>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</si>
  <si>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</si>
  <si>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</si>
  <si>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</si>
  <si>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</si>
  <si>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</si>
  <si>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</si>
  <si>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</si>
  <si>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</si>
  <si>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</si>
  <si>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</si>
  <si>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</si>
  <si>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</si>
  <si>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</si>
  <si>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</si>
  <si>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</si>
  <si>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</si>
  <si>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</si>
  <si>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</si>
  <si>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</si>
  <si>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</si>
  <si>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</si>
  <si>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</si>
  <si>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</si>
  <si>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</si>
  <si>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</si>
  <si>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</si>
  <si>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</si>
  <si>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</si>
  <si>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</si>
  <si>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</si>
  <si>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</si>
  <si>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</si>
  <si>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</si>
  <si>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</si>
  <si>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</si>
  <si>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</si>
  <si>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</si>
  <si>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</si>
  <si>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</si>
  <si>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</si>
  <si>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</si>
  <si>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</si>
  <si>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</si>
  <si>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</si>
  <si>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</si>
  <si>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</si>
  <si>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</si>
  <si>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</si>
  <si>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</si>
  <si>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</si>
  <si>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</si>
  <si>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</si>
  <si>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</si>
  <si>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Ma. Cecilia Amorena</t>
  </si>
  <si>
    <t>amorena.cecilia@gmail.com</t>
  </si>
  <si>
    <t>URUGUAY</t>
  </si>
  <si>
    <t>BRASIL</t>
  </si>
  <si>
    <t>BELGICA</t>
  </si>
  <si>
    <t>ARGENTINA</t>
  </si>
  <si>
    <t>INGLATERRA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</si>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</sst>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0" fontId="21" fillId="8" borderId="0" xfId="0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=""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=""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=""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=""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=""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=""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orena.cecilia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topLeftCell="A31" workbookViewId="0">
      <selection activeCell="C32" sqref="C32"/>
    </sheetView>
  </sheetViews>
  <sheetFormatPr defaultColWidth="11.42578125" defaultRowHeight="15"/>
  <cols>
    <col min="1" max="1" width="2.7109375" customWidth="1"/>
    <col min="2" max="2" width="18.42578125" style="1" bestFit="1" customWidth="1"/>
    <col min="3" max="3" width="112.85546875" customWidth="1"/>
    <col min="4" max="4" width="1.7109375" customWidth="1"/>
    <col min="5" max="5" width="11.42578125" style="1"/>
    <col min="6" max="7" width="3.7109375" style="1" customWidth="1"/>
    <col min="8" max="9" width="11.42578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.7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.7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.75" thickBot="1">
      <c r="C20" t="s">
        <v>73</v>
      </c>
    </row>
    <row r="21" spans="2:9" ht="15.7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.75" thickBot="1">
      <c r="C22" t="s">
        <v>75</v>
      </c>
      <c r="E22" s="27"/>
      <c r="F22" s="61"/>
      <c r="G22" s="61"/>
      <c r="H22" s="61"/>
      <c r="I22" s="28"/>
    </row>
    <row r="23" spans="2:9" ht="15.7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.7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.7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.7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.7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.7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H61" sqref="H61"/>
    </sheetView>
  </sheetViews>
  <sheetFormatPr defaultColWidth="11.42578125" defaultRowHeight="15"/>
  <cols>
    <col min="1" max="1" width="2.85546875" style="67" customWidth="1"/>
    <col min="2" max="2" width="3.7109375" customWidth="1"/>
    <col min="3" max="3" width="4.85546875" customWidth="1"/>
    <col min="4" max="4" width="15.7109375" customWidth="1"/>
    <col min="5" max="5" width="8" customWidth="1"/>
    <col min="6" max="6" width="22" bestFit="1" customWidth="1"/>
    <col min="7" max="7" width="15.7109375" customWidth="1"/>
    <col min="8" max="9" width="4.7109375" customWidth="1"/>
    <col min="10" max="10" width="15.7109375" customWidth="1"/>
    <col min="11" max="11" width="3.7109375" customWidth="1"/>
    <col min="12" max="12" width="3.7109375" style="1" customWidth="1"/>
    <col min="13" max="13" width="15.7109375" customWidth="1"/>
    <col min="14" max="18" width="3.7109375" customWidth="1"/>
    <col min="19" max="19" width="5.7109375" customWidth="1"/>
    <col min="20" max="20" width="4.7109375" customWidth="1"/>
    <col min="21" max="21" width="2.7109375" style="55" customWidth="1"/>
    <col min="22" max="22" width="25.140625" customWidth="1"/>
    <col min="23" max="23" width="2.7109375" customWidth="1"/>
    <col min="24" max="25" width="11.42578125" style="36" customWidth="1"/>
    <col min="26" max="30" width="11.42578125" style="36"/>
    <col min="31" max="39" width="11.42578125" style="31"/>
  </cols>
  <sheetData>
    <row r="1" spans="1:30" s="67" customFormat="1" ht="15.75" thickBot="1">
      <c r="A1" s="88"/>
      <c r="L1" s="69"/>
      <c r="U1" s="78"/>
    </row>
    <row r="2" spans="1:30" s="31" customFormat="1" ht="15.7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.75" thickBot="1">
      <c r="A3" s="66"/>
      <c r="B3" s="83"/>
      <c r="C3" s="84"/>
      <c r="D3" s="120" t="s">
        <v>29</v>
      </c>
      <c r="E3" s="200" t="s">
        <v>223</v>
      </c>
      <c r="F3" s="201"/>
      <c r="G3" s="202"/>
      <c r="H3" s="121"/>
      <c r="I3" s="121"/>
      <c r="J3" s="122" t="s">
        <v>30</v>
      </c>
      <c r="K3" s="203" t="s">
        <v>224</v>
      </c>
      <c r="L3" s="204"/>
      <c r="M3" s="204"/>
      <c r="N3" s="204"/>
      <c r="O3" s="204"/>
      <c r="P3" s="204"/>
      <c r="Q3" s="204"/>
      <c r="R3" s="204"/>
      <c r="S3" s="205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198" t="s">
        <v>7</v>
      </c>
      <c r="D5" s="199"/>
      <c r="E5" s="199"/>
      <c r="F5" s="199"/>
      <c r="G5" s="199"/>
      <c r="H5" s="199"/>
      <c r="I5" s="199"/>
      <c r="J5" s="199"/>
      <c r="K5" s="199"/>
      <c r="L5" s="199"/>
      <c r="M5" s="199"/>
      <c r="N5" s="199"/>
      <c r="O5" s="199"/>
      <c r="P5" s="199"/>
      <c r="Q5" s="199"/>
      <c r="R5" s="199"/>
      <c r="S5" s="199"/>
      <c r="T5" s="199"/>
      <c r="U5" s="85"/>
      <c r="V5" s="84"/>
      <c r="W5" s="75"/>
      <c r="X5" s="67"/>
      <c r="Y5" s="67"/>
      <c r="Z5" s="67"/>
      <c r="AA5" s="67"/>
      <c r="AB5" s="67"/>
      <c r="AC5" s="67"/>
    </row>
    <row r="6" spans="1:30" ht="15.7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.7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1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2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3</v>
      </c>
      <c r="O8" s="146">
        <f>IF('No modificar!!'!AJ4=3,'No modificar!!'!W4,IF('No modificar!!'!AJ5=3,'No modificar!!'!W5,IF('No modificar!!'!AJ6=3,'No modificar!!'!W6,'No modificar!!'!W7)))</f>
        <v>0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6</v>
      </c>
      <c r="R8" s="146">
        <f>IF('No modificar!!'!AJ4=3,'No modificar!!'!Z4,IF('No modificar!!'!AJ5=3,'No modificar!!'!Z5,IF('No modificar!!'!AJ6=3,'No modificar!!'!Z6,'No modificar!!'!Z7)))</f>
        <v>1</v>
      </c>
      <c r="S8" s="146">
        <f>IF('No modificar!!'!AJ4=3,'No modificar!!'!AA4,IF('No modificar!!'!AJ5=3,'No modificar!!'!AA5,IF('No modificar!!'!AJ6=3,'No modificar!!'!AA6,'No modificar!!'!AA7)))</f>
        <v>5</v>
      </c>
      <c r="T8" s="144">
        <f>IF('No modificar!!'!AJ4=3,'No modificar!!'!AB4,IF('No modificar!!'!AJ5=3,'No modificar!!'!AB5,IF('No modificar!!'!AJ6=3,'No modificar!!'!AB6,'No modificar!!'!AB7)))</f>
        <v>9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0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1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4</v>
      </c>
      <c r="S9" s="149">
        <f>IF('No modificar!!'!AJ4=2,'No modificar!!'!AA4,IF('No modificar!!'!AJ5=2,'No modificar!!'!AA5,IF('No modificar!!'!AJ6=2,'No modificar!!'!AA6,'No modificar!!'!AA7)))</f>
        <v>0</v>
      </c>
      <c r="T9" s="147">
        <f>IF('No modificar!!'!AJ4=2,'No modificar!!'!AB4,IF('No modificar!!'!AJ5=2,'No modificar!!'!AB5,IF('No modificar!!'!AJ6=2,'No modificar!!'!AB6,'No modificar!!'!AB7)))</f>
        <v>4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3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Arabia Saudita</v>
      </c>
      <c r="N10" s="111">
        <f>IF('No modificar!!'!AJ4=1,'No modificar!!'!V4,IF('No modificar!!'!AJ5=1,'No modificar!!'!V5,IF('No modificar!!'!AJ6=1,'No modificar!!'!V6,'No modificar!!'!V7)))</f>
        <v>0</v>
      </c>
      <c r="O10" s="99">
        <f>IF('No modificar!!'!AJ4=1,'No modificar!!'!W4,IF('No modificar!!'!AJ5=1,'No modificar!!'!W5,IF('No modificar!!'!AJ6=1,'No modificar!!'!W6,'No modificar!!'!W7)))</f>
        <v>2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6</v>
      </c>
      <c r="S10" s="99">
        <f>IF('No modificar!!'!AJ4=1,'No modificar!!'!AA4,IF('No modificar!!'!AJ5=1,'No modificar!!'!AA5,IF('No modificar!!'!AJ6=1,'No modificar!!'!AA6,'No modificar!!'!AA7)))</f>
        <v>-3</v>
      </c>
      <c r="T10" s="110">
        <f>IF('No modificar!!'!AJ4=1,'No modificar!!'!AB4,IF('No modificar!!'!AJ5=1,'No modificar!!'!AB5,IF('No modificar!!'!AJ6=1,'No modificar!!'!AB6,'No modificar!!'!AB7)))</f>
        <v>2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.7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Rusia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1</v>
      </c>
      <c r="P11" s="114">
        <f>IF('No modificar!!'!AJ4=0,'No modificar!!'!X4,IF('No modificar!!'!AJ5=0,'No modificar!!'!X5,IF('No modificar!!'!AJ6=0,'No modificar!!'!X6,'No modificar!!'!X7)))</f>
        <v>2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3</v>
      </c>
      <c r="S11" s="114">
        <f>IF('No modificar!!'!AJ4=0,'No modificar!!'!AA4,IF('No modificar!!'!AJ5=0,'No modificar!!'!AA5,IF('No modificar!!'!AJ6=0,'No modificar!!'!AA6,'No modificar!!'!AA7)))</f>
        <v>-2</v>
      </c>
      <c r="T11" s="112">
        <f>IF('No modificar!!'!AJ4=0,'No modificar!!'!AB4,IF('No modificar!!'!AJ5=0,'No modificar!!'!AB5,IF('No modificar!!'!AJ6=0,'No modificar!!'!AB6,'No modificar!!'!AB7)))</f>
        <v>1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.7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2</v>
      </c>
      <c r="I12" s="131">
        <v>2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198" t="s">
        <v>17</v>
      </c>
      <c r="D15" s="199"/>
      <c r="E15" s="199"/>
      <c r="F15" s="199"/>
      <c r="G15" s="199"/>
      <c r="H15" s="199"/>
      <c r="I15" s="199"/>
      <c r="J15" s="199"/>
      <c r="K15" s="199"/>
      <c r="L15" s="199"/>
      <c r="M15" s="199"/>
      <c r="N15" s="199"/>
      <c r="O15" s="199"/>
      <c r="P15" s="199"/>
      <c r="Q15" s="199"/>
      <c r="R15" s="199"/>
      <c r="S15" s="199"/>
      <c r="T15" s="199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.7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.7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0</v>
      </c>
      <c r="I17" s="133">
        <v>2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3</v>
      </c>
      <c r="I18" s="135">
        <v>3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9</v>
      </c>
      <c r="R18" s="146">
        <f>IF('No modificar!!'!AJ14=3,'No modificar!!'!Z14,IF('No modificar!!'!AJ15=3,'No modificar!!'!Z15,IF('No modificar!!'!AJ16=3,'No modificar!!'!Z16,'No modificar!!'!Z17)))</f>
        <v>0</v>
      </c>
      <c r="S18" s="146">
        <f>IF('No modificar!!'!AJ14=3,'No modificar!!'!AA14,IF('No modificar!!'!AJ15=3,'No modificar!!'!AA15,IF('No modificar!!'!AJ16=3,'No modificar!!'!AA16,'No modificar!!'!AA17)))</f>
        <v>9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3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0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6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4</v>
      </c>
      <c r="R20" s="99">
        <f>IF('No modificar!!'!AJ14=1,'No modificar!!'!Z14,IF('No modificar!!'!AJ15=1,'No modificar!!'!Z15,IF('No modificar!!'!AJ16=1,'No modificar!!'!Z16,'No modificar!!'!Z17)))</f>
        <v>10</v>
      </c>
      <c r="S20" s="99">
        <f>IF('No modificar!!'!AJ14=1,'No modificar!!'!AA14,IF('No modificar!!'!AJ15=1,'No modificar!!'!AA15,IF('No modificar!!'!AJ16=1,'No modificar!!'!AA16,'No modificar!!'!AA17)))</f>
        <v>-6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.7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1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3</v>
      </c>
      <c r="R21" s="114">
        <f>IF('No modificar!!'!AJ14=0,'No modificar!!'!Z14,IF('No modificar!!'!AJ15=0,'No modificar!!'!Z15,IF('No modificar!!'!AJ16=0,'No modificar!!'!Z16,'No modificar!!'!Z17)))</f>
        <v>6</v>
      </c>
      <c r="S21" s="114">
        <f>IF('No modificar!!'!AJ14=0,'No modificar!!'!AA14,IF('No modificar!!'!AJ15=0,'No modificar!!'!AA15,IF('No modificar!!'!AJ16=0,'No modificar!!'!AA16,'No modificar!!'!AA17)))</f>
        <v>-3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.7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1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198" t="s">
        <v>18</v>
      </c>
      <c r="D25" s="199"/>
      <c r="E25" s="199"/>
      <c r="F25" s="199"/>
      <c r="G25" s="199"/>
      <c r="H25" s="199"/>
      <c r="I25" s="199"/>
      <c r="J25" s="199"/>
      <c r="K25" s="199"/>
      <c r="L25" s="199"/>
      <c r="M25" s="199"/>
      <c r="N25" s="199"/>
      <c r="O25" s="199"/>
      <c r="P25" s="199"/>
      <c r="Q25" s="199"/>
      <c r="R25" s="199"/>
      <c r="S25" s="199"/>
      <c r="T25" s="199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.7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.7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9</v>
      </c>
      <c r="R28" s="146">
        <f>IF('No modificar!!'!AJ24=3,'No modificar!!'!Z24,IF('No modificar!!'!AJ25=3,'No modificar!!'!Z25,IF('No modificar!!'!AJ26=3,'No modificar!!'!Z26,'No modificar!!'!Z27)))</f>
        <v>5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4</v>
      </c>
      <c r="I29" s="135">
        <v>2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4</v>
      </c>
      <c r="R29" s="149">
        <f>IF('No modificar!!'!AJ24=2,'No modificar!!'!Z24,IF('No modificar!!'!AJ25=2,'No modificar!!'!Z25,IF('No modificar!!'!AJ26=2,'No modificar!!'!Z26,'No modificar!!'!Z27)))</f>
        <v>5</v>
      </c>
      <c r="S29" s="149">
        <f>IF('No modificar!!'!AJ24=2,'No modificar!!'!AA24,IF('No modificar!!'!AJ25=2,'No modificar!!'!AA25,IF('No modificar!!'!AJ26=2,'No modificar!!'!AA26,'No modificar!!'!AA27)))</f>
        <v>-1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Dinamarca</v>
      </c>
      <c r="N30" s="111">
        <f>IF('No modificar!!'!AJ24=1,'No modificar!!'!V24,IF('No modificar!!'!AJ25=1,'No modificar!!'!V25,IF('No modificar!!'!AJ26=1,'No modificar!!'!V26,'No modificar!!'!V27)))</f>
        <v>0</v>
      </c>
      <c r="O30" s="99">
        <f>IF('No modificar!!'!AJ24=1,'No modificar!!'!W24,IF('No modificar!!'!AJ25=1,'No modificar!!'!W25,IF('No modificar!!'!AJ26=1,'No modificar!!'!W26,'No modificar!!'!W27)))</f>
        <v>2</v>
      </c>
      <c r="P30" s="99">
        <f>IF('No modificar!!'!AJ24=1,'No modificar!!'!X24,IF('No modificar!!'!AJ25=1,'No modificar!!'!X25,IF('No modificar!!'!AJ26=1,'No modificar!!'!X26,'No modificar!!'!X27)))</f>
        <v>1</v>
      </c>
      <c r="Q30" s="99">
        <f>IF('No modificar!!'!AJ24=1,'No modificar!!'!Y24,IF('No modificar!!'!AJ25=1,'No modificar!!'!Y25,IF('No modificar!!'!AJ26=1,'No modificar!!'!Y26,'No modificar!!'!Y27)))</f>
        <v>3</v>
      </c>
      <c r="R30" s="99">
        <f>IF('No modificar!!'!AJ24=1,'No modificar!!'!Z24,IF('No modificar!!'!AJ25=1,'No modificar!!'!Z25,IF('No modificar!!'!AJ26=1,'No modificar!!'!Z26,'No modificar!!'!Z27)))</f>
        <v>4</v>
      </c>
      <c r="S30" s="99">
        <f>IF('No modificar!!'!AJ24=1,'No modificar!!'!AA24,IF('No modificar!!'!AJ25=1,'No modificar!!'!AA25,IF('No modificar!!'!AJ26=1,'No modificar!!'!AA26,'No modificar!!'!AA27)))</f>
        <v>-1</v>
      </c>
      <c r="T30" s="110">
        <f>IF('No modificar!!'!AJ24=1,'No modificar!!'!AB24,IF('No modificar!!'!AJ25=1,'No modificar!!'!AB25,IF('No modificar!!'!AJ26=1,'No modificar!!'!AB26,'No modificar!!'!AB27)))</f>
        <v>2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.7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2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3</v>
      </c>
      <c r="S31" s="114">
        <f>IF('No modificar!!'!AJ24=0,'No modificar!!'!AA24,IF('No modificar!!'!AJ25=0,'No modificar!!'!AA25,IF('No modificar!!'!AJ26=0,'No modificar!!'!AA26,'No modificar!!'!AA27)))</f>
        <v>-2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.7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198" t="s">
        <v>98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.7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.7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1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2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4</v>
      </c>
      <c r="R38" s="146">
        <f>IF('No modificar!!'!AJ34=3,'No modificar!!'!Z34,IF('No modificar!!'!AJ35=3,'No modificar!!'!Z35,IF('No modificar!!'!AJ36=3,'No modificar!!'!Z36,'No modificar!!'!Z37)))</f>
        <v>0</v>
      </c>
      <c r="S38" s="146">
        <f>IF('No modificar!!'!AJ34=3,'No modificar!!'!AA34,IF('No modificar!!'!AJ35=3,'No modificar!!'!AA35,IF('No modificar!!'!AJ36=3,'No modificar!!'!AA36,'No modificar!!'!AA37)))</f>
        <v>4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0</v>
      </c>
      <c r="I39" s="135">
        <v>0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Islandia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2</v>
      </c>
      <c r="R39" s="149">
        <f>IF('No modificar!!'!AJ34=2,'No modificar!!'!Z34,IF('No modificar!!'!AJ35=2,'No modificar!!'!Z35,IF('No modificar!!'!AJ36=2,'No modificar!!'!Z36,'No modificar!!'!Z37)))</f>
        <v>2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0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Croacia</v>
      </c>
      <c r="N40" s="111">
        <f>IF('No modificar!!'!AJ34=1,'No modificar!!'!V34,IF('No modificar!!'!AJ35=1,'No modificar!!'!V35,IF('No modificar!!'!AJ36=1,'No modificar!!'!V36,'No modificar!!'!V37)))</f>
        <v>0</v>
      </c>
      <c r="O40" s="99">
        <f>IF('No modificar!!'!AJ34=1,'No modificar!!'!W34,IF('No modificar!!'!AJ35=1,'No modificar!!'!W35,IF('No modificar!!'!AJ36=1,'No modificar!!'!W36,'No modificar!!'!W37)))</f>
        <v>3</v>
      </c>
      <c r="P40" s="99">
        <f>IF('No modificar!!'!AJ34=1,'No modificar!!'!X34,IF('No modificar!!'!AJ35=1,'No modificar!!'!X35,IF('No modificar!!'!AJ36=1,'No modificar!!'!X36,'No modificar!!'!X37)))</f>
        <v>0</v>
      </c>
      <c r="Q40" s="99">
        <f>IF('No modificar!!'!AJ34=1,'No modificar!!'!Y34,IF('No modificar!!'!AJ35=1,'No modificar!!'!Y35,IF('No modificar!!'!AJ36=1,'No modificar!!'!Y36,'No modificar!!'!Y37)))</f>
        <v>3</v>
      </c>
      <c r="R40" s="99">
        <f>IF('No modificar!!'!AJ34=1,'No modificar!!'!Z34,IF('No modificar!!'!AJ35=1,'No modificar!!'!Z35,IF('No modificar!!'!AJ36=1,'No modificar!!'!Z36,'No modificar!!'!Z37)))</f>
        <v>3</v>
      </c>
      <c r="S40" s="99">
        <f>IF('No modificar!!'!AJ34=1,'No modificar!!'!AA34,IF('No modificar!!'!AJ35=1,'No modificar!!'!AA35,IF('No modificar!!'!AJ36=1,'No modificar!!'!AA36,'No modificar!!'!AA37)))</f>
        <v>0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.7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3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Nigeria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2</v>
      </c>
      <c r="R41" s="114">
        <f>IF('No modificar!!'!AJ34=0,'No modificar!!'!Z34,IF('No modificar!!'!AJ35=0,'No modificar!!'!Z35,IF('No modificar!!'!AJ36=0,'No modificar!!'!Z36,'No modificar!!'!Z37)))</f>
        <v>6</v>
      </c>
      <c r="S41" s="114">
        <f>IF('No modificar!!'!AJ34=0,'No modificar!!'!AA34,IF('No modificar!!'!AJ35=0,'No modificar!!'!AA35,IF('No modificar!!'!AJ36=0,'No modificar!!'!AA36,'No modificar!!'!AA37)))</f>
        <v>-4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.7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198" t="s">
        <v>102</v>
      </c>
      <c r="D45" s="199"/>
      <c r="E45" s="199"/>
      <c r="F45" s="199"/>
      <c r="G45" s="199"/>
      <c r="H45" s="199"/>
      <c r="I45" s="199"/>
      <c r="J45" s="199"/>
      <c r="K45" s="199"/>
      <c r="L45" s="199"/>
      <c r="M45" s="199"/>
      <c r="N45" s="199"/>
      <c r="O45" s="199"/>
      <c r="P45" s="199"/>
      <c r="Q45" s="199"/>
      <c r="R45" s="199"/>
      <c r="S45" s="199"/>
      <c r="T45" s="199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.7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.7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2</v>
      </c>
      <c r="I48" s="135">
        <v>2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5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0</v>
      </c>
      <c r="O49" s="149">
        <f>IF('No modificar!!'!AJ44=2,'No modificar!!'!W44,IF('No modificar!!'!AJ45=2,'No modificar!!'!W45,IF('No modificar!!'!AJ46=2,'No modificar!!'!W46,'No modificar!!'!W47)))</f>
        <v>2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2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3</v>
      </c>
      <c r="I50" s="135">
        <v>3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5</v>
      </c>
      <c r="R50" s="99">
        <f>IF('No modificar!!'!AJ44=1,'No modificar!!'!Z44,IF('No modificar!!'!AJ45=1,'No modificar!!'!Z45,IF('No modificar!!'!AJ46=1,'No modificar!!'!Z46,'No modificar!!'!Z47)))</f>
        <v>7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.7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2</v>
      </c>
      <c r="P51" s="114">
        <f>IF('No modificar!!'!AJ44=0,'No modificar!!'!X44,IF('No modificar!!'!AJ45=0,'No modificar!!'!X45,IF('No modificar!!'!AJ46=0,'No modificar!!'!X46,'No modificar!!'!X47)))</f>
        <v>1</v>
      </c>
      <c r="Q51" s="114">
        <f>IF('No modificar!!'!AJ44=0,'No modificar!!'!Y44,IF('No modificar!!'!AJ45=0,'No modificar!!'!Y45,IF('No modificar!!'!AJ46=0,'No modificar!!'!Y46,'No modificar!!'!Y47)))</f>
        <v>4</v>
      </c>
      <c r="R51" s="114">
        <f>IF('No modificar!!'!AJ44=0,'No modificar!!'!Z44,IF('No modificar!!'!AJ45=0,'No modificar!!'!Z45,IF('No modificar!!'!AJ46=0,'No modificar!!'!Z46,'No modificar!!'!Z47)))</f>
        <v>6</v>
      </c>
      <c r="S51" s="114">
        <f>IF('No modificar!!'!AJ44=0,'No modificar!!'!AA44,IF('No modificar!!'!AJ45=0,'No modificar!!'!AA45,IF('No modificar!!'!AJ46=0,'No modificar!!'!AA46,'No modificar!!'!AA47)))</f>
        <v>-2</v>
      </c>
      <c r="T51" s="112">
        <f>IF('No modificar!!'!AJ44=0,'No modificar!!'!AB44,IF('No modificar!!'!AJ45=0,'No modificar!!'!AB45,IF('No modificar!!'!AJ46=0,'No modificar!!'!AB46,'No modificar!!'!AB47)))</f>
        <v>2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.7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0</v>
      </c>
      <c r="I52" s="137">
        <v>0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198" t="s">
        <v>107</v>
      </c>
      <c r="D55" s="199"/>
      <c r="E55" s="199"/>
      <c r="F55" s="199"/>
      <c r="G55" s="199"/>
      <c r="H55" s="199"/>
      <c r="I55" s="199"/>
      <c r="J55" s="199"/>
      <c r="K55" s="199"/>
      <c r="L55" s="199"/>
      <c r="M55" s="199"/>
      <c r="N55" s="199"/>
      <c r="O55" s="199"/>
      <c r="P55" s="199"/>
      <c r="Q55" s="199"/>
      <c r="R55" s="199"/>
      <c r="S55" s="199"/>
      <c r="T55" s="199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.7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.7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4</v>
      </c>
      <c r="I57" s="133">
        <v>3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7</v>
      </c>
      <c r="R58" s="146">
        <f>IF('No modificar!!'!AJ54=3,'No modificar!!'!Z54,IF('No modificar!!'!AJ55=3,'No modificar!!'!Z55,IF('No modificar!!'!AJ56=3,'No modificar!!'!Z56,'No modificar!!'!Z57)))</f>
        <v>3</v>
      </c>
      <c r="S58" s="146">
        <f>IF('No modificar!!'!AJ54=3,'No modificar!!'!AA54,IF('No modificar!!'!AJ55=3,'No modificar!!'!AA55,IF('No modificar!!'!AJ56=3,'No modificar!!'!AA56,'No modificar!!'!AA57)))</f>
        <v>4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2</v>
      </c>
      <c r="R59" s="149">
        <f>IF('No modificar!!'!AJ54=2,'No modificar!!'!Z54,IF('No modificar!!'!AJ55=2,'No modificar!!'!Z55,IF('No modificar!!'!AJ56=2,'No modificar!!'!Z56,'No modificar!!'!Z57)))</f>
        <v>1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0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México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1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4</v>
      </c>
      <c r="S60" s="99">
        <f>IF('No modificar!!'!AJ54=1,'No modificar!!'!AA54,IF('No modificar!!'!AJ55=1,'No modificar!!'!AA55,IF('No modificar!!'!AJ56=1,'No modificar!!'!AA56,'No modificar!!'!AA57)))</f>
        <v>0</v>
      </c>
      <c r="T60" s="110">
        <f>IF('No modificar!!'!AJ54=1,'No modificar!!'!AB54,IF('No modificar!!'!AJ55=1,'No modificar!!'!AB55,IF('No modificar!!'!AJ56=1,'No modificar!!'!AB56,'No modificar!!'!AB57)))</f>
        <v>4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.7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0</v>
      </c>
      <c r="R61" s="114">
        <f>IF('No modificar!!'!AJ54=0,'No modificar!!'!Z54,IF('No modificar!!'!AJ55=0,'No modificar!!'!Z55,IF('No modificar!!'!AJ56=0,'No modificar!!'!Z56,'No modificar!!'!Z57)))</f>
        <v>5</v>
      </c>
      <c r="S61" s="114">
        <f>IF('No modificar!!'!AJ54=0,'No modificar!!'!AA54,IF('No modificar!!'!AJ55=0,'No modificar!!'!AA55,IF('No modificar!!'!AJ56=0,'No modificar!!'!AA56,'No modificar!!'!AA57)))</f>
        <v>-5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.7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198" t="s">
        <v>108</v>
      </c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.7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.7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Bélgica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5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4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3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Inglaterra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4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1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Panamá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-3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.7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0</v>
      </c>
      <c r="I71" s="135">
        <v>0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Túnez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2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-4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.7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198" t="s">
        <v>109</v>
      </c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199"/>
      <c r="O75" s="199"/>
      <c r="P75" s="199"/>
      <c r="Q75" s="199"/>
      <c r="R75" s="199"/>
      <c r="S75" s="199"/>
      <c r="T75" s="199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.7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.7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1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2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Polonia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7</v>
      </c>
      <c r="R79" s="149">
        <f>IF('No modificar!!'!AJ74=2,'No modificar!!'!Z74,IF('No modificar!!'!AJ75=2,'No modificar!!'!Z75,IF('No modificar!!'!AJ76=2,'No modificar!!'!Z76,'No modificar!!'!Z77)))</f>
        <v>5</v>
      </c>
      <c r="S79" s="149">
        <f>IF('No modificar!!'!AJ74=2,'No modificar!!'!AA74,IF('No modificar!!'!AJ75=2,'No modificar!!'!AA75,IF('No modificar!!'!AJ76=2,'No modificar!!'!AA76,'No modificar!!'!AA77)))</f>
        <v>2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2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3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0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.7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4</v>
      </c>
      <c r="I81" s="135">
        <v>2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2</v>
      </c>
      <c r="R81" s="114">
        <f>IF('No modificar!!'!AJ74=0,'No modificar!!'!Z74,IF('No modificar!!'!AJ75=0,'No modificar!!'!Z75,IF('No modificar!!'!AJ76=0,'No modificar!!'!Z76,'No modificar!!'!Z77)))</f>
        <v>7</v>
      </c>
      <c r="S81" s="114">
        <f>IF('No modificar!!'!AJ74=0,'No modificar!!'!AA74,IF('No modificar!!'!AJ75=0,'No modificar!!'!AA75,IF('No modificar!!'!AJ76=0,'No modificar!!'!AA76,'No modificar!!'!AA77)))</f>
        <v>-5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.7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0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.7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topLeftCell="A4" workbookViewId="0">
      <selection activeCell="P9" sqref="P9"/>
    </sheetView>
  </sheetViews>
  <sheetFormatPr defaultColWidth="11.42578125" defaultRowHeight="15"/>
  <cols>
    <col min="1" max="1" width="2.7109375" style="67" customWidth="1"/>
    <col min="2" max="2" width="3.7109375" style="32" customWidth="1"/>
    <col min="3" max="3" width="10.42578125" style="150" bestFit="1" customWidth="1"/>
    <col min="4" max="4" width="13.140625" style="150" customWidth="1"/>
    <col min="5" max="5" width="3.7109375" style="150" customWidth="1"/>
    <col min="6" max="6" width="3.7109375" style="142" customWidth="1"/>
    <col min="7" max="7" width="17.5703125" style="1" customWidth="1"/>
    <col min="8" max="8" width="3.7109375" style="1" customWidth="1"/>
    <col min="9" max="9" width="3.7109375" style="32" customWidth="1"/>
    <col min="10" max="10" width="18.7109375" style="1" customWidth="1"/>
    <col min="11" max="11" width="3.7109375" style="1" customWidth="1"/>
    <col min="12" max="12" width="7.42578125" style="32" customWidth="1"/>
    <col min="13" max="13" width="16.7109375" style="1" customWidth="1"/>
    <col min="14" max="14" width="3.7109375" style="1" customWidth="1"/>
    <col min="15" max="15" width="3.7109375" style="32" customWidth="1"/>
    <col min="16" max="16" width="15.7109375" style="1" customWidth="1"/>
    <col min="17" max="17" width="3.7109375" style="1" customWidth="1"/>
    <col min="18" max="18" width="3.7109375" style="32" customWidth="1"/>
    <col min="19" max="19" width="15.7109375" style="1" customWidth="1"/>
    <col min="20" max="20" width="3.7109375" style="32" customWidth="1"/>
    <col min="21" max="25" width="11.42578125" style="36"/>
  </cols>
  <sheetData>
    <row r="1" spans="1:30" s="67" customFormat="1" ht="15.7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10" t="s">
        <v>131</v>
      </c>
      <c r="D3" s="210"/>
      <c r="E3" s="210"/>
      <c r="F3" s="169"/>
      <c r="G3" s="209" t="s">
        <v>132</v>
      </c>
      <c r="H3" s="209"/>
      <c r="I3" s="171"/>
      <c r="J3" s="208" t="s">
        <v>25</v>
      </c>
      <c r="K3" s="208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.75" thickBot="1">
      <c r="A6" s="173"/>
      <c r="B6" s="177"/>
      <c r="C6" s="207" t="s">
        <v>142</v>
      </c>
      <c r="D6" s="207"/>
      <c r="E6" s="207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.7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.7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225</v>
      </c>
      <c r="H8" s="185">
        <v>1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.75" thickBot="1">
      <c r="A9" s="173"/>
      <c r="B9" s="177"/>
      <c r="C9" s="207" t="s">
        <v>179</v>
      </c>
      <c r="D9" s="207"/>
      <c r="E9" s="207"/>
      <c r="F9" s="169"/>
      <c r="G9" s="207" t="s">
        <v>184</v>
      </c>
      <c r="H9" s="207"/>
      <c r="I9" s="169"/>
      <c r="J9" s="185" t="s">
        <v>225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25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4</v>
      </c>
      <c r="F10" s="169"/>
      <c r="G10" s="185" t="str">
        <f>IF(E10&gt;E11,D10,IF(E11&gt;E10,D11,"Manualmente"))</f>
        <v>Francia</v>
      </c>
      <c r="H10" s="185">
        <v>1</v>
      </c>
      <c r="I10" s="169"/>
      <c r="J10" s="169"/>
      <c r="K10" s="169"/>
      <c r="L10" s="169"/>
      <c r="M10" s="209" t="s">
        <v>26</v>
      </c>
      <c r="N10" s="209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.7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Islandia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.7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6" t="s">
        <v>188</v>
      </c>
      <c r="K12" s="206"/>
      <c r="L12" s="169"/>
      <c r="M12" s="165" t="s">
        <v>226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.75" thickBot="1">
      <c r="A13" s="151"/>
      <c r="B13" s="177"/>
      <c r="C13" s="207" t="s">
        <v>143</v>
      </c>
      <c r="D13" s="207"/>
      <c r="E13" s="207"/>
      <c r="F13" s="169"/>
      <c r="G13" s="169"/>
      <c r="H13" s="169"/>
      <c r="I13" s="169"/>
      <c r="J13" s="169"/>
      <c r="K13" s="171"/>
      <c r="L13" s="169"/>
      <c r="M13" s="206" t="s">
        <v>190</v>
      </c>
      <c r="N13" s="206"/>
      <c r="O13" s="169"/>
      <c r="P13" s="165" t="s">
        <v>226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.7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2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ARGENTINA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.7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">
        <v>226</v>
      </c>
      <c r="H15" s="185">
        <v>1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.75" thickBot="1">
      <c r="B16" s="177"/>
      <c r="C16" s="207" t="s">
        <v>144</v>
      </c>
      <c r="D16" s="207"/>
      <c r="E16" s="207"/>
      <c r="F16" s="169"/>
      <c r="G16" s="207" t="s">
        <v>186</v>
      </c>
      <c r="H16" s="207"/>
      <c r="I16" s="169"/>
      <c r="J16" s="185" t="str">
        <f>IF(H15&gt;H17,G15,IF(H17&gt;H15,G17,"Manualmente"))</f>
        <v>BRASIL</v>
      </c>
      <c r="K16" s="185">
        <v>0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.7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Bélgica</v>
      </c>
      <c r="E17" s="184">
        <v>2</v>
      </c>
      <c r="F17" s="169"/>
      <c r="G17" s="185" t="s">
        <v>227</v>
      </c>
      <c r="H17" s="185">
        <v>0</v>
      </c>
      <c r="I17" s="169"/>
      <c r="J17" s="169"/>
      <c r="K17" s="169"/>
      <c r="L17" s="169"/>
      <c r="M17" s="169"/>
      <c r="N17" s="169"/>
      <c r="O17" s="169"/>
      <c r="P17" s="165" t="s">
        <v>230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.7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25" thickBot="1">
      <c r="B20" s="177"/>
      <c r="C20" s="207" t="s">
        <v>180</v>
      </c>
      <c r="D20" s="207"/>
      <c r="E20" s="207"/>
      <c r="F20" s="169"/>
      <c r="G20" s="169"/>
      <c r="H20" s="169"/>
      <c r="I20" s="169"/>
      <c r="J20" s="169"/>
      <c r="K20" s="169"/>
      <c r="L20" s="169"/>
      <c r="M20" s="208" t="s">
        <v>32</v>
      </c>
      <c r="N20" s="208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.7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.7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2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">
        <v>225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.75" thickBot="1">
      <c r="B23" s="177"/>
      <c r="C23" s="207" t="s">
        <v>181</v>
      </c>
      <c r="D23" s="207"/>
      <c r="E23" s="207"/>
      <c r="F23" s="169"/>
      <c r="G23" s="207" t="s">
        <v>185</v>
      </c>
      <c r="H23" s="207"/>
      <c r="I23" s="169"/>
      <c r="J23" s="185" t="s">
        <v>228</v>
      </c>
      <c r="K23" s="185">
        <v>1</v>
      </c>
      <c r="L23" s="169"/>
      <c r="M23" s="206" t="s">
        <v>191</v>
      </c>
      <c r="N23" s="206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.7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0</v>
      </c>
      <c r="F24" s="169"/>
      <c r="G24" s="185" t="s">
        <v>228</v>
      </c>
      <c r="H24" s="185">
        <v>3</v>
      </c>
      <c r="I24" s="169"/>
      <c r="J24" s="169"/>
      <c r="K24" s="169"/>
      <c r="L24" s="169"/>
      <c r="M24" s="165" t="s">
        <v>229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.7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6" t="s">
        <v>189</v>
      </c>
      <c r="K26" s="206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.75" thickBot="1">
      <c r="B27" s="177"/>
      <c r="C27" s="207" t="s">
        <v>182</v>
      </c>
      <c r="D27" s="207"/>
      <c r="E27" s="207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.7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3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.7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0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.75" thickBot="1">
      <c r="B30" s="177"/>
      <c r="C30" s="207" t="s">
        <v>183</v>
      </c>
      <c r="D30" s="207"/>
      <c r="E30" s="207"/>
      <c r="F30" s="169"/>
      <c r="G30" s="207" t="s">
        <v>187</v>
      </c>
      <c r="H30" s="207"/>
      <c r="I30" s="169"/>
      <c r="J30" s="185" t="str">
        <f>IF(H29&gt;H31,G29,IF(H31&gt;H29,G31,"Manualmente"))</f>
        <v>INGLATERRA</v>
      </c>
      <c r="K30" s="185">
        <v>0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.7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">
        <v>229</v>
      </c>
      <c r="H31" s="185">
        <v>1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.7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Inglaterra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.7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G3:H3"/>
    <mergeCell ref="J3:K3"/>
    <mergeCell ref="M10:N10"/>
    <mergeCell ref="J12:K12"/>
    <mergeCell ref="C3:E3"/>
    <mergeCell ref="C6:E6"/>
    <mergeCell ref="C9:E9"/>
    <mergeCell ref="C27:E27"/>
    <mergeCell ref="C30:E30"/>
    <mergeCell ref="G9:H9"/>
    <mergeCell ref="G16:H16"/>
    <mergeCell ref="G23:H23"/>
    <mergeCell ref="G30:H30"/>
    <mergeCell ref="J26:K26"/>
    <mergeCell ref="M13:N13"/>
    <mergeCell ref="M23:N23"/>
    <mergeCell ref="C20:E20"/>
    <mergeCell ref="C23:E23"/>
    <mergeCell ref="M20:N20"/>
    <mergeCell ref="C13:E13"/>
    <mergeCell ref="C16:E1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defaultColWidth="11.42578125" defaultRowHeight="15"/>
  <cols>
    <col min="1" max="1" width="3.7109375" customWidth="1"/>
    <col min="2" max="2" width="4.7109375" style="1" bestFit="1" customWidth="1"/>
    <col min="3" max="3" width="13.42578125" style="1" bestFit="1" customWidth="1"/>
    <col min="4" max="5" width="2" style="1" bestFit="1" customWidth="1"/>
    <col min="6" max="6" width="15.7109375" style="1" bestFit="1" customWidth="1"/>
    <col min="7" max="7" width="3.7109375" customWidth="1"/>
    <col min="8" max="8" width="3" bestFit="1" customWidth="1"/>
    <col min="9" max="9" width="15.7109375" customWidth="1"/>
    <col min="10" max="11" width="3.7109375" customWidth="1"/>
    <col min="12" max="12" width="15.7109375" customWidth="1"/>
  </cols>
  <sheetData>
    <row r="1" spans="2:6" ht="15.7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1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2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0</v>
      </c>
      <c r="E4" s="158">
        <f>'Fase de grupos'!I17</f>
        <v>2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3</v>
      </c>
      <c r="E5" s="158">
        <f>'Fase de grupos'!I18</f>
        <v>3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1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2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2</v>
      </c>
      <c r="E11" s="158">
        <f>'Fase de grupos'!I48</f>
        <v>2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4</v>
      </c>
      <c r="E12" s="158">
        <f>'Fase de grupos'!I57</f>
        <v>3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.75" thickBot="1">
      <c r="B17" s="160">
        <v>16</v>
      </c>
      <c r="C17" s="164" t="str">
        <f>'Fase de grupos'!G78</f>
        <v>Colombia</v>
      </c>
      <c r="D17" s="164">
        <f>'Fase de grupos'!H78</f>
        <v>1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.75" thickBot="1"/>
    <row r="20" spans="2:6">
      <c r="B20" s="156">
        <v>17</v>
      </c>
      <c r="C20" s="163" t="str">
        <f>'Fase de grupos'!G9</f>
        <v>Rusia</v>
      </c>
      <c r="D20" s="163">
        <f>'Fase de grupos'!H9</f>
        <v>0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3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6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4</v>
      </c>
      <c r="E24" s="158">
        <f>'Fase de grupos'!I29</f>
        <v>2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0</v>
      </c>
      <c r="E26" s="158">
        <f>'Fase de grupos'!I39</f>
        <v>0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0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3</v>
      </c>
      <c r="E29" s="158">
        <f>'Fase de grupos'!I50</f>
        <v>3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0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3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1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2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.75" thickBot="1">
      <c r="B35" s="160">
        <v>32</v>
      </c>
      <c r="C35" s="164" t="str">
        <f>'Fase de grupos'!G80</f>
        <v>Senegal</v>
      </c>
      <c r="D35" s="164">
        <f>'Fase de grupos'!H80</f>
        <v>2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.7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2</v>
      </c>
      <c r="E39" s="158">
        <f>'Fase de grupos'!I12</f>
        <v>2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1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1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2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3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0</v>
      </c>
      <c r="E47" s="158">
        <f>'Fase de grupos'!I52</f>
        <v>0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0</v>
      </c>
      <c r="E50" s="158">
        <f>'Fase de grupos'!I71</f>
        <v>0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4</v>
      </c>
      <c r="E52" s="158">
        <f>'Fase de grupos'!I81</f>
        <v>2</v>
      </c>
      <c r="F52" s="161" t="str">
        <f>'Fase de grupos'!J81</f>
        <v>Japón</v>
      </c>
    </row>
    <row r="53" spans="2:6" ht="15.75" thickBot="1">
      <c r="B53" s="160">
        <v>48</v>
      </c>
      <c r="C53" s="164" t="str">
        <f>'Fase de grupos'!G82</f>
        <v>Senegal</v>
      </c>
      <c r="D53" s="164">
        <f>'Fase de grupos'!H82</f>
        <v>0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.7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4</v>
      </c>
      <c r="E57" s="172">
        <f>'Fase final'!E11</f>
        <v>0</v>
      </c>
      <c r="F57" s="188" t="str">
        <f>'Fase final'!D11</f>
        <v>Islandia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2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Bélgica</v>
      </c>
      <c r="D59" s="172">
        <f>'Fase final'!E17</f>
        <v>2</v>
      </c>
      <c r="E59" s="172">
        <f>'Fase final'!E18</f>
        <v>2</v>
      </c>
      <c r="F59" s="188" t="str">
        <f>'Fase final'!D18</f>
        <v>Polonia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2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0</v>
      </c>
      <c r="E61" s="172">
        <f>'Fase final'!E25</f>
        <v>0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3</v>
      </c>
      <c r="E62" s="172">
        <f>'Fase final'!E29</f>
        <v>0</v>
      </c>
      <c r="F62" s="188" t="str">
        <f>'Fase final'!D29</f>
        <v>Costa Rica</v>
      </c>
    </row>
    <row r="63" spans="2:6" s="153" customFormat="1" ht="15.7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0</v>
      </c>
      <c r="F63" s="189" t="str">
        <f>'Fase final'!D32</f>
        <v>Inglaterra</v>
      </c>
    </row>
    <row r="64" spans="2:6" s="153" customFormat="1">
      <c r="B64" s="158"/>
      <c r="C64" s="158"/>
      <c r="D64" s="158"/>
      <c r="E64" s="158"/>
      <c r="F64" s="158"/>
    </row>
    <row r="65" spans="2:6" ht="15.75" thickBot="1"/>
    <row r="66" spans="2:6">
      <c r="B66" s="63">
        <v>57</v>
      </c>
      <c r="C66" s="47" t="str">
        <f>'Fase final'!G8</f>
        <v>URUGUAY</v>
      </c>
      <c r="D66" s="47">
        <f>'Fase final'!H8</f>
        <v>1</v>
      </c>
      <c r="E66" s="52">
        <f>'Fase final'!H10</f>
        <v>1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1</v>
      </c>
      <c r="E67" s="48">
        <f>'Fase final'!H17</f>
        <v>0</v>
      </c>
      <c r="F67" s="49" t="str">
        <f>'Fase final'!G17</f>
        <v>BELGICA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3</v>
      </c>
      <c r="F68" s="49" t="str">
        <f>'Fase final'!G24</f>
        <v>ARGENTINA</v>
      </c>
    </row>
    <row r="69" spans="2:6" ht="15.75" thickBot="1">
      <c r="B69" s="11">
        <v>60</v>
      </c>
      <c r="C69" s="50" t="str">
        <f>'Fase final'!G29</f>
        <v>Alemania</v>
      </c>
      <c r="D69" s="50">
        <f>'Fase final'!H29</f>
        <v>0</v>
      </c>
      <c r="E69" s="50">
        <f>'Fase final'!H31</f>
        <v>1</v>
      </c>
      <c r="F69" s="51" t="str">
        <f>'Fase final'!G31</f>
        <v>INGLATERRA</v>
      </c>
    </row>
    <row r="71" spans="2:6" ht="15.75" thickBot="1"/>
    <row r="72" spans="2:6">
      <c r="B72" s="63">
        <v>61</v>
      </c>
      <c r="C72" s="64" t="str">
        <f>'Fase final'!J9</f>
        <v>URUGUAY</v>
      </c>
      <c r="D72" s="64">
        <f>'Fase final'!K9</f>
        <v>0</v>
      </c>
      <c r="E72" s="64">
        <f>'Fase final'!K16</f>
        <v>0</v>
      </c>
      <c r="F72" s="65" t="str">
        <f>'Fase final'!J16</f>
        <v>BRASIL</v>
      </c>
    </row>
    <row r="73" spans="2:6" ht="15.75" thickBot="1">
      <c r="B73" s="11">
        <v>62</v>
      </c>
      <c r="C73" s="16" t="str">
        <f>'Fase final'!J23</f>
        <v>ARGENTINA</v>
      </c>
      <c r="D73" s="16">
        <f>'Fase final'!K23</f>
        <v>1</v>
      </c>
      <c r="E73" s="16">
        <f>'Fase final'!K30</f>
        <v>0</v>
      </c>
      <c r="F73" s="14" t="str">
        <f>'Fase final'!J30</f>
        <v>INGLATERRA</v>
      </c>
    </row>
    <row r="75" spans="2:6" ht="15.7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2</v>
      </c>
      <c r="F76" s="43" t="str">
        <f>'Fase final'!M14</f>
        <v>ARGENTINA</v>
      </c>
    </row>
    <row r="77" spans="2:6" ht="15.7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0</v>
      </c>
      <c r="F77" s="14" t="str">
        <f>'Fase final'!M24</f>
        <v>INGLATERRA</v>
      </c>
    </row>
    <row r="79" spans="2:6" ht="15.7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Islandia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Bélgica</v>
      </c>
      <c r="E92" s="154"/>
      <c r="F92" s="154"/>
    </row>
    <row r="93" spans="2:6" s="153" customFormat="1">
      <c r="B93" s="159" t="s">
        <v>199</v>
      </c>
      <c r="C93" s="161" t="str">
        <f>'Fase final'!D32</f>
        <v>Inglaterra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.75" thickBot="1">
      <c r="B95" s="160" t="s">
        <v>201</v>
      </c>
      <c r="C95" s="162" t="str">
        <f>'Fase final'!D18</f>
        <v>Polonia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.7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BELGICA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.75" thickBot="1">
      <c r="B105" s="160" t="s">
        <v>47</v>
      </c>
      <c r="C105" s="162" t="str">
        <f>'Fase final'!G31</f>
        <v>INGLATERRA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.7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ARGENTINA</v>
      </c>
      <c r="D110"/>
      <c r="E110"/>
      <c r="F110"/>
    </row>
    <row r="111" spans="2:6" ht="15.75" thickBot="1">
      <c r="B111" s="11" t="s">
        <v>205</v>
      </c>
      <c r="C111" s="14" t="str">
        <f>F73</f>
        <v>INGLATERRA</v>
      </c>
      <c r="D111"/>
      <c r="E111"/>
      <c r="F111"/>
    </row>
    <row r="112" spans="2:6">
      <c r="D112"/>
      <c r="E112"/>
      <c r="F112"/>
    </row>
    <row r="113" spans="2:6" ht="15.7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ARGENTINA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.75" thickBot="1">
      <c r="B117" s="11" t="s">
        <v>209</v>
      </c>
      <c r="C117" s="14" t="str">
        <f>F77</f>
        <v>INGLATERRA</v>
      </c>
      <c r="D117"/>
      <c r="E117"/>
      <c r="F117"/>
    </row>
    <row r="118" spans="2:6">
      <c r="D118"/>
      <c r="E118"/>
      <c r="F118"/>
    </row>
    <row r="119" spans="2:6" ht="15.75" thickBot="1">
      <c r="D119"/>
      <c r="E119"/>
      <c r="F119"/>
    </row>
    <row r="120" spans="2:6" ht="15.7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.75" thickBot="1">
      <c r="D121"/>
      <c r="E121"/>
      <c r="F121"/>
    </row>
    <row r="122" spans="2:6" ht="15.75" thickBot="1">
      <c r="B122" s="44" t="s">
        <v>33</v>
      </c>
      <c r="C122" s="45" t="str">
        <f>'Fase final'!P17</f>
        <v>NEYMAR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defaultColWidth="11.42578125" defaultRowHeight="15"/>
  <cols>
    <col min="1" max="1" width="4.7109375" customWidth="1"/>
    <col min="2" max="2" width="15.7109375" customWidth="1"/>
    <col min="3" max="4" width="5.7109375" customWidth="1"/>
    <col min="5" max="5" width="15.7109375" customWidth="1"/>
    <col min="6" max="20" width="4.7109375" customWidth="1"/>
    <col min="21" max="21" width="15.7109375" style="1" customWidth="1"/>
    <col min="22" max="27" width="3.7109375" customWidth="1"/>
    <col min="28" max="28" width="4.7109375" customWidth="1"/>
    <col min="29" max="36" width="3.7109375" customWidth="1"/>
  </cols>
  <sheetData>
    <row r="1" spans="2:36" ht="15.75" thickBot="1"/>
    <row r="2" spans="2:36" ht="15.7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.7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1</v>
      </c>
      <c r="E4" s="1" t="str">
        <f>'Fase de grupos'!J7</f>
        <v>Arabia Saudita</v>
      </c>
      <c r="G4" s="9">
        <f>IF(C4&gt;D4,1,0)</f>
        <v>0</v>
      </c>
      <c r="H4" s="6">
        <f>IF(C4=D4,1,0)</f>
        <v>1</v>
      </c>
      <c r="I4" s="13">
        <f>IF(C4&lt;D4,1,0)</f>
        <v>0</v>
      </c>
      <c r="J4" s="9">
        <f>IF(D4&gt;C4,1,0)</f>
        <v>0</v>
      </c>
      <c r="K4" s="6">
        <f>IF(D4=C4,1,0)</f>
        <v>1</v>
      </c>
      <c r="L4" s="13">
        <f>IF(D4&lt;C4,1,0)</f>
        <v>0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0</v>
      </c>
      <c r="W4" s="15">
        <f>H10</f>
        <v>1</v>
      </c>
      <c r="X4" s="15">
        <f>I10</f>
        <v>2</v>
      </c>
      <c r="Y4" s="15">
        <f>C4+C6+C8</f>
        <v>1</v>
      </c>
      <c r="Z4" s="15">
        <f>D4+D6+D8</f>
        <v>3</v>
      </c>
      <c r="AA4" s="15">
        <f>Y4-Z4</f>
        <v>-2</v>
      </c>
      <c r="AB4" s="8">
        <f>3*V4+W4</f>
        <v>1</v>
      </c>
      <c r="AD4">
        <f>IF(OR(AB4&gt;AB5,AND(AB4=AB5,AA4&gt;AA5),AND(AB4=AB5,AA4=AA5,Y4&gt;Y5)),1,0)</f>
        <v>0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0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0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2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0</v>
      </c>
      <c r="O5" s="13">
        <f>IF(C5&lt;D5,1,0)</f>
        <v>1</v>
      </c>
      <c r="P5" s="6">
        <f>IF(D5&gt;C5,1,0)</f>
        <v>1</v>
      </c>
      <c r="Q5" s="6">
        <f>IF(D5=C5,1,0)</f>
        <v>0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2</v>
      </c>
      <c r="X5" s="6">
        <f>L10</f>
        <v>1</v>
      </c>
      <c r="Y5" s="6">
        <f>D4+C7+C9</f>
        <v>3</v>
      </c>
      <c r="Z5" s="6">
        <f>C4+D7+D9</f>
        <v>6</v>
      </c>
      <c r="AA5" s="6">
        <f>Y5-Z5</f>
        <v>-3</v>
      </c>
      <c r="AB5" s="10">
        <f>3*V5+W5</f>
        <v>2</v>
      </c>
      <c r="AD5">
        <f>IF(OR(AB5&gt;AB4,AND(AB5=AB4,AA5&gt;AA4),AND(AB5=AB4,AA5=AA4,Y5&gt;Y4)),1,0)</f>
        <v>1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1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1</v>
      </c>
    </row>
    <row r="6" spans="2:36">
      <c r="B6" s="1" t="str">
        <f>'Fase de grupos'!G9</f>
        <v>Rusia</v>
      </c>
      <c r="C6" s="9">
        <f>'Fase de grupos'!H9</f>
        <v>0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0</v>
      </c>
      <c r="I6" s="13">
        <f>IF(C6&lt;D6,1,0)</f>
        <v>1</v>
      </c>
      <c r="J6" s="9"/>
      <c r="K6" s="6"/>
      <c r="L6" s="13"/>
      <c r="M6" s="9">
        <f>IF(D6&gt;C6,1,0)</f>
        <v>1</v>
      </c>
      <c r="N6" s="6">
        <f>IF(D6=C6,1,0)</f>
        <v>0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.7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3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3</v>
      </c>
      <c r="W7" s="16">
        <f>Q10</f>
        <v>0</v>
      </c>
      <c r="X7" s="16">
        <f>R10</f>
        <v>0</v>
      </c>
      <c r="Y7" s="16">
        <f>D5+D7+D8</f>
        <v>6</v>
      </c>
      <c r="Z7" s="16">
        <f>C5+C7+C8</f>
        <v>1</v>
      </c>
      <c r="AA7" s="16">
        <f>Y7-Z7</f>
        <v>5</v>
      </c>
      <c r="AB7" s="12">
        <f>3*V7+W7</f>
        <v>9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.75" thickBot="1">
      <c r="B9" s="1" t="str">
        <f>'Fase de grupos'!G12</f>
        <v>Arabia Saudita</v>
      </c>
      <c r="C9" s="11">
        <f>'Fase de grupos'!H12</f>
        <v>2</v>
      </c>
      <c r="D9" s="14">
        <f>'Fase de grupos'!I12</f>
        <v>2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1</v>
      </c>
      <c r="L9" s="13">
        <f>IF(C9&lt;D9,1,0)</f>
        <v>0</v>
      </c>
      <c r="M9" s="9">
        <f>IF(D9&gt;C9,1,0)</f>
        <v>0</v>
      </c>
      <c r="N9" s="6">
        <f>IF(D9=C9,1,0)</f>
        <v>1</v>
      </c>
      <c r="O9" s="13">
        <f>IF(D9&lt;C9,1,0)</f>
        <v>0</v>
      </c>
      <c r="P9" s="6"/>
      <c r="Q9" s="6"/>
      <c r="R9" s="13"/>
      <c r="S9" s="6"/>
    </row>
    <row r="10" spans="2:36" ht="15.75" thickBot="1">
      <c r="G10" s="2">
        <f>SUM(G4:G9)</f>
        <v>0</v>
      </c>
      <c r="H10" s="7">
        <f t="shared" ref="H10:Q10" si="0">SUM(H4:H9)</f>
        <v>1</v>
      </c>
      <c r="I10" s="3">
        <f t="shared" si="0"/>
        <v>2</v>
      </c>
      <c r="J10" s="2">
        <f t="shared" si="0"/>
        <v>0</v>
      </c>
      <c r="K10" s="7">
        <f t="shared" si="0"/>
        <v>2</v>
      </c>
      <c r="L10" s="3">
        <f t="shared" si="0"/>
        <v>1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3</v>
      </c>
      <c r="Q10" s="7">
        <f t="shared" si="0"/>
        <v>0</v>
      </c>
      <c r="R10" s="3">
        <f>SUM(R4:R9)</f>
        <v>0</v>
      </c>
      <c r="S10" s="6"/>
    </row>
    <row r="11" spans="2:36" ht="15.75" thickBot="1"/>
    <row r="12" spans="2:36" ht="15.7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.7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0</v>
      </c>
      <c r="D14" s="23">
        <f>'Fase de grupos'!I17</f>
        <v>2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1</v>
      </c>
      <c r="W14" s="22">
        <f>H20</f>
        <v>1</v>
      </c>
      <c r="X14" s="22">
        <f>I20</f>
        <v>1</v>
      </c>
      <c r="Y14" s="22">
        <f>C14+C16+C18</f>
        <v>3</v>
      </c>
      <c r="Z14" s="22">
        <f>D14+D16+D18</f>
        <v>3</v>
      </c>
      <c r="AA14" s="22">
        <f>Y14-Z14</f>
        <v>0</v>
      </c>
      <c r="AB14" s="8">
        <f>3*V14+W14</f>
        <v>4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3</v>
      </c>
      <c r="D15" s="13">
        <f>'Fase de grupos'!I18</f>
        <v>3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9</v>
      </c>
      <c r="Z15" s="6">
        <f>C14+D17+D19</f>
        <v>0</v>
      </c>
      <c r="AA15" s="6">
        <f>Y15-Z15</f>
        <v>9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3</v>
      </c>
      <c r="Z16" s="6">
        <f>D15+C16+C19</f>
        <v>6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.75" thickBot="1">
      <c r="B17" s="1" t="str">
        <f>'Fase de grupos'!G20</f>
        <v>España</v>
      </c>
      <c r="C17" s="9">
        <f>'Fase de grupos'!H20</f>
        <v>6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2</v>
      </c>
      <c r="X17" s="16">
        <f>R20</f>
        <v>1</v>
      </c>
      <c r="Y17" s="16">
        <f>D15+D17+D18</f>
        <v>4</v>
      </c>
      <c r="Z17" s="16">
        <f>C15+C17+C18</f>
        <v>10</v>
      </c>
      <c r="AA17" s="16">
        <f>Y17-Z17</f>
        <v>-6</v>
      </c>
      <c r="AB17" s="12">
        <f>3*V17+W17</f>
        <v>2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1</v>
      </c>
      <c r="E18" s="1" t="str">
        <f>'Fase de grupos'!J21</f>
        <v>Irán</v>
      </c>
      <c r="G18" s="9">
        <f>IF(C18&gt;D18,1,0)</f>
        <v>0</v>
      </c>
      <c r="H18" s="6">
        <f>IF(C18=D18,1,0)</f>
        <v>1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1</v>
      </c>
      <c r="R18" s="13">
        <f>IF(D18&lt;C18,1,0)</f>
        <v>0</v>
      </c>
      <c r="S18" s="6"/>
    </row>
    <row r="19" spans="2:36" ht="15.75" thickBot="1">
      <c r="B19" s="1" t="str">
        <f>'Fase de grupos'!G22</f>
        <v>España</v>
      </c>
      <c r="C19" s="11">
        <f>'Fase de grupos'!H22</f>
        <v>1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.75" thickBot="1">
      <c r="G20" s="18">
        <f>SUM(G14:G19)</f>
        <v>1</v>
      </c>
      <c r="H20" s="19">
        <f t="shared" ref="H20:N20" si="1">SUM(H14:H19)</f>
        <v>1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2</v>
      </c>
      <c r="R20" s="20">
        <f>SUM(R14:R19)</f>
        <v>1</v>
      </c>
      <c r="S20" s="6"/>
    </row>
    <row r="21" spans="2:36" ht="15.75" thickBot="1"/>
    <row r="22" spans="2:36" ht="15.7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.7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9</v>
      </c>
      <c r="Z24" s="22">
        <f>D24+D26+D28</f>
        <v>5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1</v>
      </c>
      <c r="X25" s="6">
        <f>L30</f>
        <v>2</v>
      </c>
      <c r="Y25" s="6">
        <f>D24+C27+C29</f>
        <v>1</v>
      </c>
      <c r="Z25" s="6">
        <f>C24+D27+D29</f>
        <v>3</v>
      </c>
      <c r="AA25" s="6">
        <f>Y25-Z25</f>
        <v>-2</v>
      </c>
      <c r="AB25" s="10">
        <f>3*V25+W25</f>
        <v>1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4</v>
      </c>
      <c r="D26" s="13">
        <f>'Fase de grupos'!I29</f>
        <v>2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4</v>
      </c>
      <c r="Z26" s="6">
        <f>D25+C26+C29</f>
        <v>5</v>
      </c>
      <c r="AA26" s="6">
        <f>Y26-Z26</f>
        <v>-1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.7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1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1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2</v>
      </c>
      <c r="X27" s="16">
        <f>R30</f>
        <v>1</v>
      </c>
      <c r="Y27" s="16">
        <f>D25+D27+D28</f>
        <v>3</v>
      </c>
      <c r="Z27" s="16">
        <f>C25+C27+C28</f>
        <v>4</v>
      </c>
      <c r="AA27" s="16">
        <f>Y27-Z27</f>
        <v>-1</v>
      </c>
      <c r="AB27" s="12">
        <f>3*V27+W27</f>
        <v>2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0</v>
      </c>
      <c r="AH27">
        <f>SUM(AD27:AF27)</f>
        <v>1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2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.7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.7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1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2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.7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.7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.7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1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4</v>
      </c>
      <c r="Z34" s="95">
        <f>D34+D36+D38</f>
        <v>0</v>
      </c>
      <c r="AA34" s="95">
        <f>Y34-Z34</f>
        <v>4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2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0</v>
      </c>
      <c r="N35" s="6">
        <f>IF(C35=D35,1,0)</f>
        <v>1</v>
      </c>
      <c r="O35" s="13">
        <f>IF(C35&lt;D35,1,0)</f>
        <v>0</v>
      </c>
      <c r="P35" s="6">
        <f>IF(D35&gt;C35,1,0)</f>
        <v>0</v>
      </c>
      <c r="Q35" s="6">
        <f>IF(D35=C35,1,0)</f>
        <v>1</v>
      </c>
      <c r="R35" s="13">
        <f>IF(D35&lt;C35,1,0)</f>
        <v>0</v>
      </c>
      <c r="T35">
        <v>2</v>
      </c>
      <c r="U35" s="9" t="str">
        <f>J32</f>
        <v>Islandia</v>
      </c>
      <c r="V35" s="9">
        <f>J40</f>
        <v>1</v>
      </c>
      <c r="W35" s="6">
        <f>K40</f>
        <v>1</v>
      </c>
      <c r="X35" s="6">
        <f>L40</f>
        <v>1</v>
      </c>
      <c r="Y35" s="6">
        <f>D34+C37+C39</f>
        <v>2</v>
      </c>
      <c r="Z35" s="6">
        <f>C34+D37+D39</f>
        <v>2</v>
      </c>
      <c r="AA35" s="6">
        <f>Y35-Z35</f>
        <v>0</v>
      </c>
      <c r="AB35" s="10">
        <f>3*V35+W35</f>
        <v>4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1</v>
      </c>
      <c r="AF35">
        <f>IF(OR(AB35&gt;AB37,AND(AB35=AB37,AA35&gt;AA37),AND(AB35=AB37,AA35=AA37,Y35&gt;Y37)),1,0)</f>
        <v>1</v>
      </c>
      <c r="AH35">
        <f>SUM(AD35:AF35)</f>
        <v>2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2</v>
      </c>
    </row>
    <row r="36" spans="2:36">
      <c r="B36" s="1" t="str">
        <f>'Fase de grupos'!G39</f>
        <v>Argentina</v>
      </c>
      <c r="C36" s="9">
        <f>'Fase de grupos'!H39</f>
        <v>0</v>
      </c>
      <c r="D36" s="13">
        <f>'Fase de grupos'!I39</f>
        <v>0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0</v>
      </c>
      <c r="W36" s="6">
        <f>N40</f>
        <v>3</v>
      </c>
      <c r="X36" s="6">
        <f>O40</f>
        <v>0</v>
      </c>
      <c r="Y36" s="6">
        <f>C35+D36+D39</f>
        <v>3</v>
      </c>
      <c r="Z36" s="6">
        <f>D35+C36+C39</f>
        <v>3</v>
      </c>
      <c r="AA36" s="6">
        <f>Y36-Z36</f>
        <v>0</v>
      </c>
      <c r="AB36" s="10">
        <f>3*V36+W36</f>
        <v>3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0</v>
      </c>
      <c r="AF36">
        <f>IF(OR(AB36&gt;AB37,AND(AB36=AB37,AA36&gt;AA37),AND(AB36=AB37,AA36=AA37,Y36&gt;Y37)),1,0)</f>
        <v>1</v>
      </c>
      <c r="AH36">
        <f>SUM(AD36:AF36)</f>
        <v>1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1</v>
      </c>
    </row>
    <row r="37" spans="2:36" ht="15.7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0</v>
      </c>
      <c r="E37" s="1" t="str">
        <f>'Fase de grupos'!J40</f>
        <v>Nigeria</v>
      </c>
      <c r="G37" s="9"/>
      <c r="H37" s="6"/>
      <c r="I37" s="13"/>
      <c r="J37" s="9">
        <f>IF(C37&gt;D37,1,0)</f>
        <v>1</v>
      </c>
      <c r="K37" s="6">
        <f>IF(C37=D37,1,0)</f>
        <v>0</v>
      </c>
      <c r="L37" s="13">
        <f>IF(C37&lt;D37,1,0)</f>
        <v>0</v>
      </c>
      <c r="M37" s="9"/>
      <c r="N37" s="6"/>
      <c r="O37" s="13"/>
      <c r="P37" s="6">
        <f>IF(D37&gt;C37,1,0)</f>
        <v>0</v>
      </c>
      <c r="Q37" s="6">
        <f>IF(D37=C37,1,0)</f>
        <v>0</v>
      </c>
      <c r="R37" s="13">
        <f>IF(D37&lt;C37,1,0)</f>
        <v>1</v>
      </c>
      <c r="T37">
        <v>4</v>
      </c>
      <c r="U37" s="11" t="str">
        <f>P32</f>
        <v>Nigeria</v>
      </c>
      <c r="V37" s="11">
        <f>P40</f>
        <v>0</v>
      </c>
      <c r="W37" s="97">
        <f>Q40</f>
        <v>1</v>
      </c>
      <c r="X37" s="97">
        <f>R40</f>
        <v>2</v>
      </c>
      <c r="Y37" s="97">
        <f>D35+D37+D38</f>
        <v>2</v>
      </c>
      <c r="Z37" s="97">
        <f>C35+C37+C38</f>
        <v>6</v>
      </c>
      <c r="AA37" s="97">
        <f>Y37-Z37</f>
        <v>-4</v>
      </c>
      <c r="AB37" s="12">
        <f>3*V37+W37</f>
        <v>1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0</v>
      </c>
      <c r="AF37">
        <f>IF(OR(AB37&gt;AB36,AND(AB37=AB36,AA37&gt;AA36),AND(AB37=AB36,AA37=AA36,Y37&gt;Y36)),1,0)</f>
        <v>0</v>
      </c>
      <c r="AH37">
        <f>SUM(AD37:AF37)</f>
        <v>0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0</v>
      </c>
    </row>
    <row r="38" spans="2:36">
      <c r="B38" s="1" t="str">
        <f>'Fase de grupos'!G41</f>
        <v>Argentina</v>
      </c>
      <c r="C38" s="9">
        <f>'Fase de grupos'!H41</f>
        <v>3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.7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.7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1</v>
      </c>
      <c r="K40" s="91">
        <f t="shared" si="3"/>
        <v>1</v>
      </c>
      <c r="L40" s="92">
        <f t="shared" si="3"/>
        <v>1</v>
      </c>
      <c r="M40" s="90">
        <f t="shared" si="3"/>
        <v>0</v>
      </c>
      <c r="N40" s="91">
        <f t="shared" si="3"/>
        <v>3</v>
      </c>
      <c r="O40" s="92">
        <f>SUM(O34:O39)</f>
        <v>0</v>
      </c>
      <c r="P40" s="91">
        <f>SUM(P34:P39)</f>
        <v>0</v>
      </c>
      <c r="Q40" s="91">
        <f>SUM(Q34:Q39)</f>
        <v>1</v>
      </c>
      <c r="R40" s="92">
        <f>SUM(R34:R39)</f>
        <v>2</v>
      </c>
      <c r="U40"/>
    </row>
    <row r="41" spans="2:36" ht="15.75" thickBot="1">
      <c r="U41"/>
    </row>
    <row r="42" spans="2:36" ht="15.7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.7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2</v>
      </c>
      <c r="AA44" s="95">
        <f>Y44-Z44</f>
        <v>5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2</v>
      </c>
      <c r="D45" s="13">
        <f>'Fase de grupos'!I48</f>
        <v>2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0</v>
      </c>
      <c r="W45" s="6">
        <f>K50</f>
        <v>2</v>
      </c>
      <c r="X45" s="6">
        <f>L50</f>
        <v>1</v>
      </c>
      <c r="Y45" s="6">
        <f>D44+C47+C49</f>
        <v>4</v>
      </c>
      <c r="Z45" s="6">
        <f>C44+D47+D49</f>
        <v>6</v>
      </c>
      <c r="AA45" s="6">
        <f>Y45-Z45</f>
        <v>-2</v>
      </c>
      <c r="AB45" s="10">
        <f>3*V45+W45</f>
        <v>2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3</v>
      </c>
      <c r="Z46" s="6">
        <f>D45+C46+C49</f>
        <v>4</v>
      </c>
      <c r="AA46" s="6">
        <f>Y46-Z46</f>
        <v>-1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.75" thickBot="1">
      <c r="B47" s="1" t="str">
        <f>'Fase de grupos'!G50</f>
        <v>Suiza</v>
      </c>
      <c r="C47" s="9">
        <f>'Fase de grupos'!H50</f>
        <v>3</v>
      </c>
      <c r="D47" s="13">
        <f>'Fase de grupos'!I50</f>
        <v>3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1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1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0</v>
      </c>
      <c r="W47" s="97">
        <f>Q50</f>
        <v>2</v>
      </c>
      <c r="X47" s="97">
        <f>R50</f>
        <v>1</v>
      </c>
      <c r="Y47" s="97">
        <f>D45+D47+D48</f>
        <v>5</v>
      </c>
      <c r="Z47" s="97">
        <f>C45+C47+C48</f>
        <v>7</v>
      </c>
      <c r="AA47" s="97">
        <f>Y47-Z47</f>
        <v>-2</v>
      </c>
      <c r="AB47" s="12">
        <f>3*V47+W47</f>
        <v>2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.75" thickBot="1">
      <c r="B49" s="1" t="str">
        <f>'Fase de grupos'!G52</f>
        <v>Suiza</v>
      </c>
      <c r="C49" s="11">
        <f>'Fase de grupos'!H52</f>
        <v>0</v>
      </c>
      <c r="D49" s="14">
        <f>'Fase de grupos'!I52</f>
        <v>0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.7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2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2</v>
      </c>
      <c r="R50" s="92">
        <f>SUM(R44:R49)</f>
        <v>1</v>
      </c>
      <c r="U50"/>
    </row>
    <row r="51" spans="2:36" ht="15.75" thickBot="1">
      <c r="U51"/>
    </row>
    <row r="52" spans="2:36" ht="15.7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.7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4</v>
      </c>
      <c r="D54" s="96">
        <f>'Fase de grupos'!I57</f>
        <v>3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7</v>
      </c>
      <c r="Z54" s="95">
        <f>D54+D56+D58</f>
        <v>3</v>
      </c>
      <c r="AA54" s="95">
        <f>Y54-Z54</f>
        <v>4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1</v>
      </c>
      <c r="W55" s="6">
        <f>K60</f>
        <v>1</v>
      </c>
      <c r="X55" s="6">
        <f>L60</f>
        <v>1</v>
      </c>
      <c r="Y55" s="6">
        <f>D54+C57+C59</f>
        <v>4</v>
      </c>
      <c r="Z55" s="6">
        <f>C54+D57+D59</f>
        <v>4</v>
      </c>
      <c r="AA55" s="6">
        <f>Y55-Z55</f>
        <v>0</v>
      </c>
      <c r="AB55" s="10">
        <f>3*V55+W55</f>
        <v>4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1</v>
      </c>
      <c r="AH55">
        <f>SUM(AD55:AF55)</f>
        <v>1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1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2</v>
      </c>
      <c r="Z56" s="6">
        <f>D55+C56+C59</f>
        <v>1</v>
      </c>
      <c r="AA56" s="6">
        <f>Y56-Z56</f>
        <v>1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.75" thickBot="1">
      <c r="B57" s="1" t="str">
        <f>'Fase de grupos'!G60</f>
        <v>México</v>
      </c>
      <c r="C57" s="9">
        <f>'Fase de grupos'!H60</f>
        <v>1</v>
      </c>
      <c r="D57" s="13">
        <f>'Fase de grupos'!I60</f>
        <v>0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0</v>
      </c>
      <c r="Z57" s="97">
        <f>C55+C57+C58</f>
        <v>5</v>
      </c>
      <c r="AA57" s="97">
        <f>Y57-Z57</f>
        <v>-5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.7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1</v>
      </c>
      <c r="L59" s="13">
        <f>IF(C59&lt;D59,1,0)</f>
        <v>0</v>
      </c>
      <c r="M59" s="9">
        <f>IF(D59&gt;C59,1,0)</f>
        <v>0</v>
      </c>
      <c r="N59" s="6">
        <f>IF(D59=C59,1,0)</f>
        <v>1</v>
      </c>
      <c r="O59" s="13">
        <f>IF(D59&lt;C59,1,0)</f>
        <v>0</v>
      </c>
      <c r="P59" s="6"/>
      <c r="Q59" s="6"/>
      <c r="R59" s="13"/>
      <c r="U59"/>
    </row>
    <row r="60" spans="2:36" ht="15.7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1</v>
      </c>
      <c r="K60" s="91">
        <f t="shared" si="5"/>
        <v>1</v>
      </c>
      <c r="L60" s="92">
        <f t="shared" si="5"/>
        <v>1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.75" thickBot="1">
      <c r="U61"/>
    </row>
    <row r="62" spans="2:36" ht="15.7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.7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1</v>
      </c>
      <c r="AH64">
        <f>SUM(AD64:AF64)</f>
        <v>3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3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2</v>
      </c>
      <c r="Z65" s="6">
        <f>C64+D67+D69</f>
        <v>5</v>
      </c>
      <c r="AA65" s="6">
        <f>Y65-Z65</f>
        <v>-3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1</v>
      </c>
      <c r="AF65">
        <f>IF(OR(AB65&gt;AB67,AND(AB65=AB67,AA65&gt;AA67),AND(AB65=AB67,AA65=AA67,Y65&gt;Y67)),1,0)</f>
        <v>0</v>
      </c>
      <c r="AH65">
        <f>SUM(AD65:AF65)</f>
        <v>1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1</v>
      </c>
    </row>
    <row r="66" spans="2:36">
      <c r="B66" s="1" t="str">
        <f>'Fase de grupos'!G69</f>
        <v>Bélgica</v>
      </c>
      <c r="C66" s="9">
        <f>'Fase de grupos'!H69</f>
        <v>3</v>
      </c>
      <c r="D66" s="13">
        <f>'Fase de grupos'!I69</f>
        <v>1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2</v>
      </c>
      <c r="Z66" s="6">
        <f>D65+C66+C69</f>
        <v>6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0</v>
      </c>
      <c r="AF66">
        <f>IF(OR(AB66&gt;AB67,AND(AB66=AB67,AA66&gt;AA67),AND(AB66=AB67,AA66=AA67,Y66&gt;Y67)),1,0)</f>
        <v>0</v>
      </c>
      <c r="AH66">
        <f>SUM(AD66:AF66)</f>
        <v>0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0</v>
      </c>
    </row>
    <row r="67" spans="2:36" ht="15.75" thickBot="1">
      <c r="B67" s="1" t="str">
        <f>'Fase de grupos'!G70</f>
        <v>Panamá</v>
      </c>
      <c r="C67" s="9">
        <f>'Fase de grupos'!H70</f>
        <v>1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4</v>
      </c>
      <c r="Z67" s="97">
        <f>C65+C67+C68</f>
        <v>1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0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2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2</v>
      </c>
    </row>
    <row r="68" spans="2:36">
      <c r="B68" s="1" t="str">
        <f>'Fase de grupos'!G71</f>
        <v>Bélgica</v>
      </c>
      <c r="C68" s="9">
        <f>'Fase de grupos'!H71</f>
        <v>0</v>
      </c>
      <c r="D68" s="13">
        <f>'Fase de grupos'!I71</f>
        <v>0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.7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.7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.75" thickBot="1">
      <c r="U71"/>
    </row>
    <row r="72" spans="2:36" ht="15.7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.7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1</v>
      </c>
      <c r="W74" s="95">
        <f>H80</f>
        <v>2</v>
      </c>
      <c r="X74" s="95">
        <f>I80</f>
        <v>0</v>
      </c>
      <c r="Y74" s="95">
        <f>C74+C76+C78</f>
        <v>7</v>
      </c>
      <c r="Z74" s="95">
        <f>D74+D76+D78</f>
        <v>5</v>
      </c>
      <c r="AA74" s="95">
        <f>Y74-Z74</f>
        <v>2</v>
      </c>
      <c r="AB74" s="8">
        <f>3*V74+W74</f>
        <v>5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1</v>
      </c>
      <c r="AH74">
        <f>SUM(AD74:AF74)</f>
        <v>2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spans="2:36">
      <c r="B75" s="1" t="str">
        <f>'Fase de grupos'!G78</f>
        <v>Colombia</v>
      </c>
      <c r="C75" s="9">
        <f>'Fase de grupos'!H78</f>
        <v>1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1</v>
      </c>
      <c r="X75" s="6">
        <f>L80</f>
        <v>1</v>
      </c>
      <c r="Y75" s="6">
        <f>D74+C77+C79</f>
        <v>3</v>
      </c>
      <c r="Z75" s="6">
        <f>C74+D77+D79</f>
        <v>3</v>
      </c>
      <c r="AA75" s="6">
        <f>Y75-Z75</f>
        <v>0</v>
      </c>
      <c r="AB75" s="10">
        <f>3*V75+W75</f>
        <v>4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2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1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1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.75" thickBot="1">
      <c r="B77" s="1" t="str">
        <f>'Fase de grupos'!G80</f>
        <v>Senegal</v>
      </c>
      <c r="C77" s="9">
        <f>'Fase de grupos'!H80</f>
        <v>2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1</v>
      </c>
      <c r="K77" s="6">
        <f>IF(C77=D77,1,0)</f>
        <v>0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0</v>
      </c>
      <c r="R77" s="13">
        <f>IF(D77&lt;C77,1,0)</f>
        <v>1</v>
      </c>
      <c r="T77">
        <v>4</v>
      </c>
      <c r="U77" s="11" t="str">
        <f>P72</f>
        <v>Japón</v>
      </c>
      <c r="V77" s="11">
        <f>P80</f>
        <v>0</v>
      </c>
      <c r="W77" s="97">
        <f>Q80</f>
        <v>0</v>
      </c>
      <c r="X77" s="97">
        <f>R80</f>
        <v>3</v>
      </c>
      <c r="Y77" s="97">
        <f>D75+D77+D78</f>
        <v>2</v>
      </c>
      <c r="Z77" s="97">
        <f>C75+C77+C78</f>
        <v>7</v>
      </c>
      <c r="AA77" s="97">
        <f>Y77-Z77</f>
        <v>-5</v>
      </c>
      <c r="AB77" s="12">
        <f>3*V77+W77</f>
        <v>0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4</v>
      </c>
      <c r="D78" s="13">
        <f>'Fase de grupos'!I81</f>
        <v>2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.75" thickBot="1">
      <c r="B79" s="1" t="str">
        <f>'Fase de grupos'!G82</f>
        <v>Senegal</v>
      </c>
      <c r="C79" s="11">
        <f>'Fase de grupos'!H82</f>
        <v>0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.75" thickBot="1">
      <c r="G80" s="90">
        <f>SUM(G74:G79)</f>
        <v>1</v>
      </c>
      <c r="H80" s="91">
        <f t="shared" ref="H80:N80" si="7">SUM(H74:H79)</f>
        <v>2</v>
      </c>
      <c r="I80" s="92">
        <f t="shared" si="7"/>
        <v>0</v>
      </c>
      <c r="J80" s="90">
        <f t="shared" si="7"/>
        <v>1</v>
      </c>
      <c r="K80" s="91">
        <f t="shared" si="7"/>
        <v>1</v>
      </c>
      <c r="L80" s="92">
        <f t="shared" si="7"/>
        <v>1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0</v>
      </c>
      <c r="Q80" s="91">
        <f>SUM(Q74:Q79)</f>
        <v>0</v>
      </c>
      <c r="R80" s="92">
        <f>SUM(R74:R79)</f>
        <v>3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  <mergeCell ref="G32:I32"/>
    <mergeCell ref="J32:L32"/>
    <mergeCell ref="M32:O32"/>
    <mergeCell ref="P32:R32"/>
    <mergeCell ref="G42:I42"/>
    <mergeCell ref="J42:L42"/>
    <mergeCell ref="M42:O42"/>
    <mergeCell ref="P42:R42"/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gv2012</cp:lastModifiedBy>
  <dcterms:created xsi:type="dcterms:W3CDTF">2010-03-03T16:28:09Z</dcterms:created>
  <dcterms:modified xsi:type="dcterms:W3CDTF">2018-06-12T02:10:47Z</dcterms:modified>
</cp:coreProperties>
</file>