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techera\Desktop\"/>
    </mc:Choice>
  </mc:AlternateContent>
  <bookViews>
    <workbookView xWindow="0" yWindow="0" windowWidth="11940" windowHeight="4680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74" i="3"/>
  <c r="G56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60" i="3"/>
  <c r="W5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4" i="3" l="1"/>
  <c r="AB36" i="3"/>
  <c r="AF37" i="3" s="1"/>
  <c r="AB46" i="3"/>
  <c r="AE46" i="3" s="1"/>
  <c r="AB17" i="3"/>
  <c r="AB75" i="3"/>
  <c r="AE65" i="3"/>
  <c r="AB47" i="3"/>
  <c r="AB35" i="3"/>
  <c r="AE36" i="3" s="1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F36" i="3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R38" i="2"/>
  <c r="S38" i="2"/>
  <c r="R40" i="2"/>
  <c r="N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C104" i="7"/>
  <c r="V58" i="2"/>
  <c r="U58" i="2"/>
  <c r="V59" i="2"/>
  <c r="U59" i="2"/>
  <c r="C91" i="7"/>
  <c r="C100" i="7"/>
  <c r="C89" i="7"/>
  <c r="U48" i="2"/>
  <c r="V48" i="2"/>
  <c r="U49" i="2"/>
  <c r="V49" i="2"/>
  <c r="C103" i="7"/>
  <c r="C57" i="7"/>
  <c r="F56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58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<sst xmlns="http://schemas.openxmlformats.org/spreadsheetml/2006/main" count="471" uniqueCount="226">
  <si>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</si>
  <si>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</si>
  <si>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</si>
  <si>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</si>
  <si>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</si>
  <si>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</si>
  <si>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</si>
  <si>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</si>
  <si>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</si>
  <si>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</si>
  <si>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</si>
  <si>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</si>
  <si>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</si>
  <si>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</si>
  <si>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</si>
  <si>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</si>
  <si>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</si>
  <si>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</si>
  <si>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</si>
  <si>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</si>
  <si>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</si>
  <si>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</si>
  <si>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</si>
  <si>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</si>
  <si>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</si>
  <si>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</si>
  <si>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</si>
  <si>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</si>
  <si>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</si>
  <si>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</si>
  <si>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</si>
  <si>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</si>
  <si>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</si>
  <si>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</si>
  <si>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</si>
  <si>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</si>
  <si>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</si>
  <si>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</si>
  <si>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</si>
  <si>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</si>
  <si>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</si>
  <si>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</si>
  <si>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</si>
  <si>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</si>
  <si>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</si>
  <si>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</si>
  <si>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</si>
  <si>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</si>
  <si>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</si>
  <si>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</si>
  <si>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</si>
  <si>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</si>
  <si>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</si>
  <si>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</si>
  <si>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</si>
  <si>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</si>
  <si>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</si>
  <si>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</si>
  <si>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</si>
  <si>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</si>
  <si>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</si>
  <si>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</si>
  <si>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</si>
  <si>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</si>
  <si>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</si>
  <si>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</si>
  <si>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</si>
  <si>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</si>
  <si>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</si>
  <si>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</si>
  <si>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</si>
  <si>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</si>
  <si>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</si>
  <si>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</si>
  <si>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</si>
  <si>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</si>
  <si>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</si>
  <si>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</si>
  <si>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</si>
  <si>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</si>
  <si>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</si>
  <si>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</si>
  <si>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</si>
  <si>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</si>
  <si>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</si>
  <si>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</si>
  <si>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</si>
  <si>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</si>
  <si>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</si>
  <si>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</si>
  <si>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</si>
  <si>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</si>
  <si>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</si>
  <si>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</si>
  <si>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</si>
  <si>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</si>
  <si>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</si>
  <si>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</si>
  <si>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</si>
  <si>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</si>
  <si>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</si>
  <si>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</si>
  <si>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</si>
  <si>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</si>
  <si>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</si>
  <si>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</si>
  <si>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</si>
  <si>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</si>
  <si>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</si>
  <si>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</si>
  <si>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</si>
  <si>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</si>
  <si>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</si>
  <si>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</si>
  <si>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</si>
  <si>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</si>
  <si>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</si>
  <si>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</si>
  <si>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</si>
  <si>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</si>
  <si>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</si>
  <si>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</si>
  <si>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</si>
  <si>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</si>
  <si>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</si>
  <si>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</si>
  <si>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</si>
  <si>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</si>
  <si>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</si>
  <si>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</si>
  <si>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</si>
  <si>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</si>
  <si>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</si>
  <si>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</si>
  <si>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</si>
  <si>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</si>
  <si>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</si>
  <si>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</si>
  <si>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</si>
  <si>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</si>
  <si>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</si>
  <si>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</si>
  <si>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</si>
  <si>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</si>
  <si>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</si>
  <si>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</si>
  <si>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</si>
  <si>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</si>
  <si>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</si>
  <si>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</si>
  <si>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</si>
  <si>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</si>
  <si>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</si>
  <si>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</si>
  <si>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</si>
  <si>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</si>
  <si>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</si>
  <si>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</si>
  <si>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</si>
  <si>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</si>
  <si>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</si>
  <si>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</si>
  <si>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</si>
  <si>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</si>
  <si>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</si>
  <si>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</si>
  <si>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</si>
  <si>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</si>
  <si>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</si>
  <si>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</si>
  <si>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</si>
  <si>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</si>
  <si>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</si>
  <si>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</si>
  <si>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</si>
  <si>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</si>
  <si>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</si>
  <si>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</si>
  <si>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</si>
  <si>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</si>
  <si>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</si>
  <si>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</si>
  <si>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</si>
  <si>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</si>
  <si>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</si>
  <si>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</si>
  <si>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</si>
  <si>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</si>
  <si>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</si>
  <si>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</si>
  <si>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</si>
  <si>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</si>
  <si>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</si>
  <si>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</si>
  <si>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</si>
  <si>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</si>
  <si>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</si>
  <si>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</si>
  <si>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</si>
  <si>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</si>
  <si>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</si>
  <si>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</si>
  <si>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</si>
  <si>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</si>
  <si>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</si>
  <si>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</si>
  <si>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</si>
  <si>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</si>
  <si>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</si>
  <si>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</si>
  <si>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</si>
  <si>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</si>
  <si>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</si>
  <si>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</si>
  <si>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</si>
  <si>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</si>
  <si>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</si>
  <si>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</si>
  <si>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</si>
  <si>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</si>
  <si>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</si>
  <si>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</si>
  <si>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</si>
  <si>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Cecilia Techera</t>
  </si>
  <si>
    <t>cecitech@gmail.com</t>
  </si>
  <si>
    <t>Kroos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</si>
</sst>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ecitech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>
      <selection activeCell="C10" sqref="C10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B69" workbookViewId="0">
      <selection activeCell="H86" sqref="H86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1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1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3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2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-3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0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2</v>
      </c>
      <c r="O18" s="146">
        <f>IF('No modificar!!'!AJ14=3,'No modificar!!'!W14,IF('No modificar!!'!AJ15=3,'No modificar!!'!W15,IF('No modificar!!'!AJ16=3,'No modificar!!'!W16,'No modificar!!'!W17)))</f>
        <v>1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6</v>
      </c>
      <c r="R18" s="146">
        <f>IF('No modificar!!'!AJ14=3,'No modificar!!'!Z14,IF('No modificar!!'!AJ15=3,'No modificar!!'!Z15,IF('No modificar!!'!AJ16=3,'No modificar!!'!Z16,'No modificar!!'!Z17)))</f>
        <v>2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7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0</v>
      </c>
      <c r="Q19" s="149">
        <f>IF('No modificar!!'!AJ14=2,'No modificar!!'!Y14,IF('No modificar!!'!AJ15=2,'No modificar!!'!Y15,IF('No modificar!!'!AJ16=2,'No modificar!!'!Y16,'No modificar!!'!Y17)))</f>
        <v>5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7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4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1</v>
      </c>
      <c r="R21" s="114">
        <f>IF('No modificar!!'!AJ14=0,'No modificar!!'!Z14,IF('No modificar!!'!AJ15=0,'No modificar!!'!Z15,IF('No modificar!!'!AJ16=0,'No modificar!!'!Z16,'No modificar!!'!Z17)))</f>
        <v>5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6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4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2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6</v>
      </c>
      <c r="S30" s="99">
        <f>IF('No modificar!!'!AJ24=1,'No modificar!!'!AA24,IF('No modificar!!'!AJ25=1,'No modificar!!'!AA25,IF('No modificar!!'!AJ26=1,'No modificar!!'!AA26,'No modificar!!'!AA27)))</f>
        <v>-3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6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9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7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0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6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6</v>
      </c>
      <c r="S40" s="99">
        <f>IF('No modificar!!'!AJ34=1,'No modificar!!'!AA34,IF('No modificar!!'!AJ35=1,'No modificar!!'!AA35,IF('No modificar!!'!AJ36=1,'No modificar!!'!AA36,'No modificar!!'!AA37)))</f>
        <v>-4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2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3</v>
      </c>
      <c r="S48" s="146">
        <f>IF('No modificar!!'!AJ44=3,'No modificar!!'!AA44,IF('No modificar!!'!AJ45=3,'No modificar!!'!AA45,IF('No modificar!!'!AJ46=3,'No modificar!!'!AA46,'No modificar!!'!AA47)))</f>
        <v>4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6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5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5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1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7</v>
      </c>
      <c r="S51" s="114">
        <f>IF('No modificar!!'!AJ44=0,'No modificar!!'!AA44,IF('No modificar!!'!AJ45=0,'No modificar!!'!AA45,IF('No modificar!!'!AJ46=0,'No modificar!!'!AA46,'No modificar!!'!AA47)))</f>
        <v>-7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2</v>
      </c>
      <c r="I52" s="137">
        <v>2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1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5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2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3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4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3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3</v>
      </c>
      <c r="I78" s="135">
        <v>2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8</v>
      </c>
      <c r="R78" s="146">
        <f>IF('No modificar!!'!AJ74=3,'No modificar!!'!Z74,IF('No modificar!!'!AJ75=3,'No modificar!!'!Z75,IF('No modificar!!'!AJ76=3,'No modificar!!'!Z76,'No modificar!!'!Z77)))</f>
        <v>3</v>
      </c>
      <c r="S78" s="146">
        <f>IF('No modificar!!'!AJ74=3,'No modificar!!'!AA74,IF('No modificar!!'!AJ75=3,'No modificar!!'!AA75,IF('No modificar!!'!AJ76=3,'No modificar!!'!AA76,'No modificar!!'!AA77)))</f>
        <v>5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Japón</v>
      </c>
      <c r="N79" s="148">
        <f>IF('No modificar!!'!AJ74=2,'No modificar!!'!V74,IF('No modificar!!'!AJ75=2,'No modificar!!'!V75,IF('No modificar!!'!AJ76=2,'No modificar!!'!V76,'No modificar!!'!V77)))</f>
        <v>0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6</v>
      </c>
      <c r="R79" s="149">
        <f>IF('No modificar!!'!AJ74=2,'No modificar!!'!Z74,IF('No modificar!!'!AJ75=2,'No modificar!!'!Z75,IF('No modificar!!'!AJ76=2,'No modificar!!'!Z76,'No modificar!!'!Z77)))</f>
        <v>7</v>
      </c>
      <c r="S79" s="149">
        <f>IF('No modificar!!'!AJ74=2,'No modificar!!'!AA74,IF('No modificar!!'!AJ75=2,'No modificar!!'!AA75,IF('No modificar!!'!AJ76=2,'No modificar!!'!AA76,'No modificar!!'!AA77)))</f>
        <v>-1</v>
      </c>
      <c r="T79" s="147">
        <f>IF('No modificar!!'!AJ74=2,'No modificar!!'!AB74,IF('No modificar!!'!AJ75=2,'No modificar!!'!AB75,IF('No modificar!!'!AJ76=2,'No modificar!!'!AB76,'No modificar!!'!AB77)))</f>
        <v>2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2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3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3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topLeftCell="A10" workbookViewId="0">
      <selection activeCell="C30" sqref="C30:E30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">
        <v>0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0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">
        <v>96</v>
      </c>
      <c r="H10" s="185">
        <v>0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70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tr">
        <f>IF(N12&gt;N14,M12,IF(N14&gt;N12,M14,"Manualmente"))</f>
        <v>Alemania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3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1</v>
      </c>
      <c r="F15" s="169"/>
      <c r="G15" s="185" t="s">
        <v>70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">
        <v>70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">
        <v>117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Japón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1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0</v>
      </c>
      <c r="F22" s="169"/>
      <c r="G22" s="185" t="s">
        <v>89</v>
      </c>
      <c r="H22" s="185">
        <v>1</v>
      </c>
      <c r="I22" s="169"/>
      <c r="J22" s="169"/>
      <c r="K22" s="169"/>
      <c r="L22" s="169"/>
      <c r="M22" s="165" t="s">
        <v>0</v>
      </c>
      <c r="N22" s="155">
        <v>0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89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">
        <v>16</v>
      </c>
      <c r="H24" s="185">
        <v>0</v>
      </c>
      <c r="I24" s="169"/>
      <c r="J24" s="169"/>
      <c r="K24" s="169"/>
      <c r="L24" s="169"/>
      <c r="M24" s="165" t="s">
        <v>89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">
        <v>113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">
        <v>113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">
        <v>69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2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1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3</v>
      </c>
      <c r="E17" s="164">
        <f>'Fase de grupos'!I78</f>
        <v>2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1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2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2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3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0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2</v>
      </c>
      <c r="E47" s="158">
        <f>'Fase de grupos'!I52</f>
        <v>2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3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2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3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0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0</v>
      </c>
      <c r="F59" s="188" t="str">
        <f>'Fase final'!D18</f>
        <v>Japón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1</v>
      </c>
      <c r="E60" s="172">
        <f>'Fase final'!E22</f>
        <v>0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Perú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Portugal</v>
      </c>
      <c r="D68" s="48">
        <f>'Fase final'!H22</f>
        <v>1</v>
      </c>
      <c r="E68" s="48">
        <f>'Fase final'!H24</f>
        <v>0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1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2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Portugal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3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0</v>
      </c>
      <c r="E77" s="16">
        <f>'Fase final'!N24</f>
        <v>2</v>
      </c>
      <c r="F77" s="14" t="str">
        <f>'Fase final'!M24</f>
        <v>Portugal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Japón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Perú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Alemania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Kroos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2</v>
      </c>
      <c r="Z4" s="15">
        <f>D4+D6+D8</f>
        <v>5</v>
      </c>
      <c r="AA4" s="15">
        <f>Y4-Z4</f>
        <v>-3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2</v>
      </c>
      <c r="X5" s="6">
        <f>L10</f>
        <v>1</v>
      </c>
      <c r="Y5" s="6">
        <f>D4+C7+C9</f>
        <v>1</v>
      </c>
      <c r="Z5" s="6">
        <f>C4+D7+D9</f>
        <v>2</v>
      </c>
      <c r="AA5" s="6">
        <f>Y5-Z5</f>
        <v>-1</v>
      </c>
      <c r="AB5" s="10">
        <f>3*V5+W5</f>
        <v>2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2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1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2</v>
      </c>
      <c r="AA7" s="16">
        <f>Y7-Z7</f>
        <v>4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3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0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2</v>
      </c>
      <c r="L10" s="3">
        <f t="shared" si="0"/>
        <v>1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1</v>
      </c>
      <c r="I14" s="13">
        <f>IF(C14&lt;D14,1,0)</f>
        <v>0</v>
      </c>
      <c r="J14" s="9">
        <f>IF(D14&gt;C14,1,0)</f>
        <v>0</v>
      </c>
      <c r="K14" s="6">
        <f>IF(D14=C14,1,0)</f>
        <v>1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1</v>
      </c>
      <c r="X14" s="22">
        <f>I20</f>
        <v>0</v>
      </c>
      <c r="Y14" s="22">
        <f>C14+C16+C18</f>
        <v>6</v>
      </c>
      <c r="Z14" s="22">
        <f>D14+D16+D18</f>
        <v>2</v>
      </c>
      <c r="AA14" s="22">
        <f>Y14-Z14</f>
        <v>4</v>
      </c>
      <c r="AB14" s="8">
        <f>3*V14+W14</f>
        <v>7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2</v>
      </c>
      <c r="W15" s="6">
        <f>K20</f>
        <v>1</v>
      </c>
      <c r="X15" s="6">
        <f>L20</f>
        <v>0</v>
      </c>
      <c r="Y15" s="6">
        <f>D14+C17+C19</f>
        <v>5</v>
      </c>
      <c r="Z15" s="6">
        <f>C14+D17+D19</f>
        <v>2</v>
      </c>
      <c r="AA15" s="6">
        <f>Y15-Z15</f>
        <v>3</v>
      </c>
      <c r="AB15" s="10">
        <f>3*V15+W15</f>
        <v>7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1</v>
      </c>
      <c r="Z16" s="6">
        <f>D15+C16+C19</f>
        <v>4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1</v>
      </c>
      <c r="Z17" s="16">
        <f>C15+C17+C18</f>
        <v>5</v>
      </c>
      <c r="AA17" s="16">
        <f>Y17-Z17</f>
        <v>-4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1</v>
      </c>
      <c r="I20" s="20">
        <f t="shared" si="1"/>
        <v>0</v>
      </c>
      <c r="J20" s="18">
        <f t="shared" si="1"/>
        <v>2</v>
      </c>
      <c r="K20" s="19">
        <f t="shared" si="1"/>
        <v>1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0</v>
      </c>
      <c r="X24" s="22">
        <f>I30</f>
        <v>1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6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1</v>
      </c>
      <c r="Z25" s="6">
        <f>C24+D27+D29</f>
        <v>6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0</v>
      </c>
      <c r="I26" s="13">
        <f>IF(C26&lt;D26,1,0)</f>
        <v>1</v>
      </c>
      <c r="J26" s="9"/>
      <c r="K26" s="6"/>
      <c r="L26" s="13"/>
      <c r="M26" s="9">
        <f>IF(D26&gt;C26,1,0)</f>
        <v>1</v>
      </c>
      <c r="N26" s="6">
        <f>IF(D26=C26,1,0)</f>
        <v>0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3</v>
      </c>
      <c r="W26" s="6">
        <f>N30</f>
        <v>0</v>
      </c>
      <c r="X26" s="6">
        <f>O30</f>
        <v>0</v>
      </c>
      <c r="Y26" s="6">
        <f>C25+D26+D29</f>
        <v>6</v>
      </c>
      <c r="Z26" s="6">
        <f>D25+C26+C29</f>
        <v>2</v>
      </c>
      <c r="AA26" s="6">
        <f>Y26-Z26</f>
        <v>4</v>
      </c>
      <c r="AB26" s="10">
        <f>3*V26+W26</f>
        <v>9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2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1</v>
      </c>
      <c r="W27" s="16">
        <f>Q30</f>
        <v>0</v>
      </c>
      <c r="X27" s="16">
        <f>R30</f>
        <v>2</v>
      </c>
      <c r="Y27" s="16">
        <f>D25+D27+D28</f>
        <v>3</v>
      </c>
      <c r="Z27" s="16">
        <f>C25+C27+C28</f>
        <v>6</v>
      </c>
      <c r="AA27" s="16">
        <f>Y27-Z27</f>
        <v>-3</v>
      </c>
      <c r="AB27" s="12">
        <f>3*V27+W27</f>
        <v>3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2</v>
      </c>
      <c r="H30" s="19">
        <f t="shared" ref="H30:N30" si="2">SUM(H24:H29)</f>
        <v>0</v>
      </c>
      <c r="I30" s="20">
        <f t="shared" si="2"/>
        <v>1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3</v>
      </c>
      <c r="N30" s="19">
        <f t="shared" si="2"/>
        <v>0</v>
      </c>
      <c r="O30" s="20">
        <f>SUM(O24:O29)</f>
        <v>0</v>
      </c>
      <c r="P30" s="19">
        <f>SUM(P24:P29)</f>
        <v>1</v>
      </c>
      <c r="Q30" s="19">
        <f>SUM(Q24:Q29)</f>
        <v>0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9</v>
      </c>
      <c r="Z34" s="95">
        <f>D34+D36+D38</f>
        <v>2</v>
      </c>
      <c r="AA34" s="95">
        <f>Y34-Z34</f>
        <v>7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0</v>
      </c>
      <c r="O35" s="13">
        <f>IF(C35&lt;D35,1,0)</f>
        <v>1</v>
      </c>
      <c r="P35" s="6">
        <f>IF(D35&gt;C35,1,0)</f>
        <v>1</v>
      </c>
      <c r="Q35" s="6">
        <f>IF(D35=C35,1,0)</f>
        <v>0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7</v>
      </c>
      <c r="AA35" s="6">
        <f>Y35-Z35</f>
        <v>-6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1</v>
      </c>
      <c r="X36" s="6">
        <f>O40</f>
        <v>2</v>
      </c>
      <c r="Y36" s="6">
        <f>C35+D36+D39</f>
        <v>2</v>
      </c>
      <c r="Z36" s="6">
        <f>D35+C36+C39</f>
        <v>6</v>
      </c>
      <c r="AA36" s="6">
        <f>Y36-Z36</f>
        <v>-4</v>
      </c>
      <c r="AB36" s="10">
        <f>3*V36+W36</f>
        <v>1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0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2</v>
      </c>
      <c r="W37" s="97">
        <f>Q40</f>
        <v>0</v>
      </c>
      <c r="X37" s="97">
        <f>R40</f>
        <v>1</v>
      </c>
      <c r="Y37" s="97">
        <f>D35+D37+D38</f>
        <v>5</v>
      </c>
      <c r="Z37" s="97">
        <f>C35+C37+C38</f>
        <v>2</v>
      </c>
      <c r="AA37" s="97">
        <f>Y37-Z37</f>
        <v>3</v>
      </c>
      <c r="AB37" s="12">
        <f>3*V37+W37</f>
        <v>6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0</v>
      </c>
      <c r="N40" s="91">
        <f t="shared" si="3"/>
        <v>1</v>
      </c>
      <c r="O40" s="92">
        <f>SUM(O34:O39)</f>
        <v>2</v>
      </c>
      <c r="P40" s="91">
        <f>SUM(P34:P39)</f>
        <v>2</v>
      </c>
      <c r="Q40" s="91">
        <f>SUM(Q34:Q39)</f>
        <v>0</v>
      </c>
      <c r="R40" s="92">
        <f>SUM(R34:R39)</f>
        <v>1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2</v>
      </c>
      <c r="E44" s="1" t="str">
        <f>'Fase de grupos'!J47</f>
        <v>Suiza</v>
      </c>
      <c r="G44" s="9">
        <f>IF(C44&gt;D44,1,0)</f>
        <v>0</v>
      </c>
      <c r="H44" s="6">
        <f>IF(C44=D44,1,0)</f>
        <v>1</v>
      </c>
      <c r="I44" s="13">
        <f>IF(C44&lt;D44,1,0)</f>
        <v>0</v>
      </c>
      <c r="J44" s="9">
        <f>IF(D44&gt;C44,1,0)</f>
        <v>0</v>
      </c>
      <c r="K44" s="6">
        <f>IF(D44=C44,1,0)</f>
        <v>1</v>
      </c>
      <c r="L44" s="13">
        <f>IF(D44&lt;C44,1,0)</f>
        <v>0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7</v>
      </c>
      <c r="Z44" s="95">
        <f>D44+D46+D48</f>
        <v>3</v>
      </c>
      <c r="AA44" s="95">
        <f>Y44-Z44</f>
        <v>4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2</v>
      </c>
      <c r="X45" s="6">
        <f>L50</f>
        <v>0</v>
      </c>
      <c r="Y45" s="6">
        <f>D44+C47+C49</f>
        <v>6</v>
      </c>
      <c r="Z45" s="6">
        <f>C44+D47+D49</f>
        <v>4</v>
      </c>
      <c r="AA45" s="6">
        <f>Y45-Z45</f>
        <v>2</v>
      </c>
      <c r="AB45" s="10">
        <f>3*V45+W45</f>
        <v>5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5</v>
      </c>
      <c r="Z46" s="6">
        <f>D45+C46+C49</f>
        <v>4</v>
      </c>
      <c r="AA46" s="6">
        <f>Y46-Z46</f>
        <v>1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7</v>
      </c>
      <c r="AA47" s="97">
        <f>Y47-Z47</f>
        <v>-7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2</v>
      </c>
      <c r="D49" s="14">
        <f>'Fase de grupos'!I52</f>
        <v>2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1</v>
      </c>
      <c r="K50" s="91">
        <f t="shared" si="4"/>
        <v>2</v>
      </c>
      <c r="L50" s="92">
        <f t="shared" si="4"/>
        <v>0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6</v>
      </c>
      <c r="Z54" s="95">
        <f>D54+D56+D58</f>
        <v>2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1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5</v>
      </c>
      <c r="Z55" s="6">
        <f>C54+D57+D59</f>
        <v>5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2</v>
      </c>
      <c r="Z56" s="6">
        <f>D55+C56+C59</f>
        <v>4</v>
      </c>
      <c r="AA56" s="6">
        <f>Y56-Z56</f>
        <v>-2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3</v>
      </c>
      <c r="D57" s="13">
        <f>'Fase de grupos'!I60</f>
        <v>2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0</v>
      </c>
      <c r="X57" s="97">
        <f>R60</f>
        <v>2</v>
      </c>
      <c r="Y57" s="97">
        <f>D55+D57+D58</f>
        <v>3</v>
      </c>
      <c r="Z57" s="97">
        <f>C55+C57+C58</f>
        <v>5</v>
      </c>
      <c r="AA57" s="97">
        <f>Y57-Z57</f>
        <v>-2</v>
      </c>
      <c r="AB57" s="12">
        <f>3*V57+W57</f>
        <v>3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1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1</v>
      </c>
      <c r="Q60" s="91">
        <f>SUM(Q54:Q59)</f>
        <v>0</v>
      </c>
      <c r="R60" s="92">
        <f>SUM(R54:R59)</f>
        <v>2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6</v>
      </c>
      <c r="Z64" s="95">
        <f>D64+D66+D68</f>
        <v>2</v>
      </c>
      <c r="AA64" s="95">
        <f>Y64-Z64</f>
        <v>4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5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4</v>
      </c>
      <c r="AA66" s="6">
        <f>Y66-Z66</f>
        <v>-3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0</v>
      </c>
      <c r="X67" s="97">
        <f>R70</f>
        <v>1</v>
      </c>
      <c r="Y67" s="97">
        <f>D65+D67+D68</f>
        <v>6</v>
      </c>
      <c r="Z67" s="97">
        <f>C65+C67+C68</f>
        <v>3</v>
      </c>
      <c r="AA67" s="97">
        <f>Y67-Z67</f>
        <v>3</v>
      </c>
      <c r="AB67" s="12">
        <f>3*V67+W67</f>
        <v>6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3</v>
      </c>
      <c r="D68" s="13">
        <f>'Fase de grupos'!I71</f>
        <v>2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0</v>
      </c>
      <c r="R70" s="92">
        <f>SUM(R64:R69)</f>
        <v>1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3</v>
      </c>
      <c r="Z74" s="95">
        <f>D74+D76+D78</f>
        <v>5</v>
      </c>
      <c r="AA74" s="95">
        <f>Y74-Z74</f>
        <v>-2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3</v>
      </c>
      <c r="D75" s="13">
        <f>'Fase de grupos'!I78</f>
        <v>2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4</v>
      </c>
      <c r="Z75" s="6">
        <f>C74+D77+D79</f>
        <v>6</v>
      </c>
      <c r="AA75" s="6">
        <f>Y75-Z75</f>
        <v>-2</v>
      </c>
      <c r="AB75" s="10">
        <f>3*V75+W75</f>
        <v>2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8</v>
      </c>
      <c r="Z76" s="6">
        <f>D75+C76+C79</f>
        <v>3</v>
      </c>
      <c r="AA76" s="6">
        <f>Y76-Z76</f>
        <v>5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2</v>
      </c>
      <c r="X77" s="97">
        <f>R80</f>
        <v>1</v>
      </c>
      <c r="Y77" s="97">
        <f>D75+D77+D78</f>
        <v>6</v>
      </c>
      <c r="Z77" s="97">
        <f>C75+C77+C78</f>
        <v>7</v>
      </c>
      <c r="AA77" s="97">
        <f>Y77-Z77</f>
        <v>-1</v>
      </c>
      <c r="AB77" s="12">
        <f>3*V77+W77</f>
        <v>2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2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2</v>
      </c>
    </row>
    <row r="78" spans="2:36">
      <c r="B78" s="1" t="str">
        <f>'Fase de grupos'!G81</f>
        <v>Polonia</v>
      </c>
      <c r="C78" s="9">
        <f>'Fase de grupos'!H81</f>
        <v>2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1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1</v>
      </c>
      <c r="R78" s="13">
        <f>IF(D78&lt;C78,1,0)</f>
        <v>0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3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0</v>
      </c>
      <c r="Q80" s="91">
        <f>SUM(Q74:Q79)</f>
        <v>2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Cecila Techera</cp:lastModifiedBy>
  <dcterms:created xsi:type="dcterms:W3CDTF">2010-03-03T16:28:09Z</dcterms:created>
  <dcterms:modified xsi:type="dcterms:W3CDTF">2018-06-14T12:32:09Z</dcterms:modified>
</cp:coreProperties>
</file>