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7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Y64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G60" i="3"/>
  <c r="V54" i="3" s="1"/>
  <c r="K60" i="3"/>
  <c r="W5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D36" i="3" s="1"/>
  <c r="AB46" i="3"/>
  <c r="AE46" i="3" s="1"/>
  <c r="AB17" i="3"/>
  <c r="AB75" i="3"/>
  <c r="AE65" i="3"/>
  <c r="AB47" i="3"/>
  <c r="AB35" i="3"/>
  <c r="AE36" i="3" s="1"/>
  <c r="AF37" i="3"/>
  <c r="AF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R40" i="2" l="1"/>
  <c r="S40" i="2"/>
  <c r="T40" i="2"/>
  <c r="N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D17" i="5"/>
  <c r="C92" i="7" s="1"/>
  <c r="D18" i="5"/>
  <c r="F59" i="7" s="1"/>
  <c r="D31" i="5"/>
  <c r="C63" i="7" s="1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G15" i="5"/>
  <c r="C100" i="7" s="1"/>
  <c r="C89" i="7"/>
  <c r="U48" i="2"/>
  <c r="V48" i="2"/>
  <c r="U49" i="2"/>
  <c r="V49" i="2"/>
  <c r="C103" i="7"/>
  <c r="J23" i="5"/>
  <c r="M24" i="5" s="1"/>
  <c r="C57" i="7"/>
  <c r="G10" i="5"/>
  <c r="F56" i="7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C91" i="7"/>
  <c r="C58" i="7"/>
  <c r="C87" i="7"/>
  <c r="C85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<sst xmlns="http://schemas.openxmlformats.org/spreadsheetml/2006/main" count="460" uniqueCount="227">
  <si>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</si>
  <si>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</si>
  <si>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</si>
  <si>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</si>
  <si>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</si>
  <si>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</si>
  <si>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</si>
  <si>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</si>
  <si>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</si>
  <si>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</si>
  <si>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</si>
  <si>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</si>
  <si>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</si>
  <si>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</si>
  <si>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</si>
  <si>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</si>
  <si>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</si>
  <si>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</si>
  <si>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</si>
  <si>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</si>
  <si>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</si>
  <si>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</si>
  <si>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</si>
  <si>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</si>
  <si>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</si>
  <si>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</si>
  <si>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</si>
  <si>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</si>
  <si>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</si>
  <si>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</si>
  <si>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</si>
  <si>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</si>
  <si>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</si>
  <si>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</si>
  <si>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</si>
  <si>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</si>
  <si>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</si>
  <si>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</si>
  <si>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</si>
  <si>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</si>
  <si>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</si>
  <si>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</si>
  <si>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</si>
  <si>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</si>
  <si>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</si>
  <si>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</si>
  <si>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</si>
  <si>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</si>
  <si>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</si>
  <si>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</si>
  <si>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</si>
  <si>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</si>
  <si>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</si>
  <si>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</si>
  <si>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</si>
  <si>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</si>
  <si>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</si>
  <si>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</si>
  <si>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</si>
  <si>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</si>
  <si>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</si>
  <si>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</si>
  <si>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</si>
  <si>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</si>
  <si>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</si>
  <si>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</si>
  <si>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</si>
  <si>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</si>
  <si>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</si>
  <si>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</si>
  <si>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</si>
  <si>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</si>
  <si>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</si>
  <si>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</si>
  <si>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</si>
  <si>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</si>
  <si>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</si>
  <si>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</si>
  <si>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</si>
  <si>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</si>
  <si>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</si>
  <si>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</si>
  <si>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</si>
  <si>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</si>
  <si>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</si>
  <si>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</si>
  <si>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</si>
  <si>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</si>
  <si>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</si>
  <si>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</si>
  <si>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</si>
  <si>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</si>
  <si>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</si>
  <si>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</si>
  <si>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</si>
  <si>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</si>
  <si>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</si>
  <si>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</si>
  <si>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</si>
  <si>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</si>
  <si>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</si>
  <si>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</si>
  <si>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</si>
  <si>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</si>
  <si>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</si>
  <si>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</si>
  <si>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</si>
  <si>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</si>
  <si>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</si>
  <si>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</si>
  <si>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</si>
  <si>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</si>
  <si>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</si>
  <si>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</si>
  <si>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</si>
  <si>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</si>
  <si>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</si>
  <si>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</si>
  <si>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</si>
  <si>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</si>
  <si>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</si>
  <si>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</si>
  <si>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</si>
  <si>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</si>
  <si>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</si>
  <si>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</si>
  <si>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</si>
  <si>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</si>
  <si>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</si>
  <si>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</si>
  <si>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</si>
  <si>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</si>
  <si>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</si>
  <si>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</si>
  <si>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</si>
  <si>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</si>
  <si>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</si>
  <si>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</si>
  <si>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</si>
  <si>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</si>
  <si>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</si>
  <si>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</si>
  <si>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</si>
  <si>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</si>
  <si>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</si>
  <si>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</si>
  <si>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</si>
  <si>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</si>
  <si>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</si>
  <si>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</si>
  <si>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</si>
  <si>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</si>
  <si>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</si>
  <si>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</si>
  <si>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</si>
  <si>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</si>
  <si>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</si>
  <si>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</si>
  <si>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</si>
  <si>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</si>
  <si>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</si>
  <si>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</si>
  <si>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</si>
  <si>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</si>
  <si>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</si>
  <si>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</si>
  <si>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</si>
  <si>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</si>
  <si>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</si>
  <si>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</si>
  <si>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</si>
  <si>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</si>
  <si>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</si>
  <si>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</si>
  <si>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</si>
  <si>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</si>
  <si>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</si>
  <si>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</si>
  <si>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</si>
  <si>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</si>
  <si>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</si>
  <si>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</si>
  <si>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</si>
  <si>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</si>
  <si>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</si>
  <si>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</si>
  <si>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</si>
  <si>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</si>
  <si>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</si>
  <si>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</si>
  <si>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</si>
  <si>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</si>
  <si>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</si>
  <si>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</si>
  <si>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</si>
  <si>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</si>
  <si>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</si>
  <si>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</si>
  <si>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</si>
  <si>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</si>
  <si>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</si>
  <si>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</si>
  <si>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</si>
  <si>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</si>
  <si>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</si>
  <si>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</si>
  <si>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</si>
  <si>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</si>
  <si>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</si>
  <si>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</si>
  <si>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</si>
  <si>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</si>
  <si>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</si>
  <si>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</si>
  <si>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</si>
  <si>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</si>
  <si>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</si>
  <si>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</si>
  <si>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</si>
  <si>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</si>
  <si>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</si>
  <si>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</si>
  <si>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</si>
  <si>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Anthony Villas Boas</t>
  </si>
  <si>
    <t>bouissaanalia@gmail.com</t>
  </si>
  <si>
    <t>uruguay</t>
  </si>
  <si>
    <t>Luis 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</si>
</sst>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ouissaanali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57" workbookViewId="0">
      <selection activeCell="V79" sqref="V79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4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Egipto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2</v>
      </c>
      <c r="I12" s="131">
        <v>0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0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5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3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0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3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-6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0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4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10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7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3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0</v>
      </c>
      <c r="T69" s="147">
        <f>IF('No modificar!!'!AJ64=2,'No modificar!!'!AB64,IF('No modificar!!'!AJ65=2,'No modificar!!'!AB65,IF('No modificar!!'!AJ66=2,'No modificar!!'!AB66,'No modificar!!'!AB67)))</f>
        <v>4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0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3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N26" sqref="N26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">
        <v>225</v>
      </c>
      <c r="H8" s="185">
        <v>3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0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">
        <v>70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3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226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2</v>
      </c>
      <c r="F22" s="169"/>
      <c r="G22" s="185" t="str">
        <f>IF(E21&gt;E22,D21,IF(E22&gt;E21,D22,"Manualmente"))</f>
        <v>Rusia</v>
      </c>
      <c r="H22" s="185">
        <v>2</v>
      </c>
      <c r="I22" s="169"/>
      <c r="J22" s="169"/>
      <c r="K22" s="169"/>
      <c r="L22" s="169"/>
      <c r="M22" s="165" t="s">
        <v>113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Argentina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3</v>
      </c>
      <c r="I24" s="169"/>
      <c r="J24" s="169"/>
      <c r="K24" s="169"/>
      <c r="L24" s="169"/>
      <c r="M24" s="165" t="str">
        <f>IF(K23&gt;K30,J30,IF(K30&gt;K23,J23,"Manualmente"))</f>
        <v>Argentina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0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0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0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4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3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2</v>
      </c>
      <c r="E39" s="158">
        <f>'Fase de grupos'!I12</f>
        <v>0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3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3</v>
      </c>
      <c r="E59" s="172">
        <f>'Fase final'!E18</f>
        <v>1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1</v>
      </c>
      <c r="E60" s="172">
        <f>'Fase final'!E22</f>
        <v>2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3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Rusia</v>
      </c>
      <c r="D68" s="48">
        <f>'Fase final'!H22</f>
        <v>2</v>
      </c>
      <c r="E68" s="48">
        <f>'Fase final'!H24</f>
        <v>3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2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2</v>
      </c>
      <c r="F76" s="43" t="str">
        <f>'Fase final'!M14</f>
        <v>Brasil</v>
      </c>
    </row>
    <row r="77" spans="2:6" ht="15.75" thickBot="1">
      <c r="B77" s="11">
        <v>64</v>
      </c>
      <c r="C77" s="16" t="str">
        <f>'Fase final'!M22</f>
        <v>Alemania</v>
      </c>
      <c r="D77" s="16">
        <f>'Fase final'!N22</f>
        <v>2</v>
      </c>
      <c r="E77" s="16">
        <f>'Fase final'!N24</f>
        <v>1</v>
      </c>
      <c r="F77" s="14" t="str">
        <f>'Fase final'!M24</f>
        <v>Argentina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Rusia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Brasil</v>
      </c>
      <c r="D115"/>
      <c r="E115"/>
      <c r="F115"/>
    </row>
    <row r="116" spans="2:6">
      <c r="B116" s="9" t="s">
        <v>208</v>
      </c>
      <c r="C116" s="13" t="str">
        <f>C77</f>
        <v>Alemania</v>
      </c>
      <c r="D116"/>
      <c r="E116"/>
      <c r="F116"/>
    </row>
    <row r="117" spans="2:6" ht="15.75" thickBot="1">
      <c r="B117" s="11" t="s">
        <v>209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Luis Suarez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4</v>
      </c>
      <c r="Z4" s="15">
        <f>D4+D6+D8</f>
        <v>2</v>
      </c>
      <c r="AA4" s="15">
        <f>Y4-Z4</f>
        <v>2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1</v>
      </c>
      <c r="W5" s="6">
        <f>K10</f>
        <v>0</v>
      </c>
      <c r="X5" s="6">
        <f>L10</f>
        <v>2</v>
      </c>
      <c r="Y5" s="6">
        <f>D4+C7+C9</f>
        <v>2</v>
      </c>
      <c r="Z5" s="6">
        <f>C4+D7+D9</f>
        <v>4</v>
      </c>
      <c r="AA5" s="6">
        <f>Y5-Z5</f>
        <v>-2</v>
      </c>
      <c r="AB5" s="10">
        <f>3*V5+W5</f>
        <v>3</v>
      </c>
      <c r="AD5">
        <f>IF(OR(AB5&gt;AB4,AND(AB5=AB4,AA5&gt;AA4),AND(AB5=AB4,AA5=AA4,Y5&gt;Y4)),1,0)</f>
        <v>0</v>
      </c>
      <c r="AE5">
        <f>IF(OR(AB5&gt;AB6,AND(AB5=AB6,AA5&gt;AA6),AND(AB5=AB6,AA5=AA6,Y5&gt;Y6)),1,0)</f>
        <v>1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0</v>
      </c>
      <c r="W6" s="6">
        <f>N10</f>
        <v>1</v>
      </c>
      <c r="X6" s="6">
        <f>O10</f>
        <v>2</v>
      </c>
      <c r="Y6" s="6">
        <f>C5+D6+D9</f>
        <v>1</v>
      </c>
      <c r="Z6" s="6">
        <f>D5+C6+C9</f>
        <v>4</v>
      </c>
      <c r="AA6" s="6">
        <f>Y6-Z6</f>
        <v>-3</v>
      </c>
      <c r="AB6" s="10">
        <f>3*V6+W6</f>
        <v>1</v>
      </c>
      <c r="AD6">
        <f>IF(OR(AB6&gt;AB4,AND(AB6=AB4,AA6&gt;AA4),AND(AB6=AB4,AA6=AA4,Y6&gt;Y4)),1,0)</f>
        <v>0</v>
      </c>
      <c r="AE6">
        <f>IF(OR(AB6&gt;AB5,AND(AB6=AB5,AA6&gt;AA5),AND(AB6=AB5,AA6=AA5,Y6&gt;Y5)),1,0)</f>
        <v>0</v>
      </c>
      <c r="AF6">
        <f>IF(OR(AB6&gt;AB7,AND(AB6=AB7,AA6&gt;AA7),AND(AB6=AB7,AA6=AA7,Y6&gt;Y7)),1,0)</f>
        <v>0</v>
      </c>
      <c r="AH6">
        <f>SUM(AD6:AF6)</f>
        <v>0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4</v>
      </c>
      <c r="Z7" s="16">
        <f>C5+C7+C8</f>
        <v>1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2</v>
      </c>
      <c r="D9" s="14">
        <f>'Fase de grupos'!I12</f>
        <v>0</v>
      </c>
      <c r="E9" s="1" t="str">
        <f>'Fase de grupos'!J12</f>
        <v>Egipto</v>
      </c>
      <c r="G9" s="9"/>
      <c r="H9" s="6"/>
      <c r="I9" s="13"/>
      <c r="J9" s="9">
        <f>IF(C9&gt;D9,1,0)</f>
        <v>1</v>
      </c>
      <c r="K9" s="6">
        <f>IF(C9=D9,1,0)</f>
        <v>0</v>
      </c>
      <c r="L9" s="13">
        <f>IF(C9&lt;D9,1,0)</f>
        <v>0</v>
      </c>
      <c r="M9" s="9">
        <f>IF(D9&gt;C9,1,0)</f>
        <v>0</v>
      </c>
      <c r="N9" s="6">
        <f>IF(D9=C9,1,0)</f>
        <v>0</v>
      </c>
      <c r="O9" s="13">
        <f>IF(D9&lt;C9,1,0)</f>
        <v>1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1</v>
      </c>
      <c r="K10" s="7">
        <f t="shared" si="0"/>
        <v>0</v>
      </c>
      <c r="L10" s="3">
        <f t="shared" si="0"/>
        <v>2</v>
      </c>
      <c r="M10" s="2">
        <f t="shared" si="0"/>
        <v>0</v>
      </c>
      <c r="N10" s="7">
        <f t="shared" si="0"/>
        <v>1</v>
      </c>
      <c r="O10" s="3">
        <f>SUM(O4:O9)</f>
        <v>2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0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5</v>
      </c>
      <c r="Z14" s="22">
        <f>D14+D16+D18</f>
        <v>0</v>
      </c>
      <c r="AA14" s="22">
        <f>Y14-Z14</f>
        <v>5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5</v>
      </c>
      <c r="Z15" s="6">
        <f>C14+D17+D19</f>
        <v>2</v>
      </c>
      <c r="AA15" s="6">
        <f>Y15-Z15</f>
        <v>3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0</v>
      </c>
      <c r="Z16" s="6">
        <f>D15+C16+C19</f>
        <v>5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4</v>
      </c>
      <c r="AA17" s="16">
        <f>Y17-Z17</f>
        <v>-3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6</v>
      </c>
      <c r="Z24" s="22">
        <f>D24+D26+D28</f>
        <v>2</v>
      </c>
      <c r="AA24" s="22">
        <f>Y24-Z24</f>
        <v>4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3</v>
      </c>
      <c r="AA25" s="6">
        <f>Y25-Z25</f>
        <v>-2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3</v>
      </c>
      <c r="Z26" s="6">
        <f>D25+C26+C29</f>
        <v>2</v>
      </c>
      <c r="AA26" s="6">
        <f>Y26-Z26</f>
        <v>1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0</v>
      </c>
      <c r="Z27" s="16">
        <f>C25+C27+C28</f>
        <v>3</v>
      </c>
      <c r="AA27" s="16">
        <f>Y27-Z27</f>
        <v>-3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8</v>
      </c>
      <c r="Z34" s="95">
        <f>D34+D36+D38</f>
        <v>3</v>
      </c>
      <c r="AA34" s="95">
        <f>Y34-Z34</f>
        <v>5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0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0</v>
      </c>
      <c r="Z35" s="6">
        <f>C34+D37+D39</f>
        <v>4</v>
      </c>
      <c r="AA35" s="6">
        <f>Y35-Z35</f>
        <v>-4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3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1</v>
      </c>
      <c r="X36" s="6">
        <f>O40</f>
        <v>2</v>
      </c>
      <c r="Y36" s="6">
        <f>C35+D36+D39</f>
        <v>1</v>
      </c>
      <c r="Z36" s="6">
        <f>D35+C36+C39</f>
        <v>4</v>
      </c>
      <c r="AA36" s="6">
        <f>Y36-Z36</f>
        <v>-3</v>
      </c>
      <c r="AB36" s="10">
        <f>3*V36+W36</f>
        <v>1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0</v>
      </c>
      <c r="X37" s="97">
        <f>R40</f>
        <v>1</v>
      </c>
      <c r="Y37" s="97">
        <f>D35+D37+D38</f>
        <v>5</v>
      </c>
      <c r="Z37" s="97">
        <f>C35+C37+C38</f>
        <v>3</v>
      </c>
      <c r="AA37" s="97">
        <f>Y37-Z37</f>
        <v>2</v>
      </c>
      <c r="AB37" s="12">
        <f>3*V37+W37</f>
        <v>6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2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0</v>
      </c>
      <c r="N40" s="91">
        <f t="shared" si="3"/>
        <v>1</v>
      </c>
      <c r="O40" s="92">
        <f>SUM(O34:O39)</f>
        <v>2</v>
      </c>
      <c r="P40" s="91">
        <f>SUM(P34:P39)</f>
        <v>2</v>
      </c>
      <c r="Q40" s="91">
        <f>SUM(Q34:Q39)</f>
        <v>0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2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5</v>
      </c>
      <c r="Z45" s="6">
        <f>C44+D47+D49</f>
        <v>4</v>
      </c>
      <c r="AA45" s="6">
        <f>Y45-Z45</f>
        <v>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3</v>
      </c>
      <c r="Z46" s="6">
        <f>D45+C46+C49</f>
        <v>6</v>
      </c>
      <c r="AA46" s="6">
        <f>Y46-Z46</f>
        <v>-3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0</v>
      </c>
      <c r="Z47" s="97">
        <f>C45+C47+C48</f>
        <v>6</v>
      </c>
      <c r="AA47" s="97">
        <f>Y47-Z47</f>
        <v>-6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1</v>
      </c>
      <c r="N50" s="91">
        <f t="shared" si="4"/>
        <v>0</v>
      </c>
      <c r="O50" s="92">
        <f>SUM(O44:O49)</f>
        <v>2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2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5</v>
      </c>
      <c r="Z55" s="6">
        <f>C54+D57+D59</f>
        <v>5</v>
      </c>
      <c r="AA55" s="6">
        <f>Y55-Z55</f>
        <v>0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1</v>
      </c>
      <c r="Z56" s="6">
        <f>D55+C56+C59</f>
        <v>4</v>
      </c>
      <c r="AA56" s="6">
        <f>Y56-Z56</f>
        <v>-3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5</v>
      </c>
      <c r="AA57" s="97">
        <f>Y57-Z57</f>
        <v>-3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0</v>
      </c>
      <c r="D64" s="96">
        <f>'Fase de grupos'!I67</f>
        <v>0</v>
      </c>
      <c r="E64" s="1" t="str">
        <f>'Fase de grupos'!J67</f>
        <v>Panamá</v>
      </c>
      <c r="G64" s="9">
        <f>IF(C64&gt;D64,1,0)</f>
        <v>0</v>
      </c>
      <c r="H64" s="6">
        <f>IF(C64=D64,1,0)</f>
        <v>1</v>
      </c>
      <c r="I64" s="13">
        <f>IF(C64&lt;D64,1,0)</f>
        <v>0</v>
      </c>
      <c r="J64" s="9">
        <f>IF(D64&gt;C64,1,0)</f>
        <v>0</v>
      </c>
      <c r="K64" s="6">
        <f>IF(D64=C64,1,0)</f>
        <v>1</v>
      </c>
      <c r="L64" s="13">
        <f>IF(D64&lt;C64,1,0)</f>
        <v>0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1</v>
      </c>
      <c r="X64" s="95">
        <f>I70</f>
        <v>1</v>
      </c>
      <c r="Y64" s="95">
        <f>C64+C66+C68</f>
        <v>3</v>
      </c>
      <c r="Z64" s="95">
        <f>D64+D66+D68</f>
        <v>3</v>
      </c>
      <c r="AA64" s="95">
        <f>Y64-Z64</f>
        <v>0</v>
      </c>
      <c r="AB64" s="8">
        <f>3*V64+W64</f>
        <v>4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4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2</v>
      </c>
      <c r="X65" s="6">
        <f>L70</f>
        <v>1</v>
      </c>
      <c r="Y65" s="6">
        <f>D64+C67+C69</f>
        <v>0</v>
      </c>
      <c r="Z65" s="6">
        <f>C64+D67+D69</f>
        <v>3</v>
      </c>
      <c r="AA65" s="6">
        <f>Y65-Z65</f>
        <v>-3</v>
      </c>
      <c r="AB65" s="10">
        <f>3*V65+W65</f>
        <v>2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5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10</v>
      </c>
      <c r="Z67" s="97">
        <f>C65+C67+C68</f>
        <v>3</v>
      </c>
      <c r="AA67" s="97">
        <f>Y67-Z67</f>
        <v>7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3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1</v>
      </c>
      <c r="H70" s="91">
        <f t="shared" ref="H70:N70" si="6">SUM(H64:H69)</f>
        <v>1</v>
      </c>
      <c r="I70" s="92">
        <f t="shared" si="6"/>
        <v>1</v>
      </c>
      <c r="J70" s="90">
        <f t="shared" si="6"/>
        <v>0</v>
      </c>
      <c r="K70" s="91">
        <f t="shared" si="6"/>
        <v>2</v>
      </c>
      <c r="L70" s="92">
        <f t="shared" si="6"/>
        <v>1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0</v>
      </c>
      <c r="X74" s="95">
        <f>I80</f>
        <v>2</v>
      </c>
      <c r="Y74" s="95">
        <f>C74+C76+C78</f>
        <v>3</v>
      </c>
      <c r="Z74" s="95">
        <f>D74+D76+D78</f>
        <v>4</v>
      </c>
      <c r="AA74" s="95">
        <f>Y74-Z74</f>
        <v>-1</v>
      </c>
      <c r="AB74" s="8">
        <f>3*V74+W74</f>
        <v>3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4</v>
      </c>
      <c r="Z75" s="6">
        <f>C74+D77+D79</f>
        <v>4</v>
      </c>
      <c r="AA75" s="6">
        <f>Y75-Z75</f>
        <v>0</v>
      </c>
      <c r="AB75" s="10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5</v>
      </c>
      <c r="Z76" s="6">
        <f>D75+C76+C79</f>
        <v>2</v>
      </c>
      <c r="AA76" s="6">
        <f>Y76-Z76</f>
        <v>3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3</v>
      </c>
      <c r="Z77" s="97">
        <f>C75+C77+C78</f>
        <v>5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0</v>
      </c>
      <c r="I80" s="92">
        <f t="shared" si="7"/>
        <v>2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2010-03-03T16:28:09Z</dcterms:created>
  <dcterms:modified xsi:type="dcterms:W3CDTF">2018-06-13T23:45:38Z</dcterms:modified>
</cp:coreProperties>
</file>