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0" windowHeight="775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Y74" i="3" l="1"/>
  <c r="Z74" i="3"/>
  <c r="G56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 s="1"/>
  <c r="W55" i="3" s="1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M70" i="3" l="1"/>
  <c r="V66" i="3" s="1"/>
  <c r="G60" i="3"/>
  <c r="V54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AB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36" i="3" l="1"/>
  <c r="AB34" i="3"/>
  <c r="AD36" i="3" s="1"/>
  <c r="AB46" i="3"/>
  <c r="AE46" i="3" s="1"/>
  <c r="AB17" i="3"/>
  <c r="AB75" i="3"/>
  <c r="AE65" i="3"/>
  <c r="AB47" i="3"/>
  <c r="AF47" i="3" s="1"/>
  <c r="AB35" i="3"/>
  <c r="AE36" i="3" s="1"/>
  <c r="AF37" i="3"/>
  <c r="AF36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E34" i="3" l="1"/>
  <c r="AD37" i="3"/>
  <c r="AD34" i="3"/>
  <c r="AF34" i="3"/>
  <c r="AF46" i="3"/>
  <c r="AE45" i="3"/>
  <c r="AE37" i="3"/>
  <c r="AH37" i="3" s="1"/>
  <c r="AF16" i="3"/>
  <c r="AE16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4" i="3" l="1"/>
  <c r="AH46" i="3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S38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N58" i="2" l="1"/>
  <c r="N40" i="2"/>
  <c r="S39" i="2"/>
  <c r="T40" i="2"/>
  <c r="S40" i="2"/>
  <c r="P40" i="2"/>
  <c r="M40" i="2"/>
  <c r="R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C93" i="7" s="1"/>
  <c r="D17" i="5"/>
  <c r="C92" i="7" s="1"/>
  <c r="D18" i="5"/>
  <c r="F59" i="7" s="1"/>
  <c r="D31" i="5"/>
  <c r="C94" i="7" s="1"/>
  <c r="C87" i="7"/>
  <c r="D15" i="5"/>
  <c r="F58" i="7" s="1"/>
  <c r="D28" i="5"/>
  <c r="D25" i="5"/>
  <c r="F61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C100" i="7"/>
  <c r="C89" i="7"/>
  <c r="U48" i="2"/>
  <c r="V48" i="2"/>
  <c r="U49" i="2"/>
  <c r="V49" i="2"/>
  <c r="C103" i="7"/>
  <c r="J23" i="5"/>
  <c r="M24" i="5" s="1"/>
  <c r="C57" i="7"/>
  <c r="G10" i="5"/>
  <c r="F56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63" i="7" l="1"/>
  <c r="F63" i="7"/>
  <c r="C91" i="7"/>
  <c r="C58" i="7"/>
  <c r="C85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<sst xmlns="http://schemas.openxmlformats.org/spreadsheetml/2006/main" count="456" uniqueCount="226">
  <si>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</si>
  <si>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</si>
  <si>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</si>
  <si>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</si>
  <si>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</si>
  <si>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</si>
  <si>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</si>
  <si>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</si>
  <si>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</si>
  <si>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</si>
  <si>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</si>
  <si>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</si>
  <si>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</si>
  <si>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</si>
  <si>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</si>
  <si>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</si>
  <si>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</si>
  <si>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</si>
  <si>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</si>
  <si>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</si>
  <si>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</si>
  <si>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</si>
  <si>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</si>
  <si>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</si>
  <si>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</si>
  <si>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</si>
  <si>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</si>
  <si>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</si>
  <si>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</si>
  <si>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</si>
  <si>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</si>
  <si>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</si>
  <si>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</si>
  <si>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</si>
  <si>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</si>
  <si>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</si>
  <si>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</si>
  <si>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</si>
  <si>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</si>
  <si>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</si>
  <si>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</si>
  <si>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</si>
  <si>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</si>
  <si>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</si>
  <si>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</si>
  <si>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</si>
  <si>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</si>
  <si>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</si>
  <si>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</si>
  <si>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</si>
  <si>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</si>
  <si>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</si>
  <si>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</si>
  <si>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</si>
  <si>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</si>
  <si>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</si>
  <si>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</si>
  <si>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</si>
  <si>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</si>
  <si>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</si>
  <si>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</si>
  <si>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</si>
  <si>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</si>
  <si>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</si>
  <si>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</si>
  <si>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</si>
  <si>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</si>
  <si>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</si>
  <si>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</si>
  <si>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</si>
  <si>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</si>
  <si>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</si>
  <si>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</si>
  <si>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</si>
  <si>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</si>
  <si>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</si>
  <si>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</si>
  <si>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</si>
  <si>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</si>
  <si>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</si>
  <si>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</si>
  <si>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</si>
  <si>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</si>
  <si>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</si>
  <si>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</si>
  <si>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</si>
  <si>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</si>
  <si>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</si>
  <si>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</si>
  <si>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</si>
  <si>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</si>
  <si>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</si>
  <si>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</si>
  <si>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</si>
  <si>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</si>
  <si>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</si>
  <si>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</si>
  <si>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</si>
  <si>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</si>
  <si>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</si>
  <si>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</si>
  <si>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</si>
  <si>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</si>
  <si>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</si>
  <si>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</si>
  <si>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</si>
  <si>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</si>
  <si>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</si>
  <si>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</si>
  <si>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</si>
  <si>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</si>
  <si>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</si>
  <si>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</si>
  <si>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</si>
  <si>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</si>
  <si>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</si>
  <si>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</si>
  <si>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</si>
  <si>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</si>
  <si>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</si>
  <si>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</si>
  <si>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</si>
  <si>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</si>
  <si>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</si>
  <si>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</si>
  <si>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</si>
  <si>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</si>
  <si>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</si>
  <si>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</si>
  <si>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</si>
  <si>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</si>
  <si>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</si>
  <si>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</si>
  <si>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</si>
  <si>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</si>
  <si>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</si>
  <si>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</si>
  <si>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</si>
  <si>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</si>
  <si>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</si>
  <si>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</si>
  <si>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</si>
  <si>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</si>
  <si>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</si>
  <si>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</si>
  <si>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</si>
  <si>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</si>
  <si>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</si>
  <si>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</si>
  <si>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</si>
  <si>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</si>
  <si>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</si>
  <si>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</si>
  <si>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</si>
  <si>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</si>
  <si>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</si>
  <si>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</si>
  <si>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</si>
  <si>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</si>
  <si>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</si>
  <si>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</si>
  <si>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</si>
  <si>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</si>
  <si>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</si>
  <si>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</si>
  <si>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</si>
  <si>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</si>
  <si>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</si>
  <si>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</si>
  <si>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</si>
  <si>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</si>
  <si>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</si>
  <si>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</si>
  <si>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</si>
  <si>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</si>
  <si>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</si>
  <si>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</si>
  <si>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</si>
  <si>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</si>
  <si>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</si>
  <si>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</si>
  <si>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</si>
  <si>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</si>
  <si>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</si>
  <si>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</si>
  <si>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</si>
  <si>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</si>
  <si>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</si>
  <si>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</si>
  <si>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</si>
  <si>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</si>
  <si>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</si>
  <si>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</si>
  <si>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</si>
  <si>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</si>
  <si>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</si>
  <si>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</si>
  <si>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</si>
  <si>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</si>
  <si>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</si>
  <si>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</si>
  <si>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</si>
  <si>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</si>
  <si>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</si>
  <si>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</si>
  <si>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</si>
  <si>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</si>
  <si>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</si>
  <si>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</si>
  <si>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</si>
  <si>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</si>
  <si>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</si>
  <si>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</si>
  <si>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</si>
  <si>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</si>
  <si>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</si>
  <si>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</si>
  <si>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</si>
  <si>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</si>
  <si>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</si>
  <si>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</si>
  <si>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</si>
  <si>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</si>
  <si>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Silvia Reyes</t>
  </si>
  <si>
    <t>silviareyes1961@hotmail.com</t>
  </si>
  <si>
    <t>Lucas Torreira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</si>
</sst>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ilviareyes1961@hot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6"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B72" workbookViewId="0">
      <selection activeCell="H94" sqref="H94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7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6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2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3</v>
      </c>
      <c r="R9" s="149">
        <f>IF('No modificar!!'!AJ4=2,'No modificar!!'!Z4,IF('No modificar!!'!AJ5=2,'No modificar!!'!Z5,IF('No modificar!!'!AJ6=2,'No modificar!!'!Z6,'No modificar!!'!Z7)))</f>
        <v>3</v>
      </c>
      <c r="S9" s="149">
        <f>IF('No modificar!!'!AJ4=2,'No modificar!!'!AA4,IF('No modificar!!'!AJ5=2,'No modificar!!'!AA5,IF('No modificar!!'!AJ6=2,'No modificar!!'!AA6,'No modificar!!'!AA7)))</f>
        <v>0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0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2</v>
      </c>
      <c r="R10" s="99">
        <f>IF('No modificar!!'!AJ4=1,'No modificar!!'!Z4,IF('No modificar!!'!AJ5=1,'No modificar!!'!Z5,IF('No modificar!!'!AJ6=1,'No modificar!!'!Z6,'No modificar!!'!Z7)))</f>
        <v>4</v>
      </c>
      <c r="S10" s="99">
        <f>IF('No modificar!!'!AJ4=1,'No modificar!!'!AA4,IF('No modificar!!'!AJ5=1,'No modificar!!'!AA5,IF('No modificar!!'!AJ6=1,'No modificar!!'!AA6,'No modificar!!'!AA7)))</f>
        <v>-2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5</v>
      </c>
      <c r="S11" s="114">
        <f>IF('No modificar!!'!AJ4=0,'No modificar!!'!AA4,IF('No modificar!!'!AJ5=0,'No modificar!!'!AA5,IF('No modificar!!'!AJ6=0,'No modificar!!'!AA6,'No modificar!!'!AA7)))</f>
        <v>-4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1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2</v>
      </c>
      <c r="I17" s="133">
        <v>1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0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Portugal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6</v>
      </c>
      <c r="R18" s="146">
        <f>IF('No modificar!!'!AJ14=3,'No modificar!!'!Z14,IF('No modificar!!'!AJ15=3,'No modificar!!'!Z15,IF('No modificar!!'!AJ16=3,'No modificar!!'!Z16,'No modificar!!'!Z17)))</f>
        <v>3</v>
      </c>
      <c r="S18" s="146">
        <f>IF('No modificar!!'!AJ14=3,'No modificar!!'!AA14,IF('No modificar!!'!AJ15=3,'No modificar!!'!AA15,IF('No modificar!!'!AJ16=3,'No modificar!!'!AA16,'No modificar!!'!AA17)))</f>
        <v>3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España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3</v>
      </c>
      <c r="R19" s="149">
        <f>IF('No modificar!!'!AJ14=2,'No modificar!!'!Z14,IF('No modificar!!'!AJ15=2,'No modificar!!'!Z15,IF('No modificar!!'!AJ16=2,'No modificar!!'!Z16,'No modificar!!'!Z17)))</f>
        <v>2</v>
      </c>
      <c r="S19" s="149">
        <f>IF('No modificar!!'!AJ14=2,'No modificar!!'!AA14,IF('No modificar!!'!AJ15=2,'No modificar!!'!AA15,IF('No modificar!!'!AJ16=2,'No modificar!!'!AA16,'No modificar!!'!AA17)))</f>
        <v>1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1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3</v>
      </c>
      <c r="S20" s="99">
        <f>IF('No modificar!!'!AJ14=1,'No modificar!!'!AA14,IF('No modificar!!'!AJ15=1,'No modificar!!'!AA15,IF('No modificar!!'!AJ16=1,'No modificar!!'!AA16,'No modificar!!'!AA17)))</f>
        <v>-1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4</v>
      </c>
      <c r="S21" s="114">
        <f>IF('No modificar!!'!AJ14=0,'No modificar!!'!AA14,IF('No modificar!!'!AJ15=0,'No modificar!!'!AA15,IF('No modificar!!'!AJ16=0,'No modificar!!'!AA16,'No modificar!!'!AA17)))</f>
        <v>-3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1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0</v>
      </c>
      <c r="I28" s="135">
        <v>2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7</v>
      </c>
      <c r="R28" s="146">
        <f>IF('No modificar!!'!AJ24=3,'No modificar!!'!Z24,IF('No modificar!!'!AJ25=3,'No modificar!!'!Z25,IF('No modificar!!'!AJ26=3,'No modificar!!'!Z26,'No modificar!!'!Z27)))</f>
        <v>1</v>
      </c>
      <c r="S28" s="146">
        <f>IF('No modificar!!'!AJ24=3,'No modificar!!'!AA24,IF('No modificar!!'!AJ25=3,'No modificar!!'!AA25,IF('No modificar!!'!AJ26=3,'No modificar!!'!AA26,'No modificar!!'!AA27)))</f>
        <v>6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3</v>
      </c>
      <c r="I29" s="135">
        <v>0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Australia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0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6</v>
      </c>
      <c r="R29" s="149">
        <f>IF('No modificar!!'!AJ24=2,'No modificar!!'!Z24,IF('No modificar!!'!AJ25=2,'No modificar!!'!Z25,IF('No modificar!!'!AJ26=2,'No modificar!!'!Z26,'No modificar!!'!Z27)))</f>
        <v>4</v>
      </c>
      <c r="S29" s="149">
        <f>IF('No modificar!!'!AJ24=2,'No modificar!!'!AA24,IF('No modificar!!'!AJ25=2,'No modificar!!'!AA25,IF('No modificar!!'!AJ26=2,'No modificar!!'!AA26,'No modificar!!'!AA27)))</f>
        <v>2</v>
      </c>
      <c r="T29" s="147">
        <f>IF('No modificar!!'!AJ24=2,'No modificar!!'!AB24,IF('No modificar!!'!AJ25=2,'No modificar!!'!AB25,IF('No modificar!!'!AJ26=2,'No modificar!!'!AB26,'No modificar!!'!AB27)))</f>
        <v>6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2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0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3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-1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Perú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8</v>
      </c>
      <c r="S31" s="114">
        <f>IF('No modificar!!'!AJ24=0,'No modificar!!'!AA24,IF('No modificar!!'!AJ25=0,'No modificar!!'!AA25,IF('No modificar!!'!AJ26=0,'No modificar!!'!AA26,'No modificar!!'!AA27)))</f>
        <v>-7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3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1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1</v>
      </c>
      <c r="I38" s="135">
        <v>2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6</v>
      </c>
      <c r="R38" s="146">
        <f>IF('No modificar!!'!AJ34=3,'No modificar!!'!Z34,IF('No modificar!!'!AJ35=3,'No modificar!!'!Z35,IF('No modificar!!'!AJ36=3,'No modificar!!'!Z36,'No modificar!!'!Z37)))</f>
        <v>3</v>
      </c>
      <c r="S38" s="146">
        <f>IF('No modificar!!'!AJ34=3,'No modificar!!'!AA34,IF('No modificar!!'!AJ35=3,'No modificar!!'!AA35,IF('No modificar!!'!AJ36=3,'No modificar!!'!AA36,'No modificar!!'!AA37)))</f>
        <v>3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Nigeria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4</v>
      </c>
      <c r="R39" s="149">
        <f>IF('No modificar!!'!AJ34=2,'No modificar!!'!Z34,IF('No modificar!!'!AJ35=2,'No modificar!!'!Z35,IF('No modificar!!'!AJ36=2,'No modificar!!'!Z36,'No modificar!!'!Z37)))</f>
        <v>4</v>
      </c>
      <c r="S39" s="149">
        <f>IF('No modificar!!'!AJ34=2,'No modificar!!'!AA34,IF('No modificar!!'!AJ35=2,'No modificar!!'!AA35,IF('No modificar!!'!AJ36=2,'No modificar!!'!AA36,'No modificar!!'!AA37)))</f>
        <v>0</v>
      </c>
      <c r="T39" s="147">
        <f>IF('No modificar!!'!AJ34=2,'No modificar!!'!AB34,IF('No modificar!!'!AJ35=2,'No modificar!!'!AB35,IF('No modificar!!'!AJ36=2,'No modificar!!'!AB36,'No modificar!!'!AB37)))</f>
        <v>4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Croacia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4</v>
      </c>
      <c r="R40" s="99">
        <f>IF('No modificar!!'!AJ34=1,'No modificar!!'!Z34,IF('No modificar!!'!AJ35=1,'No modificar!!'!Z35,IF('No modificar!!'!AJ36=1,'No modificar!!'!Z36,'No modificar!!'!Z37)))</f>
        <v>4</v>
      </c>
      <c r="S40" s="99">
        <f>IF('No modificar!!'!AJ34=1,'No modificar!!'!AA34,IF('No modificar!!'!AJ35=1,'No modificar!!'!AA35,IF('No modificar!!'!AJ36=1,'No modificar!!'!AA36,'No modificar!!'!AA37)))</f>
        <v>0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2</v>
      </c>
      <c r="R41" s="114">
        <f>IF('No modificar!!'!AJ34=0,'No modificar!!'!Z34,IF('No modificar!!'!AJ35=0,'No modificar!!'!Z35,IF('No modificar!!'!AJ36=0,'No modificar!!'!Z36,'No modificar!!'!Z37)))</f>
        <v>5</v>
      </c>
      <c r="S41" s="114">
        <f>IF('No modificar!!'!AJ34=0,'No modificar!!'!AA34,IF('No modificar!!'!AJ35=0,'No modificar!!'!AA35,IF('No modificar!!'!AJ36=0,'No modificar!!'!AA36,'No modificar!!'!AA37)))</f>
        <v>-3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2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0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7</v>
      </c>
      <c r="R48" s="146">
        <f>IF('No modificar!!'!AJ44=3,'No modificar!!'!Z44,IF('No modificar!!'!AJ45=3,'No modificar!!'!Z45,IF('No modificar!!'!AJ46=3,'No modificar!!'!Z46,'No modificar!!'!Z47)))</f>
        <v>2</v>
      </c>
      <c r="S48" s="146">
        <f>IF('No modificar!!'!AJ44=3,'No modificar!!'!AA44,IF('No modificar!!'!AJ45=3,'No modificar!!'!AA45,IF('No modificar!!'!AJ46=3,'No modificar!!'!AA46,'No modificar!!'!AA47)))</f>
        <v>5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5</v>
      </c>
      <c r="R49" s="149">
        <f>IF('No modificar!!'!AJ44=2,'No modificar!!'!Z44,IF('No modificar!!'!AJ45=2,'No modificar!!'!Z45,IF('No modificar!!'!AJ46=2,'No modificar!!'!Z46,'No modificar!!'!Z47)))</f>
        <v>3</v>
      </c>
      <c r="S49" s="149">
        <f>IF('No modificar!!'!AJ44=2,'No modificar!!'!AA44,IF('No modificar!!'!AJ45=2,'No modificar!!'!AA45,IF('No modificar!!'!AJ46=2,'No modificar!!'!AA46,'No modificar!!'!AA47)))</f>
        <v>2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0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1</v>
      </c>
      <c r="R50" s="99">
        <f>IF('No modificar!!'!AJ44=1,'No modificar!!'!Z44,IF('No modificar!!'!AJ45=1,'No modificar!!'!Z45,IF('No modificar!!'!AJ46=1,'No modificar!!'!Z46,'No modificar!!'!Z47)))</f>
        <v>4</v>
      </c>
      <c r="S50" s="99">
        <f>IF('No modificar!!'!AJ44=1,'No modificar!!'!AA44,IF('No modificar!!'!AJ45=1,'No modificar!!'!AA45,IF('No modificar!!'!AJ46=1,'No modificar!!'!AA46,'No modificar!!'!AA47)))</f>
        <v>-3</v>
      </c>
      <c r="T50" s="110">
        <f>IF('No modificar!!'!AJ44=1,'No modificar!!'!AB44,IF('No modificar!!'!AJ45=1,'No modificar!!'!AB45,IF('No modificar!!'!AJ46=1,'No modificar!!'!AB46,'No modificar!!'!AB47)))</f>
        <v>3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6</v>
      </c>
      <c r="S51" s="114">
        <f>IF('No modificar!!'!AJ44=0,'No modificar!!'!AA44,IF('No modificar!!'!AJ45=0,'No modificar!!'!AA45,IF('No modificar!!'!AJ46=0,'No modificar!!'!AA46,'No modificar!!'!AA47)))</f>
        <v>-4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2</v>
      </c>
      <c r="I52" s="137">
        <v>0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1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Suecia</v>
      </c>
      <c r="N58" s="145">
        <f>IF('No modificar!!'!AJ54=3,'No modificar!!'!V54,IF('No modificar!!'!AJ55=3,'No modificar!!'!V55,IF('No modificar!!'!AJ56=3,'No modificar!!'!V56,'No modificar!!'!V57)))</f>
        <v>2</v>
      </c>
      <c r="O58" s="146">
        <f>IF('No modificar!!'!AJ54=3,'No modificar!!'!W54,IF('No modificar!!'!AJ55=3,'No modificar!!'!W55,IF('No modificar!!'!AJ56=3,'No modificar!!'!W56,'No modificar!!'!W57)))</f>
        <v>1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5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4</v>
      </c>
      <c r="T58" s="144">
        <f>IF('No modificar!!'!AJ54=3,'No modificar!!'!AB54,IF('No modificar!!'!AJ55=3,'No modificar!!'!AB55,IF('No modificar!!'!AJ56=3,'No modificar!!'!AB56,'No modificar!!'!AB57)))</f>
        <v>7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1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Alemania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0</v>
      </c>
      <c r="Q59" s="149">
        <f>IF('No modificar!!'!AJ54=2,'No modificar!!'!Y54,IF('No modificar!!'!AJ55=2,'No modificar!!'!Y55,IF('No modificar!!'!AJ56=2,'No modificar!!'!Y56,'No modificar!!'!Y57)))</f>
        <v>4</v>
      </c>
      <c r="R59" s="149">
        <f>IF('No modificar!!'!AJ54=2,'No modificar!!'!Z54,IF('No modificar!!'!AJ55=2,'No modificar!!'!Z55,IF('No modificar!!'!AJ56=2,'No modificar!!'!Z56,'No modificar!!'!Z57)))</f>
        <v>2</v>
      </c>
      <c r="S59" s="149">
        <f>IF('No modificar!!'!AJ54=2,'No modificar!!'!AA54,IF('No modificar!!'!AJ55=2,'No modificar!!'!AA55,IF('No modificar!!'!AJ56=2,'No modificar!!'!AA56,'No modificar!!'!AA57)))</f>
        <v>2</v>
      </c>
      <c r="T59" s="147">
        <f>IF('No modificar!!'!AJ54=2,'No modificar!!'!AB54,IF('No modificar!!'!AJ55=2,'No modificar!!'!AB55,IF('No modificar!!'!AJ56=2,'No modificar!!'!AB56,'No modificar!!'!AB57)))</f>
        <v>7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0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Corea del Sur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1</v>
      </c>
      <c r="R60" s="99">
        <f>IF('No modificar!!'!AJ54=1,'No modificar!!'!Z54,IF('No modificar!!'!AJ55=1,'No modificar!!'!Z55,IF('No modificar!!'!AJ56=1,'No modificar!!'!Z56,'No modificar!!'!Z57)))</f>
        <v>4</v>
      </c>
      <c r="S60" s="99">
        <f>IF('No modificar!!'!AJ54=1,'No modificar!!'!AA54,IF('No modificar!!'!AJ55=1,'No modificar!!'!AA55,IF('No modificar!!'!AJ56=1,'No modificar!!'!AA56,'No modificar!!'!AA57)))</f>
        <v>-3</v>
      </c>
      <c r="T60" s="110">
        <f>IF('No modificar!!'!AJ54=1,'No modificar!!'!AB54,IF('No modificar!!'!AJ55=1,'No modificar!!'!AB55,IF('No modificar!!'!AJ56=1,'No modificar!!'!AB56,'No modificar!!'!AB57)))</f>
        <v>1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2</v>
      </c>
      <c r="I61" s="135">
        <v>1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México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0</v>
      </c>
      <c r="R61" s="114">
        <f>IF('No modificar!!'!AJ54=0,'No modificar!!'!Z54,IF('No modificar!!'!AJ55=0,'No modificar!!'!Z55,IF('No modificar!!'!AJ56=0,'No modificar!!'!Z56,'No modificar!!'!Z57)))</f>
        <v>3</v>
      </c>
      <c r="S61" s="114">
        <f>IF('No modificar!!'!AJ54=0,'No modificar!!'!AA54,IF('No modificar!!'!AJ55=0,'No modificar!!'!AA55,IF('No modificar!!'!AJ56=0,'No modificar!!'!AA56,'No modificar!!'!AA57)))</f>
        <v>-3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0</v>
      </c>
      <c r="I62" s="137">
        <v>2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1</v>
      </c>
      <c r="I67" s="133">
        <v>1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5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3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1</v>
      </c>
      <c r="O69" s="149">
        <f>IF('No modificar!!'!AJ64=2,'No modificar!!'!W64,IF('No modificar!!'!AJ65=2,'No modificar!!'!W65,IF('No modificar!!'!AJ66=2,'No modificar!!'!W66,'No modificar!!'!W67)))</f>
        <v>2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4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1</v>
      </c>
      <c r="T69" s="147">
        <f>IF('No modificar!!'!AJ64=2,'No modificar!!'!AB64,IF('No modificar!!'!AJ65=2,'No modificar!!'!AB65,IF('No modificar!!'!AJ66=2,'No modificar!!'!AB66,'No modificar!!'!AB67)))</f>
        <v>5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2</v>
      </c>
      <c r="P70" s="99">
        <f>IF('No modificar!!'!AJ64=1,'No modificar!!'!X64,IF('No modificar!!'!AJ65=1,'No modificar!!'!X65,IF('No modificar!!'!AJ66=1,'No modificar!!'!X66,'No modificar!!'!X67)))</f>
        <v>1</v>
      </c>
      <c r="Q70" s="99">
        <f>IF('No modificar!!'!AJ64=1,'No modificar!!'!Y64,IF('No modificar!!'!AJ65=1,'No modificar!!'!Y65,IF('No modificar!!'!AJ66=1,'No modificar!!'!Y66,'No modificar!!'!Y67)))</f>
        <v>1</v>
      </c>
      <c r="R70" s="99">
        <f>IF('No modificar!!'!AJ64=1,'No modificar!!'!Z64,IF('No modificar!!'!AJ65=1,'No modificar!!'!Z65,IF('No modificar!!'!AJ66=1,'No modificar!!'!Z66,'No modificar!!'!Z67)))</f>
        <v>3</v>
      </c>
      <c r="S70" s="99">
        <f>IF('No modificar!!'!AJ64=1,'No modificar!!'!AA64,IF('No modificar!!'!AJ65=1,'No modificar!!'!AA65,IF('No modificar!!'!AJ66=1,'No modificar!!'!AA66,'No modificar!!'!AA67)))</f>
        <v>-2</v>
      </c>
      <c r="T70" s="110">
        <f>IF('No modificar!!'!AJ64=1,'No modificar!!'!AB64,IF('No modificar!!'!AJ65=1,'No modificar!!'!AB65,IF('No modificar!!'!AJ66=1,'No modificar!!'!AB66,'No modificar!!'!AB67)))</f>
        <v>2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2</v>
      </c>
      <c r="R71" s="114">
        <f>IF('No modificar!!'!AJ64=0,'No modificar!!'!Z64,IF('No modificar!!'!AJ65=0,'No modificar!!'!Z65,IF('No modificar!!'!AJ66=0,'No modificar!!'!Z66,'No modificar!!'!Z67)))</f>
        <v>4</v>
      </c>
      <c r="S71" s="114">
        <f>IF('No modificar!!'!AJ64=0,'No modificar!!'!AA64,IF('No modificar!!'!AJ65=0,'No modificar!!'!AA65,IF('No modificar!!'!AJ66=0,'No modificar!!'!AA66,'No modificar!!'!AA67)))</f>
        <v>-2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0</v>
      </c>
      <c r="I72" s="137">
        <v>0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0</v>
      </c>
      <c r="I78" s="135">
        <v>2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Japón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5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0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Colombia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0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3</v>
      </c>
      <c r="R79" s="149">
        <f>IF('No modificar!!'!AJ74=2,'No modificar!!'!Z74,IF('No modificar!!'!AJ75=2,'No modificar!!'!Z75,IF('No modificar!!'!AJ76=2,'No modificar!!'!Z76,'No modificar!!'!Z77)))</f>
        <v>2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6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2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Polonia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3</v>
      </c>
      <c r="R80" s="99">
        <f>IF('No modificar!!'!AJ74=1,'No modificar!!'!Z74,IF('No modificar!!'!AJ75=1,'No modificar!!'!Z75,IF('No modificar!!'!AJ76=1,'No modificar!!'!Z76,'No modificar!!'!Z77)))</f>
        <v>3</v>
      </c>
      <c r="S80" s="99">
        <f>IF('No modificar!!'!AJ74=1,'No modificar!!'!AA74,IF('No modificar!!'!AJ75=1,'No modificar!!'!AA75,IF('No modificar!!'!AJ76=1,'No modificar!!'!AA76,'No modificar!!'!AA77)))</f>
        <v>0</v>
      </c>
      <c r="T80" s="110">
        <f>IF('No modificar!!'!AJ74=1,'No modificar!!'!AB74,IF('No modificar!!'!AJ75=1,'No modificar!!'!AB75,IF('No modificar!!'!AJ76=1,'No modificar!!'!AB76,'No modificar!!'!AB77)))</f>
        <v>4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Senegal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6</v>
      </c>
      <c r="S81" s="114">
        <f>IF('No modificar!!'!AJ74=0,'No modificar!!'!AA74,IF('No modificar!!'!AJ75=0,'No modificar!!'!AA75,IF('No modificar!!'!AJ76=0,'No modificar!!'!AA76,'No modificar!!'!AA77)))</f>
        <v>-4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0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topLeftCell="A17" workbookViewId="0">
      <selection activeCell="U25" sqref="U25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3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84">
        <v>1</v>
      </c>
      <c r="F8" s="169"/>
      <c r="G8" s="185" t="str">
        <f>IF(E7&gt;E8,D7,IF(E8&gt;E7,D8,"Manualmente"))</f>
        <v>Uruguay</v>
      </c>
      <c r="H8" s="185">
        <v>3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tr">
        <f>IF(H8&gt;H10,G8,IF(H10&gt;H8,G10,"Manualmente"))</f>
        <v>Uruguay</v>
      </c>
      <c r="K9" s="185">
        <v>2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3</v>
      </c>
      <c r="F10" s="169"/>
      <c r="G10" s="185" t="str">
        <f>IF(E10&gt;E11,D10,IF(E11&gt;E10,D11,"Manualmente"))</f>
        <v>Francia</v>
      </c>
      <c r="H10" s="185">
        <v>1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Uruguay</v>
      </c>
      <c r="N12" s="155">
        <v>3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Uruguay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2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Argentina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Alemania</v>
      </c>
      <c r="E15" s="184">
        <v>2</v>
      </c>
      <c r="F15" s="169"/>
      <c r="G15" s="185" t="s">
        <v>70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2</v>
      </c>
      <c r="F17" s="169"/>
      <c r="G17" s="185" t="str">
        <f>IF(E17&gt;E18,D17,IF(E18&gt;E17,D18,"Manualmente"))</f>
        <v>Inglaterra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Portugal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1</v>
      </c>
      <c r="F22" s="169"/>
      <c r="G22" s="185" t="str">
        <f>IF(E21&gt;E22,D21,IF(E22&gt;E21,D22,"Manualmente"))</f>
        <v>Portugal</v>
      </c>
      <c r="H22" s="185">
        <v>1</v>
      </c>
      <c r="I22" s="169"/>
      <c r="J22" s="169"/>
      <c r="K22" s="169"/>
      <c r="L22" s="169"/>
      <c r="M22" s="165" t="str">
        <f>IF(K9&gt;K16,J16,IF(K16&gt;K9,J9,"Manualmente"))</f>
        <v>Brasil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Argentina</v>
      </c>
      <c r="K23" s="185">
        <v>2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tr">
        <f>IF(E24&gt;E25,D24,IF(E25&gt;E24,D25,"Manualmente"))</f>
        <v>Argentina</v>
      </c>
      <c r="H24" s="185">
        <v>2</v>
      </c>
      <c r="I24" s="169"/>
      <c r="J24" s="169"/>
      <c r="K24" s="169"/>
      <c r="L24" s="169"/>
      <c r="M24" s="165" t="str">
        <f>IF(K23&gt;K30,J30,IF(K30&gt;K23,J23,"Manualmente"))</f>
        <v>Suecia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Australia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Suecia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1</v>
      </c>
      <c r="F29" s="169"/>
      <c r="G29" s="185" t="str">
        <f>IF(E28&gt;E29,D28,IF(E29&gt;E28,D29,"Manualmente"))</f>
        <v>Suecia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Suecia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Japón</v>
      </c>
      <c r="E31" s="184">
        <v>1</v>
      </c>
      <c r="F31" s="169"/>
      <c r="G31" s="185" t="str">
        <f>IF(E31&gt;E32,D31,IF(E32&gt;E31,D32,"Manualmente"))</f>
        <v>Japón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0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2</v>
      </c>
      <c r="E4" s="158">
        <f>'Fase de grupos'!I17</f>
        <v>1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0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0</v>
      </c>
      <c r="E7" s="158">
        <f>'Fase de grupos'!I28</f>
        <v>2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1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1</v>
      </c>
      <c r="E9" s="158">
        <f>'Fase de grupos'!I38</f>
        <v>2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2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0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1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0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1</v>
      </c>
      <c r="E14" s="158">
        <f>'Fase de grupos'!I67</f>
        <v>1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0</v>
      </c>
      <c r="E17" s="164">
        <f>'Fase de grupos'!I78</f>
        <v>2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2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1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3</v>
      </c>
      <c r="E24" s="158">
        <f>'Fase de grupos'!I29</f>
        <v>0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2</v>
      </c>
      <c r="E25" s="158">
        <f>'Fase de grupos'!I30</f>
        <v>1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1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1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0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0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2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1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1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1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3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2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1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2</v>
      </c>
      <c r="E47" s="158">
        <f>'Fase de grupos'!I52</f>
        <v>0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2</v>
      </c>
      <c r="E48" s="158">
        <f>'Fase de grupos'!I61</f>
        <v>1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0</v>
      </c>
      <c r="E49" s="158">
        <f>'Fase de grupos'!I62</f>
        <v>2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0</v>
      </c>
      <c r="E51" s="158">
        <f>'Fase de grupos'!I72</f>
        <v>0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0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3</v>
      </c>
      <c r="E56" s="47">
        <f>'Fase final'!E8</f>
        <v>1</v>
      </c>
      <c r="F56" s="187" t="str">
        <f>'Fase final'!D8</f>
        <v>España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3</v>
      </c>
      <c r="E57" s="172">
        <f>'Fase final'!E11</f>
        <v>0</v>
      </c>
      <c r="F57" s="188" t="str">
        <f>'Fase final'!D11</f>
        <v>Nigeria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2</v>
      </c>
      <c r="E58" s="172">
        <f>'Fase final'!E15</f>
        <v>2</v>
      </c>
      <c r="F58" s="188" t="str">
        <f>'Fase final'!D15</f>
        <v>Alemania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2</v>
      </c>
      <c r="E59" s="172">
        <f>'Fase final'!E18</f>
        <v>1</v>
      </c>
      <c r="F59" s="188" t="str">
        <f>'Fase final'!D18</f>
        <v>Colombia</v>
      </c>
    </row>
    <row r="60" spans="2:6" s="153" customFormat="1">
      <c r="B60" s="159">
        <v>53</v>
      </c>
      <c r="C60" s="172" t="str">
        <f>'Fase final'!D21</f>
        <v>Portugal</v>
      </c>
      <c r="D60" s="172">
        <f>'Fase final'!E21</f>
        <v>3</v>
      </c>
      <c r="E60" s="172">
        <f>'Fase final'!E22</f>
        <v>1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1</v>
      </c>
      <c r="F61" s="188" t="str">
        <f>'Fase final'!D25</f>
        <v>Australia</v>
      </c>
    </row>
    <row r="62" spans="2:6" s="153" customFormat="1">
      <c r="B62" s="159">
        <v>55</v>
      </c>
      <c r="C62" s="172" t="str">
        <f>'Fase final'!D28</f>
        <v>Suecia</v>
      </c>
      <c r="D62" s="172">
        <f>'Fase final'!E28</f>
        <v>2</v>
      </c>
      <c r="E62" s="172">
        <f>'Fase final'!E29</f>
        <v>1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Japón</v>
      </c>
      <c r="D63" s="50">
        <f>'Fase final'!E31</f>
        <v>1</v>
      </c>
      <c r="E63" s="50">
        <f>'Fase final'!E32</f>
        <v>0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3</v>
      </c>
      <c r="E66" s="52">
        <f>'Fase final'!H10</f>
        <v>1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Portugal</v>
      </c>
      <c r="D68" s="48">
        <f>'Fase final'!H22</f>
        <v>1</v>
      </c>
      <c r="E68" s="48">
        <f>'Fase final'!H24</f>
        <v>2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Suecia</v>
      </c>
      <c r="D69" s="50">
        <f>'Fase final'!H29</f>
        <v>2</v>
      </c>
      <c r="E69" s="50">
        <f>'Fase final'!H31</f>
        <v>1</v>
      </c>
      <c r="F69" s="51" t="str">
        <f>'Fase final'!G31</f>
        <v>Japón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2</v>
      </c>
      <c r="E72" s="64">
        <f>'Fase final'!K16</f>
        <v>1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Argentina</v>
      </c>
      <c r="D73" s="16">
        <f>'Fase final'!K23</f>
        <v>2</v>
      </c>
      <c r="E73" s="16">
        <f>'Fase final'!K30</f>
        <v>1</v>
      </c>
      <c r="F73" s="14" t="str">
        <f>'Fase final'!J30</f>
        <v>Suecia</v>
      </c>
    </row>
    <row r="75" spans="2:6" ht="15.75" thickBot="1"/>
    <row r="76" spans="2:6">
      <c r="B76" s="63">
        <v>63</v>
      </c>
      <c r="C76" s="42" t="str">
        <f>'Fase final'!M12</f>
        <v>Uruguay</v>
      </c>
      <c r="D76" s="46">
        <f>'Fase final'!N12</f>
        <v>3</v>
      </c>
      <c r="E76" s="42">
        <f>'Fase final'!N14</f>
        <v>1</v>
      </c>
      <c r="F76" s="43" t="str">
        <f>'Fase final'!M14</f>
        <v>Argentina</v>
      </c>
    </row>
    <row r="77" spans="2:6" ht="15.75" thickBot="1">
      <c r="B77" s="11">
        <v>64</v>
      </c>
      <c r="C77" s="16" t="str">
        <f>'Fase final'!M22</f>
        <v>Brasil</v>
      </c>
      <c r="D77" s="16">
        <f>'Fase final'!N22</f>
        <v>2</v>
      </c>
      <c r="E77" s="16">
        <f>'Fase final'!N24</f>
        <v>1</v>
      </c>
      <c r="F77" s="14" t="str">
        <f>'Fase final'!M24</f>
        <v>Suecia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Portugal</v>
      </c>
      <c r="D82"/>
    </row>
    <row r="83" spans="2:6">
      <c r="B83" s="159" t="s">
        <v>38</v>
      </c>
      <c r="C83" s="161" t="str">
        <f>'Fase final'!D8</f>
        <v>España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Australia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Nigeria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Suecia</v>
      </c>
      <c r="E90" s="154"/>
      <c r="F90" s="154"/>
    </row>
    <row r="91" spans="2:6" s="153" customFormat="1">
      <c r="B91" s="159" t="s">
        <v>197</v>
      </c>
      <c r="C91" s="161" t="str">
        <f>'Fase final'!D15</f>
        <v>Alemania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Japón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Colombia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Portugal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Suecia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Japón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Argentina</v>
      </c>
      <c r="D110"/>
      <c r="E110"/>
      <c r="F110"/>
    </row>
    <row r="111" spans="2:6" ht="15.75" thickBot="1">
      <c r="B111" s="11" t="s">
        <v>205</v>
      </c>
      <c r="C111" s="14" t="str">
        <f>F73</f>
        <v>Suecia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Uruguay</v>
      </c>
    </row>
    <row r="115" spans="2:6">
      <c r="B115" s="9" t="s">
        <v>207</v>
      </c>
      <c r="C115" s="13" t="str">
        <f>F76</f>
        <v>Argentina</v>
      </c>
      <c r="D115"/>
      <c r="E115"/>
      <c r="F115"/>
    </row>
    <row r="116" spans="2:6">
      <c r="B116" s="9" t="s">
        <v>208</v>
      </c>
      <c r="C116" s="13" t="str">
        <f>C77</f>
        <v>Brasil</v>
      </c>
      <c r="D116"/>
      <c r="E116"/>
      <c r="F116"/>
    </row>
    <row r="117" spans="2:6" ht="15.75" thickBot="1">
      <c r="B117" s="11" t="s">
        <v>209</v>
      </c>
      <c r="C117" s="14" t="str">
        <f>F77</f>
        <v>Suecia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Uruguay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Lucas Torreira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2</v>
      </c>
      <c r="W4" s="15">
        <f>H10</f>
        <v>0</v>
      </c>
      <c r="X4" s="15">
        <f>I10</f>
        <v>1</v>
      </c>
      <c r="Y4" s="15">
        <f>C4+C6+C8</f>
        <v>3</v>
      </c>
      <c r="Z4" s="15">
        <f>D4+D6+D8</f>
        <v>3</v>
      </c>
      <c r="AA4" s="15">
        <f>Y4-Z4</f>
        <v>0</v>
      </c>
      <c r="AB4" s="8">
        <f>3*V4+W4</f>
        <v>6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1</v>
      </c>
      <c r="Z5" s="6">
        <f>C4+D7+D9</f>
        <v>5</v>
      </c>
      <c r="AA5" s="6">
        <f>Y5-Z5</f>
        <v>-4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2</v>
      </c>
      <c r="D6" s="13">
        <f>'Fase de grupos'!I9</f>
        <v>1</v>
      </c>
      <c r="E6" s="1" t="str">
        <f>'Fase de grupos'!J9</f>
        <v>Egipto</v>
      </c>
      <c r="G6" s="9">
        <f>IF(C6&gt;D6,1,0)</f>
        <v>1</v>
      </c>
      <c r="H6" s="6">
        <f>IF(C6=D6,1,0)</f>
        <v>0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0</v>
      </c>
      <c r="O6" s="13">
        <f>IF(D6&lt;C6,1,0)</f>
        <v>1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0</v>
      </c>
      <c r="X6" s="6">
        <f>O10</f>
        <v>2</v>
      </c>
      <c r="Y6" s="6">
        <f>C5+D6+D9</f>
        <v>2</v>
      </c>
      <c r="Z6" s="6">
        <f>D5+C6+C9</f>
        <v>4</v>
      </c>
      <c r="AA6" s="6">
        <f>Y6-Z6</f>
        <v>-2</v>
      </c>
      <c r="AB6" s="10">
        <f>3*V6+W6</f>
        <v>3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1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7</v>
      </c>
      <c r="Z7" s="16">
        <f>C5+C7+C8</f>
        <v>1</v>
      </c>
      <c r="AA7" s="16">
        <f>Y7-Z7</f>
        <v>6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2</v>
      </c>
      <c r="H10" s="7">
        <f t="shared" ref="H10:Q10" si="0">SUM(H4:H9)</f>
        <v>0</v>
      </c>
      <c r="I10" s="3">
        <f t="shared" si="0"/>
        <v>1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0</v>
      </c>
      <c r="O10" s="3">
        <f>SUM(O4:O9)</f>
        <v>2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2</v>
      </c>
      <c r="D14" s="23">
        <f>'Fase de grupos'!I17</f>
        <v>1</v>
      </c>
      <c r="E14" s="1" t="str">
        <f>'Fase de grupos'!J17</f>
        <v>España</v>
      </c>
      <c r="G14" s="9">
        <f>IF(C14&gt;D14,1,0)</f>
        <v>1</v>
      </c>
      <c r="H14" s="6">
        <f>IF(C14=D14,1,0)</f>
        <v>0</v>
      </c>
      <c r="I14" s="13">
        <f>IF(C14&lt;D14,1,0)</f>
        <v>0</v>
      </c>
      <c r="J14" s="9">
        <f>IF(D14&gt;C14,1,0)</f>
        <v>0</v>
      </c>
      <c r="K14" s="6">
        <f>IF(D14=C14,1,0)</f>
        <v>0</v>
      </c>
      <c r="L14" s="13">
        <f>IF(D14&lt;C14,1,0)</f>
        <v>1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3</v>
      </c>
      <c r="W14" s="22">
        <f>H20</f>
        <v>0</v>
      </c>
      <c r="X14" s="22">
        <f>I20</f>
        <v>0</v>
      </c>
      <c r="Y14" s="22">
        <f>C14+C16+C18</f>
        <v>6</v>
      </c>
      <c r="Z14" s="22">
        <f>D14+D16+D18</f>
        <v>3</v>
      </c>
      <c r="AA14" s="22">
        <f>Y14-Z14</f>
        <v>3</v>
      </c>
      <c r="AB14" s="8">
        <f>3*V14+W14</f>
        <v>9</v>
      </c>
      <c r="AD14">
        <f>IF(OR(AB14&gt;AB15,AND(AB14=AB15,AA14&gt;AA15),AND(AB14=AB15,AA14=AA15,Y14&gt;Y15)),1,0)</f>
        <v>1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3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spans="2:36">
      <c r="B15" s="1" t="str">
        <f>'Fase de grupos'!G18</f>
        <v>Marruecos</v>
      </c>
      <c r="C15" s="9">
        <f>'Fase de grupos'!H18</f>
        <v>0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0</v>
      </c>
      <c r="O15" s="13">
        <f>IF(C15&lt;D15,1,0)</f>
        <v>1</v>
      </c>
      <c r="P15" s="6">
        <f>IF(D15&gt;C15,1,0)</f>
        <v>1</v>
      </c>
      <c r="Q15" s="6">
        <f>IF(D15=C15,1,0)</f>
        <v>0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0</v>
      </c>
      <c r="X15" s="6">
        <f>L20</f>
        <v>1</v>
      </c>
      <c r="Y15" s="6">
        <f>D14+C17+C19</f>
        <v>3</v>
      </c>
      <c r="Z15" s="6">
        <f>C14+D17+D19</f>
        <v>2</v>
      </c>
      <c r="AA15" s="6">
        <f>Y15-Z15</f>
        <v>1</v>
      </c>
      <c r="AB15" s="10">
        <f>3*V15+W15</f>
        <v>6</v>
      </c>
      <c r="AD15">
        <f>IF(OR(AB15&gt;AB14,AND(AB15=AB14,AA15&gt;AA14),AND(AB15=AB14,AA15=AA14,Y15&gt;Y14)),1,0)</f>
        <v>0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2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0</v>
      </c>
      <c r="X16" s="6">
        <f>O20</f>
        <v>3</v>
      </c>
      <c r="Y16" s="6">
        <f>C15+D16+D19</f>
        <v>1</v>
      </c>
      <c r="Z16" s="6">
        <f>D15+C16+C19</f>
        <v>4</v>
      </c>
      <c r="AA16" s="6">
        <f>Y16-Z16</f>
        <v>-3</v>
      </c>
      <c r="AB16" s="10">
        <f>3*V16+W16</f>
        <v>0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1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1</v>
      </c>
      <c r="W17" s="16">
        <f>Q20</f>
        <v>0</v>
      </c>
      <c r="X17" s="16">
        <f>R20</f>
        <v>2</v>
      </c>
      <c r="Y17" s="16">
        <f>D15+D17+D18</f>
        <v>2</v>
      </c>
      <c r="Z17" s="16">
        <f>C15+C17+C18</f>
        <v>3</v>
      </c>
      <c r="AA17" s="16">
        <f>Y17-Z17</f>
        <v>-1</v>
      </c>
      <c r="AB17" s="12">
        <f>3*V17+W17</f>
        <v>3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1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1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3</v>
      </c>
      <c r="H20" s="19">
        <f t="shared" ref="H20:N20" si="1">SUM(H14:H19)</f>
        <v>0</v>
      </c>
      <c r="I20" s="20">
        <f t="shared" si="1"/>
        <v>0</v>
      </c>
      <c r="J20" s="18">
        <f t="shared" si="1"/>
        <v>2</v>
      </c>
      <c r="K20" s="19">
        <f t="shared" si="1"/>
        <v>0</v>
      </c>
      <c r="L20" s="20">
        <f t="shared" si="1"/>
        <v>1</v>
      </c>
      <c r="M20" s="18">
        <f t="shared" si="1"/>
        <v>0</v>
      </c>
      <c r="N20" s="19">
        <f t="shared" si="1"/>
        <v>0</v>
      </c>
      <c r="O20" s="20">
        <f>SUM(O14:O19)</f>
        <v>3</v>
      </c>
      <c r="P20" s="19">
        <f>SUM(P14:P19)</f>
        <v>1</v>
      </c>
      <c r="Q20" s="19">
        <f>SUM(Q14:Q19)</f>
        <v>0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7</v>
      </c>
      <c r="Z24" s="22">
        <f>D24+D26+D28</f>
        <v>1</v>
      </c>
      <c r="AA24" s="22">
        <f>Y24-Z24</f>
        <v>6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0</v>
      </c>
      <c r="D25" s="13">
        <f>'Fase de grupos'!I28</f>
        <v>2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0</v>
      </c>
      <c r="O25" s="13">
        <f>IF(C25&lt;D25,1,0)</f>
        <v>1</v>
      </c>
      <c r="P25" s="6">
        <f>IF(D25&gt;C25,1,0)</f>
        <v>1</v>
      </c>
      <c r="Q25" s="6">
        <f>IF(D25=C25,1,0)</f>
        <v>0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2</v>
      </c>
      <c r="W25" s="6">
        <f>K30</f>
        <v>0</v>
      </c>
      <c r="X25" s="6">
        <f>L30</f>
        <v>1</v>
      </c>
      <c r="Y25" s="6">
        <f>D24+C27+C29</f>
        <v>6</v>
      </c>
      <c r="Z25" s="6">
        <f>C24+D27+D29</f>
        <v>4</v>
      </c>
      <c r="AA25" s="6">
        <f>Y25-Z25</f>
        <v>2</v>
      </c>
      <c r="AB25" s="10">
        <f>3*V25+W25</f>
        <v>6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1</v>
      </c>
      <c r="AF25">
        <f>IF(OR(AB25&gt;AB27,AND(AB25=AB27,AA25&gt;AA27),AND(AB25=AB27,AA25=AA27,Y25&gt;Y27)),1,0)</f>
        <v>1</v>
      </c>
      <c r="AH25">
        <f>SUM(AD25:AF25)</f>
        <v>2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2</v>
      </c>
    </row>
    <row r="26" spans="2:36">
      <c r="B26" s="1" t="str">
        <f>'Fase de grupos'!G29</f>
        <v>Francia</v>
      </c>
      <c r="C26" s="9">
        <f>'Fase de grupos'!H29</f>
        <v>3</v>
      </c>
      <c r="D26" s="13">
        <f>'Fase de grupos'!I29</f>
        <v>0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0</v>
      </c>
      <c r="W26" s="6">
        <f>N30</f>
        <v>0</v>
      </c>
      <c r="X26" s="6">
        <f>O30</f>
        <v>3</v>
      </c>
      <c r="Y26" s="6">
        <f>C25+D26+D29</f>
        <v>1</v>
      </c>
      <c r="Z26" s="6">
        <f>D25+C26+C29</f>
        <v>8</v>
      </c>
      <c r="AA26" s="6">
        <f>Y26-Z26</f>
        <v>-7</v>
      </c>
      <c r="AB26" s="10">
        <f>3*V26+W26</f>
        <v>0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0</v>
      </c>
      <c r="AF26">
        <f>IF(OR(AB26&gt;AB27,AND(AB26=AB27,AA26&gt;AA27),AND(AB26=AB27,AA26=AA27,Y26&gt;Y27)),1,0)</f>
        <v>0</v>
      </c>
      <c r="AH26">
        <f>SUM(AD26:AF26)</f>
        <v>0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0</v>
      </c>
    </row>
    <row r="27" spans="2:36" ht="15.75" thickBot="1">
      <c r="B27" s="1" t="str">
        <f>'Fase de grupos'!G30</f>
        <v>Australia</v>
      </c>
      <c r="C27" s="9">
        <f>'Fase de grupos'!H30</f>
        <v>2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1</v>
      </c>
      <c r="K27" s="6">
        <f>IF(C27=D27,1,0)</f>
        <v>0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0</v>
      </c>
      <c r="R27" s="13">
        <f>IF(D27&lt;C27,1,0)</f>
        <v>1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0</v>
      </c>
      <c r="X27" s="16">
        <f>R30</f>
        <v>2</v>
      </c>
      <c r="Y27" s="16">
        <f>D25+D27+D28</f>
        <v>3</v>
      </c>
      <c r="Z27" s="16">
        <f>C25+C27+C28</f>
        <v>4</v>
      </c>
      <c r="AA27" s="16">
        <f>Y27-Z27</f>
        <v>-1</v>
      </c>
      <c r="AB27" s="12">
        <f>3*V27+W27</f>
        <v>3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0</v>
      </c>
      <c r="AF27">
        <f>IF(OR(AB27&gt;AB26,AND(AB27=AB26,AA27&gt;AA26),AND(AB27=AB26,AA27=AA26,Y27&gt;Y26)),1,0)</f>
        <v>1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3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1</v>
      </c>
      <c r="K29" s="6">
        <f>IF(C29=D29,1,0)</f>
        <v>0</v>
      </c>
      <c r="L29" s="13">
        <f>IF(C29&lt;D29,1,0)</f>
        <v>0</v>
      </c>
      <c r="M29" s="9">
        <f>IF(D29&gt;C29,1,0)</f>
        <v>0</v>
      </c>
      <c r="N29" s="6">
        <f>IF(D29=C29,1,0)</f>
        <v>0</v>
      </c>
      <c r="O29" s="13">
        <f>IF(D29&lt;C29,1,0)</f>
        <v>1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2</v>
      </c>
      <c r="K30" s="19">
        <f t="shared" si="2"/>
        <v>0</v>
      </c>
      <c r="L30" s="20">
        <f t="shared" si="2"/>
        <v>1</v>
      </c>
      <c r="M30" s="18">
        <f t="shared" si="2"/>
        <v>0</v>
      </c>
      <c r="N30" s="19">
        <f t="shared" si="2"/>
        <v>0</v>
      </c>
      <c r="O30" s="20">
        <f>SUM(O24:O29)</f>
        <v>3</v>
      </c>
      <c r="P30" s="19">
        <f>SUM(P24:P29)</f>
        <v>1</v>
      </c>
      <c r="Q30" s="19">
        <f>SUM(Q24:Q29)</f>
        <v>0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1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6</v>
      </c>
      <c r="Z34" s="95">
        <f>D34+D36+D38</f>
        <v>3</v>
      </c>
      <c r="AA34" s="95">
        <f>Y34-Z34</f>
        <v>3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1</v>
      </c>
      <c r="D35" s="13">
        <f>'Fase de grupos'!I38</f>
        <v>2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0</v>
      </c>
      <c r="O35" s="13">
        <f>IF(C35&lt;D35,1,0)</f>
        <v>1</v>
      </c>
      <c r="P35" s="6">
        <f>IF(D35&gt;C35,1,0)</f>
        <v>1</v>
      </c>
      <c r="Q35" s="6">
        <f>IF(D35=C35,1,0)</f>
        <v>0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1</v>
      </c>
      <c r="X35" s="6">
        <f>L40</f>
        <v>2</v>
      </c>
      <c r="Y35" s="6">
        <f>D34+C37+C39</f>
        <v>2</v>
      </c>
      <c r="Z35" s="6">
        <f>C34+D37+D39</f>
        <v>5</v>
      </c>
      <c r="AA35" s="6">
        <f>Y35-Z35</f>
        <v>-3</v>
      </c>
      <c r="AB35" s="10">
        <f>3*V35+W35</f>
        <v>1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1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0</v>
      </c>
      <c r="X36" s="6">
        <f>O40</f>
        <v>2</v>
      </c>
      <c r="Y36" s="6">
        <f>C35+D36+D39</f>
        <v>4</v>
      </c>
      <c r="Z36" s="6">
        <f>D35+C36+C39</f>
        <v>4</v>
      </c>
      <c r="AA36" s="6">
        <f>Y36-Z36</f>
        <v>0</v>
      </c>
      <c r="AB36" s="10">
        <f>3*V36+W36</f>
        <v>3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0</v>
      </c>
      <c r="AH36">
        <f>SUM(AD36:AF36)</f>
        <v>1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1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1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1</v>
      </c>
      <c r="X37" s="97">
        <f>R40</f>
        <v>1</v>
      </c>
      <c r="Y37" s="97">
        <f>D35+D37+D38</f>
        <v>4</v>
      </c>
      <c r="Z37" s="97">
        <f>C35+C37+C38</f>
        <v>4</v>
      </c>
      <c r="AA37" s="97">
        <f>Y37-Z37</f>
        <v>0</v>
      </c>
      <c r="AB37" s="12">
        <f>3*V37+W37</f>
        <v>4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1</v>
      </c>
      <c r="AH37">
        <f>SUM(AD37:AF37)</f>
        <v>2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0</v>
      </c>
      <c r="K40" s="91">
        <f t="shared" si="3"/>
        <v>1</v>
      </c>
      <c r="L40" s="92">
        <f t="shared" si="3"/>
        <v>2</v>
      </c>
      <c r="M40" s="90">
        <f t="shared" si="3"/>
        <v>1</v>
      </c>
      <c r="N40" s="91">
        <f t="shared" si="3"/>
        <v>0</v>
      </c>
      <c r="O40" s="92">
        <f>SUM(O34:O39)</f>
        <v>2</v>
      </c>
      <c r="P40" s="91">
        <f>SUM(P34:P39)</f>
        <v>1</v>
      </c>
      <c r="Q40" s="91">
        <f>SUM(Q34:Q39)</f>
        <v>1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2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7</v>
      </c>
      <c r="Z44" s="95">
        <f>D44+D46+D48</f>
        <v>2</v>
      </c>
      <c r="AA44" s="95">
        <f>Y44-Z44</f>
        <v>5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0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2</v>
      </c>
      <c r="W45" s="6">
        <f>K50</f>
        <v>0</v>
      </c>
      <c r="X45" s="6">
        <f>L50</f>
        <v>1</v>
      </c>
      <c r="Y45" s="6">
        <f>D44+C47+C49</f>
        <v>5</v>
      </c>
      <c r="Z45" s="6">
        <f>C44+D47+D49</f>
        <v>3</v>
      </c>
      <c r="AA45" s="6">
        <f>Y45-Z45</f>
        <v>2</v>
      </c>
      <c r="AB45" s="10">
        <f>3*V45+W45</f>
        <v>6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1</v>
      </c>
      <c r="W46" s="6">
        <f>N50</f>
        <v>0</v>
      </c>
      <c r="X46" s="6">
        <f>O50</f>
        <v>2</v>
      </c>
      <c r="Y46" s="6">
        <f>C45+D46+D49</f>
        <v>1</v>
      </c>
      <c r="Z46" s="6">
        <f>D45+C46+C49</f>
        <v>4</v>
      </c>
      <c r="AA46" s="6">
        <f>Y46-Z46</f>
        <v>-3</v>
      </c>
      <c r="AB46" s="10">
        <f>3*V46+W46</f>
        <v>3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0</v>
      </c>
      <c r="X47" s="97">
        <f>R50</f>
        <v>3</v>
      </c>
      <c r="Y47" s="97">
        <f>D45+D47+D48</f>
        <v>2</v>
      </c>
      <c r="Z47" s="97">
        <f>C45+C47+C48</f>
        <v>6</v>
      </c>
      <c r="AA47" s="97">
        <f>Y47-Z47</f>
        <v>-4</v>
      </c>
      <c r="AB47" s="12">
        <f>3*V47+W47</f>
        <v>0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2</v>
      </c>
      <c r="D49" s="14">
        <f>'Fase de grupos'!I52</f>
        <v>0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2</v>
      </c>
      <c r="K50" s="91">
        <f t="shared" si="4"/>
        <v>0</v>
      </c>
      <c r="L50" s="92">
        <f t="shared" si="4"/>
        <v>1</v>
      </c>
      <c r="M50" s="90">
        <f t="shared" si="4"/>
        <v>1</v>
      </c>
      <c r="N50" s="91">
        <f t="shared" si="4"/>
        <v>0</v>
      </c>
      <c r="O50" s="92">
        <f>SUM(O44:O49)</f>
        <v>2</v>
      </c>
      <c r="P50" s="91">
        <f>SUM(P44:P49)</f>
        <v>0</v>
      </c>
      <c r="Q50" s="91">
        <f>SUM(Q44:Q49)</f>
        <v>0</v>
      </c>
      <c r="R50" s="92">
        <f>SUM(R44:R49)</f>
        <v>3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1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2</v>
      </c>
      <c r="W54" s="95">
        <f>H60</f>
        <v>1</v>
      </c>
      <c r="X54" s="95">
        <f>I60</f>
        <v>0</v>
      </c>
      <c r="Y54" s="95">
        <f>C54+C56+C58</f>
        <v>4</v>
      </c>
      <c r="Z54" s="95">
        <f>D54+D56+D58</f>
        <v>2</v>
      </c>
      <c r="AA54" s="95">
        <f>Y54-Z54</f>
        <v>2</v>
      </c>
      <c r="AB54" s="8">
        <f>3*V54+W54</f>
        <v>7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0</v>
      </c>
      <c r="AF54">
        <f>IF(OR(AB54&gt;AB57,AND(AB54=AB57,AA54&gt;AA57),AND(AB54=AB57,AA54=AA57,Y54&gt;Y57)),1,0)</f>
        <v>1</v>
      </c>
      <c r="AH54">
        <f>SUM(AD54:AF54)</f>
        <v>2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2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0</v>
      </c>
      <c r="W55" s="6">
        <f>K60</f>
        <v>1</v>
      </c>
      <c r="X55" s="6">
        <f>L60</f>
        <v>2</v>
      </c>
      <c r="Y55" s="6">
        <f>D54+C57+C59</f>
        <v>0</v>
      </c>
      <c r="Z55" s="6">
        <f>C54+D57+D59</f>
        <v>3</v>
      </c>
      <c r="AA55" s="6">
        <f>Y55-Z55</f>
        <v>-3</v>
      </c>
      <c r="AB55" s="10">
        <f>3*V55+W55</f>
        <v>1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0</v>
      </c>
      <c r="AH55">
        <f>SUM(AD55:AF55)</f>
        <v>0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0</v>
      </c>
    </row>
    <row r="56" spans="2:36">
      <c r="B56" s="1" t="str">
        <f>'Fase de grupos'!G59</f>
        <v>Alemania</v>
      </c>
      <c r="C56" s="9">
        <f>'Fase de grupos'!H59</f>
        <v>1</v>
      </c>
      <c r="D56" s="13">
        <f>'Fase de grupos'!I59</f>
        <v>1</v>
      </c>
      <c r="E56" s="1" t="str">
        <f>'Fase de grupos'!J59</f>
        <v>Suecia</v>
      </c>
      <c r="G56" s="9">
        <f>IF(C56&gt;D56,1,0)</f>
        <v>0</v>
      </c>
      <c r="H56" s="6">
        <f>IF(C56=D56,1,0)</f>
        <v>1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1</v>
      </c>
      <c r="O56" s="13">
        <f>IF(D56&lt;C56,1,0)</f>
        <v>0</v>
      </c>
      <c r="P56" s="6"/>
      <c r="Q56" s="6"/>
      <c r="R56" s="13"/>
      <c r="T56">
        <v>3</v>
      </c>
      <c r="U56" s="9" t="str">
        <f>M52</f>
        <v>Suecia</v>
      </c>
      <c r="V56" s="9">
        <f>M60</f>
        <v>2</v>
      </c>
      <c r="W56" s="6">
        <f>N60</f>
        <v>1</v>
      </c>
      <c r="X56" s="6">
        <f>O60</f>
        <v>0</v>
      </c>
      <c r="Y56" s="6">
        <f>C55+D56+D59</f>
        <v>5</v>
      </c>
      <c r="Z56" s="6">
        <f>D55+C56+C59</f>
        <v>1</v>
      </c>
      <c r="AA56" s="6">
        <f>Y56-Z56</f>
        <v>4</v>
      </c>
      <c r="AB56" s="10">
        <f>3*V56+W56</f>
        <v>7</v>
      </c>
      <c r="AD56">
        <f>IF(OR(AB56&gt;AB54,AND(AB56=AB54,AA56&gt;AA54),AND(AB56=AB54,AA56=AA54,Y56&gt;Y54)),1,0)</f>
        <v>1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3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3</v>
      </c>
    </row>
    <row r="57" spans="2:36" ht="15.75" thickBot="1">
      <c r="B57" s="1" t="str">
        <f>'Fase de grupos'!G60</f>
        <v>México</v>
      </c>
      <c r="C57" s="9">
        <f>'Fase de grupos'!H60</f>
        <v>0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1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1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1</v>
      </c>
      <c r="Z57" s="97">
        <f>C55+C57+C58</f>
        <v>4</v>
      </c>
      <c r="AA57" s="97">
        <f>Y57-Z57</f>
        <v>-3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1</v>
      </c>
      <c r="AF57">
        <f>IF(OR(AB57&gt;AB56,AND(AB57=AB56,AA57&gt;AA56),AND(AB57=AB56,AA57=AA56,Y57&gt;Y56)),1,0)</f>
        <v>0</v>
      </c>
      <c r="AH57">
        <f>SUM(AD57:AF57)</f>
        <v>1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1</v>
      </c>
    </row>
    <row r="58" spans="2:36">
      <c r="B58" s="1" t="str">
        <f>'Fase de grupos'!G61</f>
        <v>Alemania</v>
      </c>
      <c r="C58" s="9">
        <f>'Fase de grupos'!H61</f>
        <v>2</v>
      </c>
      <c r="D58" s="13">
        <f>'Fase de grupos'!I61</f>
        <v>1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0</v>
      </c>
      <c r="D59" s="14">
        <f>'Fase de grupos'!I62</f>
        <v>2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0</v>
      </c>
      <c r="L59" s="13">
        <f>IF(C59&lt;D59,1,0)</f>
        <v>1</v>
      </c>
      <c r="M59" s="9">
        <f>IF(D59&gt;C59,1,0)</f>
        <v>1</v>
      </c>
      <c r="N59" s="6">
        <f>IF(D59=C59,1,0)</f>
        <v>0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2</v>
      </c>
      <c r="H60" s="91">
        <f t="shared" ref="H60:N60" si="5">SUM(H54:H59)</f>
        <v>1</v>
      </c>
      <c r="I60" s="92">
        <f t="shared" si="5"/>
        <v>0</v>
      </c>
      <c r="J60" s="90">
        <f t="shared" si="5"/>
        <v>0</v>
      </c>
      <c r="K60" s="91">
        <f t="shared" si="5"/>
        <v>1</v>
      </c>
      <c r="L60" s="92">
        <f t="shared" si="5"/>
        <v>2</v>
      </c>
      <c r="M60" s="90">
        <f t="shared" si="5"/>
        <v>2</v>
      </c>
      <c r="N60" s="91">
        <f t="shared" si="5"/>
        <v>1</v>
      </c>
      <c r="O60" s="92">
        <f>SUM(O54:O59)</f>
        <v>0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1</v>
      </c>
      <c r="D64" s="96">
        <f>'Fase de grupos'!I67</f>
        <v>1</v>
      </c>
      <c r="E64" s="1" t="str">
        <f>'Fase de grupos'!J67</f>
        <v>Panamá</v>
      </c>
      <c r="G64" s="9">
        <f>IF(C64&gt;D64,1,0)</f>
        <v>0</v>
      </c>
      <c r="H64" s="6">
        <f>IF(C64=D64,1,0)</f>
        <v>1</v>
      </c>
      <c r="I64" s="13">
        <f>IF(C64&lt;D64,1,0)</f>
        <v>0</v>
      </c>
      <c r="J64" s="9">
        <f>IF(D64&gt;C64,1,0)</f>
        <v>0</v>
      </c>
      <c r="K64" s="6">
        <f>IF(D64=C64,1,0)</f>
        <v>1</v>
      </c>
      <c r="L64" s="13">
        <f>IF(D64&lt;C64,1,0)</f>
        <v>0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1</v>
      </c>
      <c r="W64" s="95">
        <f>H70</f>
        <v>2</v>
      </c>
      <c r="X64" s="95">
        <f>I70</f>
        <v>0</v>
      </c>
      <c r="Y64" s="95">
        <f>C64+C66+C68</f>
        <v>4</v>
      </c>
      <c r="Z64" s="95">
        <f>D64+D66+D68</f>
        <v>3</v>
      </c>
      <c r="AA64" s="95">
        <f>Y64-Z64</f>
        <v>1</v>
      </c>
      <c r="AB64" s="8">
        <f>3*V64+W64</f>
        <v>5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2</v>
      </c>
      <c r="X65" s="6">
        <f>L70</f>
        <v>1</v>
      </c>
      <c r="Y65" s="6">
        <f>D64+C67+C69</f>
        <v>1</v>
      </c>
      <c r="Z65" s="6">
        <f>C64+D67+D69</f>
        <v>3</v>
      </c>
      <c r="AA65" s="6">
        <f>Y65-Z65</f>
        <v>-2</v>
      </c>
      <c r="AB65" s="10">
        <f>3*V65+W65</f>
        <v>2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1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2</v>
      </c>
      <c r="Z66" s="6">
        <f>D65+C66+C69</f>
        <v>4</v>
      </c>
      <c r="AA66" s="6">
        <f>Y66-Z66</f>
        <v>-2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5</v>
      </c>
      <c r="Z67" s="97">
        <f>C65+C67+C68</f>
        <v>2</v>
      </c>
      <c r="AA67" s="97">
        <f>Y67-Z67</f>
        <v>3</v>
      </c>
      <c r="AB67" s="12">
        <f>3*V67+W67</f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0</v>
      </c>
      <c r="D69" s="14">
        <f>'Fase de grupos'!I72</f>
        <v>0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1</v>
      </c>
      <c r="H70" s="91">
        <f t="shared" ref="H70:N70" si="6">SUM(H64:H69)</f>
        <v>2</v>
      </c>
      <c r="I70" s="92">
        <f t="shared" si="6"/>
        <v>0</v>
      </c>
      <c r="J70" s="90">
        <f t="shared" si="6"/>
        <v>0</v>
      </c>
      <c r="K70" s="91">
        <f t="shared" si="6"/>
        <v>2</v>
      </c>
      <c r="L70" s="92">
        <f t="shared" si="6"/>
        <v>1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1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1</v>
      </c>
      <c r="X74" s="95">
        <f>I80</f>
        <v>1</v>
      </c>
      <c r="Y74" s="95">
        <f>C74+C76+C78</f>
        <v>3</v>
      </c>
      <c r="Z74" s="95">
        <f>D74+D76+D78</f>
        <v>3</v>
      </c>
      <c r="AA74" s="95">
        <f>Y74-Z74</f>
        <v>0</v>
      </c>
      <c r="AB74" s="8">
        <f>3*V74+W74</f>
        <v>4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>
      <c r="B75" s="1" t="str">
        <f>'Fase de grupos'!G78</f>
        <v>Colombia</v>
      </c>
      <c r="C75" s="9">
        <f>'Fase de grupos'!H78</f>
        <v>0</v>
      </c>
      <c r="D75" s="13">
        <f>'Fase de grupos'!I78</f>
        <v>2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0</v>
      </c>
      <c r="N75" s="6">
        <f>IF(C75=D75,1,0)</f>
        <v>0</v>
      </c>
      <c r="O75" s="13">
        <f>IF(C75&lt;D75,1,0)</f>
        <v>1</v>
      </c>
      <c r="P75" s="6">
        <f>IF(D75&gt;C75,1,0)</f>
        <v>1</v>
      </c>
      <c r="Q75" s="6">
        <f>IF(D75=C75,1,0)</f>
        <v>0</v>
      </c>
      <c r="R75" s="13">
        <f>IF(D75&lt;C75,1,0)</f>
        <v>0</v>
      </c>
      <c r="T75">
        <v>2</v>
      </c>
      <c r="U75" s="9" t="str">
        <f>J72</f>
        <v>Senegal</v>
      </c>
      <c r="V75" s="9">
        <f>J80</f>
        <v>0</v>
      </c>
      <c r="W75" s="6">
        <f>K80</f>
        <v>0</v>
      </c>
      <c r="X75" s="6">
        <f>L80</f>
        <v>3</v>
      </c>
      <c r="Y75" s="6">
        <f>D74+C77+C79</f>
        <v>2</v>
      </c>
      <c r="Z75" s="6">
        <f>C74+D77+D79</f>
        <v>6</v>
      </c>
      <c r="AA75" s="6">
        <f>Y75-Z75</f>
        <v>-4</v>
      </c>
      <c r="AB75" s="10">
        <f>3*V75+W75</f>
        <v>0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" t="str">
        <f>'Fase de grupos'!G79</f>
        <v>Polonia</v>
      </c>
      <c r="C76" s="9">
        <f>'Fase de grupos'!H79</f>
        <v>0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0</v>
      </c>
      <c r="X76" s="6">
        <f>O80</f>
        <v>1</v>
      </c>
      <c r="Y76" s="6">
        <f>C75+D76+D79</f>
        <v>3</v>
      </c>
      <c r="Z76" s="6">
        <f>D75+C76+C79</f>
        <v>2</v>
      </c>
      <c r="AA76" s="6">
        <f>Y76-Z76</f>
        <v>1</v>
      </c>
      <c r="AB76" s="10">
        <f>3*V76+W76</f>
        <v>6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0</v>
      </c>
      <c r="AH76">
        <f>SUM(AD76:AF76)</f>
        <v>2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2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0</v>
      </c>
      <c r="L77" s="13">
        <f>IF(C77&lt;D77,1,0)</f>
        <v>1</v>
      </c>
      <c r="M77" s="9"/>
      <c r="N77" s="6"/>
      <c r="O77" s="13"/>
      <c r="P77" s="6">
        <f>IF(D77&gt;C77,1,0)</f>
        <v>1</v>
      </c>
      <c r="Q77" s="6">
        <f>IF(D77=C77,1,0)</f>
        <v>0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2</v>
      </c>
      <c r="W77" s="97">
        <f>Q80</f>
        <v>1</v>
      </c>
      <c r="X77" s="97">
        <f>R80</f>
        <v>0</v>
      </c>
      <c r="Y77" s="97">
        <f>D75+D77+D78</f>
        <v>5</v>
      </c>
      <c r="Z77" s="97">
        <f>C75+C77+C78</f>
        <v>2</v>
      </c>
      <c r="AA77" s="97">
        <f>Y77-Z77</f>
        <v>3</v>
      </c>
      <c r="AB77" s="12">
        <f>3*V77+W77</f>
        <v>7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1</v>
      </c>
      <c r="AH77">
        <f>SUM(AD77:AF77)</f>
        <v>3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3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1</v>
      </c>
      <c r="E78" s="1" t="str">
        <f>'Fase de grupos'!J81</f>
        <v>Japón</v>
      </c>
      <c r="G78" s="9">
        <f>IF(C78&gt;D78,1,0)</f>
        <v>0</v>
      </c>
      <c r="H78" s="6">
        <f>IF(C78=D78,1,0)</f>
        <v>1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1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0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1</v>
      </c>
      <c r="I80" s="92">
        <f t="shared" si="7"/>
        <v>1</v>
      </c>
      <c r="J80" s="90">
        <f t="shared" si="7"/>
        <v>0</v>
      </c>
      <c r="K80" s="91">
        <f t="shared" si="7"/>
        <v>0</v>
      </c>
      <c r="L80" s="92">
        <f t="shared" si="7"/>
        <v>3</v>
      </c>
      <c r="M80" s="90">
        <f t="shared" si="7"/>
        <v>2</v>
      </c>
      <c r="N80" s="91">
        <f t="shared" si="7"/>
        <v>0</v>
      </c>
      <c r="O80" s="92">
        <f>SUM(O74:O79)</f>
        <v>1</v>
      </c>
      <c r="P80" s="91">
        <f>SUM(P74:P79)</f>
        <v>2</v>
      </c>
      <c r="Q80" s="91">
        <f>SUM(Q74:Q79)</f>
        <v>1</v>
      </c>
      <c r="R80" s="92">
        <f>SUM(R74:R79)</f>
        <v>0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2010-03-03T16:28:09Z</dcterms:created>
  <dcterms:modified xsi:type="dcterms:W3CDTF">2018-06-13T20:20:18Z</dcterms:modified>
</cp:coreProperties>
</file>