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<sst xmlns="http://schemas.openxmlformats.org/spreadsheetml/2006/main" count="458" uniqueCount="226">
  <si>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</si>
  <si>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</si>
  <si>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</si>
  <si>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</si>
  <si>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</si>
  <si>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</si>
  <si>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</si>
  <si>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</si>
  <si>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</si>
  <si>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</si>
  <si>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</si>
  <si>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</si>
  <si>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</si>
  <si>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</si>
  <si>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</si>
  <si>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</si>
  <si>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</si>
  <si>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</si>
  <si>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</si>
  <si>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</si>
  <si>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</si>
  <si>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</si>
  <si>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</si>
  <si>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</si>
  <si>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</si>
  <si>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</si>
  <si>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</si>
  <si>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</si>
  <si>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</si>
  <si>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</si>
  <si>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</si>
  <si>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</si>
  <si>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</si>
  <si>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</si>
  <si>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</si>
  <si>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</si>
  <si>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</si>
  <si>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</si>
  <si>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</si>
  <si>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</si>
  <si>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</si>
  <si>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</si>
  <si>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</si>
  <si>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</si>
  <si>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</si>
  <si>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</si>
  <si>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</si>
  <si>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</si>
  <si>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</si>
  <si>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Alex Rostan</t>
  </si>
  <si>
    <t xml:space="preserve">e-mail</t>
  </si>
  <si>
    <t xml:space="preserve">rostanker@gmail.com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</si>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</sst>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91760" y="618480"/>
          <a:ext cx="3326400" cy="2509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9720</xdr:rowOff>
    </xdr:from>
    <xdr:to>
      <xdr:col>21</xdr:col>
      <xdr:colOff>1347120</xdr:colOff>
      <xdr:row>6</xdr:row>
      <xdr:rowOff>48240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580320"/>
          <a:ext cx="103356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133920</xdr:rowOff>
    </xdr:from>
    <xdr:to>
      <xdr:col>4</xdr:col>
      <xdr:colOff>275760</xdr:colOff>
      <xdr:row>12</xdr:row>
      <xdr:rowOff>160560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075320"/>
          <a:ext cx="2104920" cy="134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105480</xdr:rowOff>
    </xdr:from>
    <xdr:to>
      <xdr:col>4</xdr:col>
      <xdr:colOff>304200</xdr:colOff>
      <xdr:row>22</xdr:row>
      <xdr:rowOff>180720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2921400"/>
          <a:ext cx="2228400" cy="139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77040</xdr:rowOff>
    </xdr:from>
    <xdr:to>
      <xdr:col>4</xdr:col>
      <xdr:colOff>294840</xdr:colOff>
      <xdr:row>32</xdr:row>
      <xdr:rowOff>159840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767480"/>
          <a:ext cx="2133360" cy="140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124560</xdr:rowOff>
    </xdr:from>
    <xdr:to>
      <xdr:col>4</xdr:col>
      <xdr:colOff>285480</xdr:colOff>
      <xdr:row>42</xdr:row>
      <xdr:rowOff>182160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689520"/>
          <a:ext cx="2104920" cy="13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124560</xdr:rowOff>
    </xdr:from>
    <xdr:to>
      <xdr:col>4</xdr:col>
      <xdr:colOff>285480</xdr:colOff>
      <xdr:row>52</xdr:row>
      <xdr:rowOff>185760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564040"/>
          <a:ext cx="2114640" cy="137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77040</xdr:rowOff>
    </xdr:from>
    <xdr:to>
      <xdr:col>4</xdr:col>
      <xdr:colOff>359640</xdr:colOff>
      <xdr:row>62</xdr:row>
      <xdr:rowOff>153000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391040"/>
          <a:ext cx="2169720" cy="139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115200</xdr:rowOff>
    </xdr:from>
    <xdr:to>
      <xdr:col>4</xdr:col>
      <xdr:colOff>361800</xdr:colOff>
      <xdr:row>73</xdr:row>
      <xdr:rowOff>10080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303720"/>
          <a:ext cx="2181240" cy="139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77040</xdr:rowOff>
    </xdr:from>
    <xdr:to>
      <xdr:col>4</xdr:col>
      <xdr:colOff>323280</xdr:colOff>
      <xdr:row>82</xdr:row>
      <xdr:rowOff>138240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140080"/>
          <a:ext cx="2152440" cy="137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48680" y="3576240"/>
          <a:ext cx="1832040" cy="2449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ostanker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32" activeCellId="0" sqref="C32"/>
    </sheetView>
  </sheetViews>
  <sheetFormatPr defaultRowHeight="14.6"/>
  <cols>
    <col collapsed="false" hidden="false" max="1" min="1" style="0" width="2.67611336032389"/>
    <col collapsed="false" hidden="false" max="2" min="2" style="1" width="18.4251012145749"/>
    <col collapsed="false" hidden="false" max="3" min="3" style="0" width="113.866396761134"/>
    <col collapsed="false" hidden="false" max="4" min="4" style="0" width="1.60728744939271"/>
    <col collapsed="false" hidden="false" max="5" min="5" style="1" width="11.3562753036437"/>
    <col collapsed="false" hidden="false" max="7" min="6" style="1" width="3.64372469635628"/>
    <col collapsed="false" hidden="false" max="9" min="8" style="1" width="11.3562753036437"/>
    <col collapsed="false" hidden="false" max="1025" min="10" style="0" width="11.1417004048583"/>
  </cols>
  <sheetData>
    <row r="1" customFormat="false" ht="14.6" hidden="false" customHeight="false" outlineLevel="0" collapsed="false">
      <c r="B1" s="0"/>
      <c r="E1" s="0"/>
      <c r="F1" s="0"/>
      <c r="G1" s="0"/>
      <c r="H1" s="0"/>
      <c r="I1" s="0"/>
    </row>
    <row r="2" customFormat="false" ht="14.6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4.6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4.6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4.6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4.6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4.6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4.6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4.6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4.6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4.6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4.6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4.6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4.6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4.6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4.6" hidden="false" customHeight="false" outlineLevel="0" collapsed="false">
      <c r="B29" s="0"/>
      <c r="C29" s="12" t="s">
        <v>42</v>
      </c>
    </row>
    <row r="30" customFormat="false" ht="14.6" hidden="false" customHeight="false" outlineLevel="0" collapsed="false">
      <c r="B30" s="0"/>
      <c r="C30" s="12" t="s">
        <v>43</v>
      </c>
    </row>
    <row r="31" customFormat="false" ht="14.6" hidden="false" customHeight="false" outlineLevel="0" collapsed="false">
      <c r="B31" s="0"/>
      <c r="C31" s="12" t="s">
        <v>44</v>
      </c>
    </row>
    <row r="32" customFormat="false" ht="14.6" hidden="false" customHeight="false" outlineLevel="0" collapsed="false">
      <c r="B32" s="0"/>
      <c r="C32" s="12" t="s">
        <v>45</v>
      </c>
    </row>
    <row r="33" customFormat="false" ht="14.6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true" showOutlineSymbols="true" defaultGridColor="true" view="normal" topLeftCell="B35" colorId="64" zoomScale="100" zoomScaleNormal="100" zoomScalePageLayoutView="100" workbookViewId="0">
      <selection pane="topLeft" activeCell="K4" activeCellId="0" sqref="K4"/>
    </sheetView>
  </sheetViews>
  <sheetFormatPr defaultRowHeight="14.6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3562753036437"/>
    <col collapsed="false" hidden="false" max="39" min="31" style="32" width="11.3562753036437"/>
    <col collapsed="false" hidden="false" max="1025" min="40" style="0" width="11.1417004048583"/>
  </cols>
  <sheetData>
    <row r="1" s="30" customFormat="true" ht="15" hidden="false" customHeight="false" outlineLevel="0" collapsed="false">
      <c r="A1" s="33"/>
      <c r="L1" s="34"/>
      <c r="U1" s="35"/>
    </row>
    <row r="2" s="32" customFormat="true" ht="1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4.6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4.6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4.6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6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4.6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4.6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4.6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4.6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4.6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4.6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4.6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1</v>
      </c>
      <c r="I19" s="93" t="n">
        <v>2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Marruecos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4.6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Portugal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6</v>
      </c>
      <c r="R20" s="76" t="n">
        <f aca="false">IF('No modificar!!'!AJ14=1,'No modificar!!'!Z14,IF('No modificar!!'!AJ15=1,'No modificar!!'!Z15,IF('No modificar!!'!AJ16=1,'No modificar!!'!Z16,'No modificar!!'!Z17)))</f>
        <v>4</v>
      </c>
      <c r="S20" s="76" t="n">
        <f aca="false">IF('No modificar!!'!AJ14=1,'No modificar!!'!AA14,IF('No modificar!!'!AJ15=1,'No modificar!!'!AA15,IF('No modificar!!'!AJ16=1,'No modificar!!'!AA16,'No modificar!!'!AA17)))</f>
        <v>2</v>
      </c>
      <c r="T20" s="74" t="n">
        <f aca="false">IF('No modificar!!'!AJ14=1,'No modificar!!'!AB14,IF('No modificar!!'!AJ15=1,'No modificar!!'!AB15,IF('No modificar!!'!AJ16=1,'No modificar!!'!AB16,'No modificar!!'!AB17)))</f>
        <v>4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-8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4.6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4.6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4.6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4.6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4.6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4.6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5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2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4.6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4.6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4.6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4.6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5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2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4.6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Islandia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5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4.6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0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4.6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4.6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4.6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4.6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4.6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4.6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4.6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4.6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4.6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4.6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4.6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4.6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4.6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4.6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4.6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4.6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4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4.6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4.6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4</v>
      </c>
      <c r="R70" s="76" t="n">
        <f aca="false">IF('No modificar!!'!AJ64=1,'No modificar!!'!Z64,IF('No modificar!!'!AJ65=1,'No modificar!!'!Z65,IF('No modificar!!'!AJ66=1,'No modificar!!'!Z66,'No modificar!!'!Z67)))</f>
        <v>7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4.6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4.6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4.6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4.6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4.6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3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4.6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3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4.6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4.6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4.6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4.6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4.6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4.6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4.6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4.6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4.6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4.6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4.6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4.6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4.6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4.6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4.6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4.6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4.6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4.6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4.6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4.6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4.6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4.6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4.6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4.6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4.6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rostanke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6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3886639676113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39271255060729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3562753036437"/>
    <col collapsed="false" hidden="false" max="1025" min="26" style="0" width="11.1417004048583"/>
  </cols>
  <sheetData>
    <row r="1" s="30" customFormat="true" ht="1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4.6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3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4.6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4.6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6.7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1</v>
      </c>
      <c r="F10" s="10"/>
      <c r="G10" s="118" t="s">
        <v>99</v>
      </c>
      <c r="H10" s="118" t="n">
        <v>0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">
        <v>27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4.6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6.7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2</v>
      </c>
      <c r="F22" s="10"/>
      <c r="G22" s="118" t="s">
        <v>62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Rusia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1</v>
      </c>
      <c r="F24" s="10"/>
      <c r="G24" s="118" t="str">
        <f aca="false">IF(E24&gt;E25,D24,IF(E25&gt;E24,D25,"Manualmente"))</f>
        <v>Perú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Rusia</v>
      </c>
      <c r="N24" s="121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4.6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tr">
        <f aca="false">IF(E31&gt;E32,D31,IF(E32&gt;E31,D32,"Manualmente"))</f>
        <v>Bélgica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4.6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4.6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4.6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4.6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4.6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4.6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4.6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4.6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4.6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4.6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4.6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4.6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4.6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4.6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4.6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4.6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3886639676113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1.1417004048583"/>
  </cols>
  <sheetData>
    <row r="1" customFormat="false" ht="15" hidden="false" customHeight="false" outlineLevel="0" collapsed="false">
      <c r="B1" s="0"/>
      <c r="C1" s="0"/>
      <c r="D1" s="0"/>
      <c r="E1" s="0"/>
      <c r="F1" s="0"/>
    </row>
    <row r="2" customFormat="false" ht="14.6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4.6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4.6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2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4.6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4.6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4.6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4.6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1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4.6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4.6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4.6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4.6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4.6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4.6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4.6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4.6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4.6" hidden="false" customHeight="false" outlineLevel="0" collapsed="false">
      <c r="B18" s="123"/>
      <c r="C18" s="123"/>
      <c r="D18" s="123"/>
      <c r="E18" s="123"/>
      <c r="F18" s="123"/>
    </row>
    <row r="19" customFormat="false" ht="15" hidden="false" customHeight="false" outlineLevel="0" collapsed="false">
      <c r="B19" s="0"/>
      <c r="C19" s="0"/>
      <c r="D19" s="0"/>
      <c r="E19" s="0"/>
      <c r="F19" s="0"/>
    </row>
    <row r="20" customFormat="false" ht="14.6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4.6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4.6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1</v>
      </c>
      <c r="E22" s="123" t="n">
        <f aca="false">'Fase de grupos'!I19</f>
        <v>2</v>
      </c>
      <c r="F22" s="124" t="str">
        <f aca="false">'Fase de grupos'!J19</f>
        <v>Marruecos</v>
      </c>
    </row>
    <row r="23" customFormat="false" ht="14.6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4.6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4.6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4.6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4.6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0</v>
      </c>
      <c r="F27" s="124" t="str">
        <f aca="false">'Fase de grupos'!J40</f>
        <v>Nigeria</v>
      </c>
    </row>
    <row r="28" s="8" customFormat="true" ht="14.6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4.6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4.6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4.6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4.6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1</v>
      </c>
      <c r="F32" s="124" t="str">
        <f aca="false">'Fase de grupos'!J69</f>
        <v>Túnez</v>
      </c>
    </row>
    <row r="33" s="8" customFormat="true" ht="14.6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4.6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2</v>
      </c>
      <c r="F34" s="124" t="str">
        <f aca="false">'Fase de grupos'!J79</f>
        <v>Colombia</v>
      </c>
    </row>
    <row r="35" customFormat="false" ht="1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2</v>
      </c>
      <c r="F35" s="131" t="str">
        <f aca="false">'Fase de grupos'!J80</f>
        <v>Japón</v>
      </c>
    </row>
    <row r="36" customFormat="false" ht="14.6" hidden="false" customHeight="false" outlineLevel="0" collapsed="false">
      <c r="A36" s="8"/>
    </row>
    <row r="37" customFormat="false" ht="15" hidden="false" customHeight="false" outlineLevel="0" collapsed="false">
      <c r="B37" s="0"/>
      <c r="C37" s="0"/>
      <c r="D37" s="0"/>
      <c r="E37" s="0"/>
      <c r="F37" s="0"/>
    </row>
    <row r="38" customFormat="false" ht="14.6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4.6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4.6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4.6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4.6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2</v>
      </c>
      <c r="F42" s="124" t="str">
        <f aca="false">'Fase de grupos'!J31</f>
        <v>Dinamarca</v>
      </c>
    </row>
    <row r="43" customFormat="false" ht="14.6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4.6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4.6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4.6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4.6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4.6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4.6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4.6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4.6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2</v>
      </c>
      <c r="F51" s="124" t="str">
        <f aca="false">'Fase de grupos'!J72</f>
        <v>Túnez</v>
      </c>
    </row>
    <row r="52" s="8" customFormat="true" ht="14.6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3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4.6" hidden="false" customHeight="false" outlineLevel="0" collapsed="false">
      <c r="B54" s="123"/>
      <c r="C54" s="123"/>
      <c r="D54" s="123"/>
      <c r="E54" s="123"/>
      <c r="F54" s="123"/>
    </row>
    <row r="55" s="8" customFormat="true" ht="15" hidden="false" customHeight="false" outlineLevel="0" collapsed="false">
      <c r="B55" s="123"/>
      <c r="C55" s="123"/>
      <c r="D55" s="123"/>
      <c r="E55" s="123"/>
      <c r="F55" s="123"/>
    </row>
    <row r="56" customFormat="false" ht="14.6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Marruecos</v>
      </c>
    </row>
    <row r="57" customFormat="false" ht="14.6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1</v>
      </c>
      <c r="F57" s="134" t="str">
        <f aca="false">'Fase final'!D11</f>
        <v>Islandia</v>
      </c>
    </row>
    <row r="58" customFormat="false" ht="14.6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1</v>
      </c>
      <c r="F58" s="134" t="str">
        <f aca="false">'Fase final'!D15</f>
        <v>Suecia</v>
      </c>
    </row>
    <row r="59" customFormat="false" ht="14.6" hidden="false" customHeight="false" outlineLevel="0" collapsed="false">
      <c r="A59" s="8"/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Colombia</v>
      </c>
    </row>
    <row r="60" customFormat="false" ht="14.6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2</v>
      </c>
      <c r="F60" s="134" t="str">
        <f aca="false">'Fase final'!D22</f>
        <v>Rusia</v>
      </c>
    </row>
    <row r="61" customFormat="false" ht="14.6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1</v>
      </c>
      <c r="E61" s="60" t="n">
        <f aca="false">'Fase final'!E25</f>
        <v>2</v>
      </c>
      <c r="F61" s="134" t="str">
        <f aca="false">'Fase final'!D25</f>
        <v>Perú</v>
      </c>
    </row>
    <row r="62" customFormat="false" ht="14.6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Suiza</v>
      </c>
    </row>
    <row r="63" customFormat="false" ht="15" hidden="false" customHeight="false" outlineLevel="0" collapsed="false">
      <c r="A63" s="8"/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3</v>
      </c>
      <c r="F63" s="136" t="str">
        <f aca="false">'Fase final'!D32</f>
        <v>Bélgica</v>
      </c>
    </row>
    <row r="64" customFormat="false" ht="14.6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" hidden="false" customHeight="false" outlineLevel="0" collapsed="false">
      <c r="B65" s="0"/>
      <c r="C65" s="0"/>
      <c r="D65" s="0"/>
      <c r="E65" s="0"/>
      <c r="F65" s="0"/>
    </row>
    <row r="66" customFormat="false" ht="14.6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0</v>
      </c>
      <c r="F66" s="138" t="str">
        <f aca="false">'Fase final'!G10</f>
        <v>Islandia</v>
      </c>
    </row>
    <row r="67" customFormat="false" ht="14.6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9" t="str">
        <f aca="false">'Fase final'!G17</f>
        <v>Inglaterra</v>
      </c>
    </row>
    <row r="68" customFormat="false" ht="14.6" hidden="false" customHeight="false" outlineLevel="0" collapsed="false">
      <c r="B68" s="128" t="n">
        <v>59</v>
      </c>
      <c r="C68" s="60" t="str">
        <f aca="false">'Fase final'!G22</f>
        <v>Rusia</v>
      </c>
      <c r="D68" s="60" t="n">
        <f aca="false">'Fase final'!H22</f>
        <v>2</v>
      </c>
      <c r="E68" s="60" t="n">
        <f aca="false">'Fase final'!H24</f>
        <v>0</v>
      </c>
      <c r="F68" s="139" t="str">
        <f aca="false">'Fase final'!G24</f>
        <v>Perú</v>
      </c>
    </row>
    <row r="69" customFormat="false" ht="1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Bélgica</v>
      </c>
    </row>
    <row r="70" customFormat="false" ht="14.6" hidden="false" customHeight="false" outlineLevel="0" collapsed="false">
      <c r="B70" s="0"/>
      <c r="C70" s="0"/>
      <c r="D70" s="0"/>
      <c r="E70" s="0"/>
      <c r="F70" s="0"/>
    </row>
    <row r="71" customFormat="false" ht="15" hidden="false" customHeight="false" outlineLevel="0" collapsed="false">
      <c r="B71" s="0"/>
      <c r="C71" s="0"/>
      <c r="D71" s="0"/>
      <c r="E71" s="0"/>
      <c r="F71" s="0"/>
    </row>
    <row r="72" customFormat="false" ht="14.6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" hidden="false" customHeight="false" outlineLevel="0" collapsed="false">
      <c r="B73" s="129" t="n">
        <v>62</v>
      </c>
      <c r="C73" s="130" t="str">
        <f aca="false">'Fase final'!J23</f>
        <v>Rusia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4" customFormat="false" ht="14.6" hidden="false" customHeight="false" outlineLevel="0" collapsed="false">
      <c r="B74" s="0"/>
      <c r="C74" s="0"/>
      <c r="D74" s="0"/>
      <c r="E74" s="0"/>
      <c r="F74" s="0"/>
    </row>
    <row r="75" customFormat="false" ht="15" hidden="false" customHeight="false" outlineLevel="0" collapsed="false">
      <c r="B75" s="0"/>
      <c r="C75" s="0"/>
      <c r="D75" s="0"/>
      <c r="E75" s="0"/>
      <c r="F75" s="0"/>
    </row>
    <row r="76" customFormat="false" ht="14.6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1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2</v>
      </c>
      <c r="E77" s="130" t="n">
        <f aca="false">'Fase final'!N24</f>
        <v>0</v>
      </c>
      <c r="F77" s="131" t="str">
        <f aca="false">'Fase final'!M24</f>
        <v>Rusia</v>
      </c>
    </row>
    <row r="78" customFormat="false" ht="14.6" hidden="false" customHeight="false" outlineLevel="0" collapsed="false">
      <c r="B78" s="0"/>
      <c r="C78" s="0"/>
      <c r="D78" s="0"/>
      <c r="E78" s="0"/>
      <c r="F78" s="0"/>
    </row>
    <row r="79" customFormat="false" ht="15" hidden="false" customHeight="false" outlineLevel="0" collapsed="false">
      <c r="B79" s="0"/>
      <c r="C79" s="0"/>
      <c r="D79" s="0"/>
      <c r="E79" s="0"/>
      <c r="F79" s="0"/>
    </row>
    <row r="80" customFormat="false" ht="14.6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4.6" hidden="false" customHeight="false" outlineLevel="0" collapsed="false">
      <c r="B81" s="128" t="s">
        <v>191</v>
      </c>
      <c r="C81" s="124" t="str">
        <f aca="false">'Fase final'!D22</f>
        <v>Rusia</v>
      </c>
      <c r="D81" s="0"/>
      <c r="E81" s="0"/>
      <c r="F81" s="0"/>
    </row>
    <row r="82" customFormat="false" ht="14.6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4.6" hidden="false" customHeight="false" outlineLevel="0" collapsed="false">
      <c r="B83" s="128" t="s">
        <v>193</v>
      </c>
      <c r="C83" s="124" t="str">
        <f aca="false">'Fase final'!D8</f>
        <v>Marruecos</v>
      </c>
      <c r="D83" s="0"/>
      <c r="E83" s="0"/>
      <c r="F83" s="0"/>
    </row>
    <row r="84" customFormat="false" ht="14.6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4.6" hidden="false" customHeight="false" outlineLevel="0" collapsed="false">
      <c r="B85" s="128" t="s">
        <v>195</v>
      </c>
      <c r="C85" s="124" t="str">
        <f aca="false">'Fase final'!D25</f>
        <v>Perú</v>
      </c>
      <c r="D85" s="0"/>
      <c r="E85" s="0"/>
      <c r="F85" s="0"/>
    </row>
    <row r="86" customFormat="false" ht="14.6" hidden="false" customHeight="false" outlineLevel="0" collapsed="false">
      <c r="B86" s="128" t="s">
        <v>196</v>
      </c>
      <c r="C86" s="124" t="str">
        <f aca="false">'Fase final'!D24</f>
        <v>Argentina</v>
      </c>
      <c r="D86" s="0"/>
      <c r="E86" s="0"/>
      <c r="F86" s="0"/>
    </row>
    <row r="87" s="8" customFormat="true" ht="14.6" hidden="false" customHeight="false" outlineLevel="0" collapsed="false">
      <c r="B87" s="128" t="s">
        <v>197</v>
      </c>
      <c r="C87" s="124" t="str">
        <f aca="false">'Fase final'!D11</f>
        <v>Islandia</v>
      </c>
      <c r="E87" s="1"/>
      <c r="F87" s="1"/>
    </row>
    <row r="88" s="8" customFormat="true" ht="14.6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4.6" hidden="false" customHeight="false" outlineLevel="0" collapsed="false">
      <c r="B89" s="128" t="s">
        <v>199</v>
      </c>
      <c r="C89" s="124" t="str">
        <f aca="false">'Fase final'!D29</f>
        <v>Suiza</v>
      </c>
      <c r="E89" s="1"/>
      <c r="F89" s="1"/>
    </row>
    <row r="90" s="8" customFormat="true" ht="14.6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4.6" hidden="false" customHeight="false" outlineLevel="0" collapsed="false">
      <c r="B91" s="128" t="s">
        <v>201</v>
      </c>
      <c r="C91" s="124" t="str">
        <f aca="false">'Fase final'!D15</f>
        <v>Suecia</v>
      </c>
      <c r="E91" s="1"/>
      <c r="F91" s="1"/>
    </row>
    <row r="92" s="8" customFormat="true" ht="14.6" hidden="false" customHeight="false" outlineLevel="0" collapsed="false">
      <c r="B92" s="128" t="s">
        <v>202</v>
      </c>
      <c r="C92" s="124" t="str">
        <f aca="false">'Fase final'!D17</f>
        <v>Inglaterra</v>
      </c>
      <c r="E92" s="1"/>
      <c r="F92" s="1"/>
    </row>
    <row r="93" s="8" customFormat="true" ht="14.6" hidden="false" customHeight="false" outlineLevel="0" collapsed="false">
      <c r="B93" s="128" t="s">
        <v>203</v>
      </c>
      <c r="C93" s="124" t="str">
        <f aca="false">'Fase final'!D32</f>
        <v>Bélgica</v>
      </c>
      <c r="E93" s="1"/>
      <c r="F93" s="1"/>
    </row>
    <row r="94" s="8" customFormat="true" ht="14.6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4.6" hidden="false" customHeight="false" outlineLevel="0" collapsed="false">
      <c r="B96" s="123"/>
      <c r="C96" s="123"/>
      <c r="E96" s="1"/>
      <c r="F96" s="1"/>
    </row>
    <row r="97" s="8" customFormat="true" ht="15" hidden="false" customHeight="false" outlineLevel="0" collapsed="false">
      <c r="B97" s="123"/>
      <c r="C97" s="123"/>
      <c r="E97" s="1"/>
      <c r="F97" s="1"/>
    </row>
    <row r="98" s="8" customFormat="true" ht="14.6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4.6" hidden="false" customHeight="false" outlineLevel="0" collapsed="false">
      <c r="B99" s="128" t="s">
        <v>207</v>
      </c>
      <c r="C99" s="124" t="str">
        <f aca="false">'Fase final'!G10</f>
        <v>Islandia</v>
      </c>
      <c r="E99" s="1"/>
      <c r="F99" s="1"/>
    </row>
    <row r="100" s="8" customFormat="true" ht="14.6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4.6" hidden="false" customHeight="false" outlineLevel="0" collapsed="false">
      <c r="B101" s="128" t="s">
        <v>209</v>
      </c>
      <c r="C101" s="124" t="str">
        <f aca="false">'Fase final'!G17</f>
        <v>Inglaterra</v>
      </c>
      <c r="E101" s="1"/>
      <c r="F101" s="1"/>
    </row>
    <row r="102" s="8" customFormat="true" ht="14.6" hidden="false" customHeight="false" outlineLevel="0" collapsed="false">
      <c r="B102" s="128" t="s">
        <v>210</v>
      </c>
      <c r="C102" s="124" t="str">
        <f aca="false">'Fase final'!G22</f>
        <v>Rusia</v>
      </c>
      <c r="E102" s="1"/>
      <c r="F102" s="1"/>
    </row>
    <row r="103" s="8" customFormat="true" ht="14.6" hidden="false" customHeight="false" outlineLevel="0" collapsed="false">
      <c r="B103" s="128" t="s">
        <v>211</v>
      </c>
      <c r="C103" s="124" t="str">
        <f aca="false">'Fase final'!G24</f>
        <v>Perú</v>
      </c>
      <c r="E103" s="1"/>
      <c r="F103" s="1"/>
    </row>
    <row r="104" s="8" customFormat="true" ht="14.6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" hidden="false" customHeight="false" outlineLevel="0" collapsed="false">
      <c r="A105" s="8"/>
      <c r="B105" s="129" t="s">
        <v>213</v>
      </c>
      <c r="C105" s="131" t="str">
        <f aca="false">'Fase final'!G31</f>
        <v>Bélgica</v>
      </c>
    </row>
    <row r="106" customFormat="false" ht="14.6" hidden="false" customHeight="false" outlineLevel="0" collapsed="false">
      <c r="A106" s="8"/>
      <c r="B106" s="123"/>
      <c r="C106" s="123"/>
    </row>
    <row r="107" customFormat="false" ht="15" hidden="false" customHeight="false" outlineLevel="0" collapsed="false">
      <c r="B107" s="0"/>
      <c r="C107" s="0"/>
    </row>
    <row r="108" customFormat="false" ht="14.6" hidden="false" customHeight="false" outlineLevel="0" collapsed="false">
      <c r="B108" s="125" t="s">
        <v>214</v>
      </c>
      <c r="C108" s="127" t="str">
        <f aca="false">C72</f>
        <v>Uruguay</v>
      </c>
    </row>
    <row r="109" customFormat="false" ht="14.6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4.6" hidden="false" customHeight="false" outlineLevel="0" collapsed="false">
      <c r="B110" s="128" t="s">
        <v>216</v>
      </c>
      <c r="C110" s="124" t="str">
        <f aca="false">C73</f>
        <v>Rusia</v>
      </c>
    </row>
    <row r="111" customFormat="false" ht="1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4.6" hidden="false" customHeight="false" outlineLevel="0" collapsed="false">
      <c r="B112" s="0"/>
      <c r="C112" s="0"/>
    </row>
    <row r="113" customFormat="false" ht="15" hidden="false" customHeight="false" outlineLevel="0" collapsed="false">
      <c r="B113" s="0"/>
      <c r="C113" s="0"/>
    </row>
    <row r="114" customFormat="false" ht="14.6" hidden="false" customHeight="false" outlineLevel="0" collapsed="false">
      <c r="B114" s="125" t="s">
        <v>218</v>
      </c>
      <c r="C114" s="127" t="str">
        <f aca="false">C76</f>
        <v>Uruguay</v>
      </c>
    </row>
    <row r="115" customFormat="false" ht="14.6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4.6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" hidden="false" customHeight="false" outlineLevel="0" collapsed="false">
      <c r="B117" s="129" t="s">
        <v>221</v>
      </c>
      <c r="C117" s="131" t="str">
        <f aca="false">F77</f>
        <v>Rusia</v>
      </c>
    </row>
    <row r="118" customFormat="false" ht="14.6" hidden="false" customHeight="false" outlineLevel="0" collapsed="false">
      <c r="B118" s="0"/>
      <c r="C118" s="0"/>
    </row>
    <row r="119" customFormat="false" ht="15" hidden="false" customHeight="false" outlineLevel="0" collapsed="false">
      <c r="B119" s="0"/>
      <c r="C119" s="0"/>
    </row>
    <row r="120" customFormat="false" ht="1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" hidden="false" customHeight="false" outlineLevel="0" collapsed="false">
      <c r="B121" s="0"/>
      <c r="C121" s="0"/>
    </row>
    <row r="122" customFormat="false" ht="15" hidden="false" customHeight="false" outlineLevel="0" collapsed="false">
      <c r="B122" s="141" t="s">
        <v>222</v>
      </c>
      <c r="C122" s="122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4.6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1.1417004048583"/>
  </cols>
  <sheetData>
    <row r="1" customFormat="false" ht="15" hidden="false" customHeight="false" outlineLevel="0" collapsed="false">
      <c r="U1" s="0"/>
    </row>
    <row r="2" customFormat="false" ht="1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4.6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4</v>
      </c>
      <c r="Z4" s="126" t="n">
        <f aca="false">D4+D6+D8</f>
        <v>4</v>
      </c>
      <c r="AA4" s="126" t="n">
        <f aca="false">Y4-Z4</f>
        <v>0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4.6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1</v>
      </c>
      <c r="Z5" s="123" t="n">
        <f aca="false">C4+D7+D9</f>
        <v>7</v>
      </c>
      <c r="AA5" s="123" t="n">
        <f aca="false">Y5-Z5</f>
        <v>-6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4.6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1</v>
      </c>
      <c r="AA7" s="130" t="n">
        <f aca="false">Y7-Z7</f>
        <v>6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4.6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  <c r="U8" s="0"/>
    </row>
    <row r="9" customFormat="false" ht="1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  <c r="U10" s="0"/>
    </row>
    <row r="12" customFormat="false" ht="1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4.6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2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1</v>
      </c>
      <c r="W14" s="126" t="n">
        <f aca="false">H20</f>
        <v>1</v>
      </c>
      <c r="X14" s="126" t="n">
        <f aca="false">I20</f>
        <v>1</v>
      </c>
      <c r="Y14" s="126" t="n">
        <f aca="false">C14+C16+C18</f>
        <v>6</v>
      </c>
      <c r="Z14" s="126" t="n">
        <f aca="false">D14+D16+D18</f>
        <v>4</v>
      </c>
      <c r="AA14" s="126" t="n">
        <f aca="false">Y14-Z14</f>
        <v>2</v>
      </c>
      <c r="AB14" s="142" t="n">
        <f aca="false">3*V14+W14</f>
        <v>4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0</v>
      </c>
      <c r="AF14" s="0" t="n">
        <f aca="false">IF(OR(AB14&gt;AB17,AND(AB14=AB17,AA14&gt;AA17),AND(AB14=AB17,AA14=AA17,Y14&gt;Y17)),1,0)</f>
        <v>1</v>
      </c>
      <c r="AH14" s="0" t="n">
        <f aca="false">SUM(AD14:AF14)</f>
        <v>1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customFormat="false" ht="14.6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2</v>
      </c>
      <c r="AA15" s="123" t="n">
        <f aca="false">Y15-Z15</f>
        <v>5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4.6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1</v>
      </c>
      <c r="D16" s="124" t="n">
        <f aca="false">'Fase de grupos'!I19</f>
        <v>2</v>
      </c>
      <c r="E16" s="1" t="str">
        <f aca="false">'Fase de grupos'!J19</f>
        <v>Marruecos</v>
      </c>
      <c r="G16" s="128" t="n">
        <f aca="false">IF(C16&gt;D16,1,0)</f>
        <v>0</v>
      </c>
      <c r="H16" s="123" t="n">
        <f aca="false">IF(C16=D16,1,0)</f>
        <v>0</v>
      </c>
      <c r="I16" s="124" t="n">
        <f aca="false">IF(C16&lt;D16,1,0)</f>
        <v>1</v>
      </c>
      <c r="J16" s="128"/>
      <c r="K16" s="123"/>
      <c r="L16" s="124"/>
      <c r="M16" s="128" t="n">
        <f aca="false">IF(D16&gt;C16,1,0)</f>
        <v>1</v>
      </c>
      <c r="N16" s="123" t="n">
        <f aca="false">IF(D16=C16,1,0)</f>
        <v>0</v>
      </c>
      <c r="O16" s="124" t="n">
        <f aca="false">IF(D16&lt;C16,1,0)</f>
        <v>0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2</v>
      </c>
      <c r="W16" s="123" t="n">
        <f aca="false">N20</f>
        <v>0</v>
      </c>
      <c r="X16" s="123" t="n">
        <f aca="false">O20</f>
        <v>1</v>
      </c>
      <c r="Y16" s="123" t="n">
        <f aca="false">C15+D16+D19</f>
        <v>4</v>
      </c>
      <c r="Z16" s="123" t="n">
        <f aca="false">D15+C16+C19</f>
        <v>3</v>
      </c>
      <c r="AA16" s="123" t="n">
        <f aca="false">Y16-Z16</f>
        <v>1</v>
      </c>
      <c r="AB16" s="143" t="n">
        <f aca="false">3*V16+W16</f>
        <v>6</v>
      </c>
      <c r="AD16" s="0" t="n">
        <f aca="false">IF(OR(AB16&gt;AB14,AND(AB16=AB14,AA16&gt;AA14),AND(AB16=AB14,AA16=AA14,Y16&gt;Y14)),1,0)</f>
        <v>1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2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customFormat="false" ht="1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0</v>
      </c>
      <c r="Z17" s="130" t="n">
        <f aca="false">C15+C17+C18</f>
        <v>8</v>
      </c>
      <c r="AA17" s="130" t="n">
        <f aca="false">Y17-Z17</f>
        <v>-8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4.6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" hidden="false" customHeight="false" outlineLevel="0" collapsed="false">
      <c r="G20" s="141" t="n">
        <f aca="false">SUM(G14:G19)</f>
        <v>1</v>
      </c>
      <c r="H20" s="145" t="n">
        <f aca="false">SUM(H14:H19)</f>
        <v>1</v>
      </c>
      <c r="I20" s="122" t="n">
        <f aca="false">SUM(I14:I19)</f>
        <v>1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2</v>
      </c>
      <c r="N20" s="145" t="n">
        <f aca="false">SUM(N14:N19)</f>
        <v>0</v>
      </c>
      <c r="O20" s="122" t="n">
        <f aca="false">SUM(O14:O19)</f>
        <v>1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  <c r="U20" s="0"/>
    </row>
    <row r="22" customFormat="false" ht="1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4.6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3</v>
      </c>
      <c r="AA24" s="126" t="n">
        <f aca="false">Y24-Z24</f>
        <v>4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4.6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2</v>
      </c>
      <c r="Z25" s="123" t="n">
        <f aca="false">C24+D27+D29</f>
        <v>6</v>
      </c>
      <c r="AA25" s="123" t="n">
        <f aca="false">Y25-Z25</f>
        <v>-4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4.6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1</v>
      </c>
      <c r="X27" s="130" t="n">
        <f aca="false">R30</f>
        <v>1</v>
      </c>
      <c r="Y27" s="130" t="n">
        <f aca="false">D25+D27+D28</f>
        <v>5</v>
      </c>
      <c r="Z27" s="130" t="n">
        <f aca="false">C25+C27+C28</f>
        <v>5</v>
      </c>
      <c r="AA27" s="130" t="n">
        <f aca="false">Y27-Z27</f>
        <v>0</v>
      </c>
      <c r="AB27" s="144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4.6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2</v>
      </c>
      <c r="E28" s="1" t="str">
        <f aca="false">'Fase de grupos'!J31</f>
        <v>Dinamarca</v>
      </c>
      <c r="G28" s="128" t="n">
        <f aca="false">IF(C28&gt;D28,1,0)</f>
        <v>0</v>
      </c>
      <c r="H28" s="123" t="n">
        <f aca="false">IF(C28=D28,1,0)</f>
        <v>1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1</v>
      </c>
      <c r="R28" s="124" t="n">
        <f aca="false">IF(D28&lt;C28,1,0)</f>
        <v>0</v>
      </c>
      <c r="S28" s="123"/>
      <c r="U28" s="0"/>
    </row>
    <row r="29" customFormat="false" ht="1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1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4.6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1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0</v>
      </c>
      <c r="H34" s="123" t="n">
        <f aca="false">IF(C34=D34,1,0)</f>
        <v>1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1</v>
      </c>
      <c r="L34" s="124" t="n">
        <f aca="false">IF(D34&lt;C34,1,0)</f>
        <v>0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5</v>
      </c>
      <c r="Z34" s="126" t="n">
        <f aca="false">D34+D36+D38</f>
        <v>3</v>
      </c>
      <c r="AA34" s="126" t="n">
        <f aca="false">Y34-Z34</f>
        <v>2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4.6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1</v>
      </c>
      <c r="W35" s="123" t="n">
        <f aca="false">K40</f>
        <v>2</v>
      </c>
      <c r="X35" s="123" t="n">
        <f aca="false">L40</f>
        <v>0</v>
      </c>
      <c r="Y35" s="123" t="n">
        <f aca="false">D34+C37+C39</f>
        <v>3</v>
      </c>
      <c r="Z35" s="123" t="n">
        <f aca="false">C34+D37+D39</f>
        <v>2</v>
      </c>
      <c r="AA35" s="123" t="n">
        <f aca="false">Y35-Z35</f>
        <v>1</v>
      </c>
      <c r="AB35" s="143" t="n">
        <f aca="false">3*V35+W35</f>
        <v>5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1</v>
      </c>
      <c r="AH35" s="0" t="n">
        <f aca="false">SUM(AD35:AF35)</f>
        <v>2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customFormat="false" ht="14.6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1</v>
      </c>
      <c r="X36" s="123" t="n">
        <f aca="false">O40</f>
        <v>1</v>
      </c>
      <c r="Y36" s="123" t="n">
        <f aca="false">C35+D36+D39</f>
        <v>4</v>
      </c>
      <c r="Z36" s="123" t="n">
        <f aca="false">D35+C36+C39</f>
        <v>4</v>
      </c>
      <c r="AA36" s="123" t="n">
        <f aca="false">Y36-Z36</f>
        <v>0</v>
      </c>
      <c r="AB36" s="14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1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0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1</v>
      </c>
      <c r="K37" s="123" t="n">
        <f aca="false">IF(C37=D37,1,0)</f>
        <v>0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0</v>
      </c>
      <c r="R37" s="124" t="n">
        <f aca="false">IF(D37&lt;C37,1,0)</f>
        <v>1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0</v>
      </c>
      <c r="X37" s="130" t="n">
        <f aca="false">R40</f>
        <v>3</v>
      </c>
      <c r="Y37" s="130" t="n">
        <f aca="false">D35+D37+D38</f>
        <v>2</v>
      </c>
      <c r="Z37" s="130" t="n">
        <f aca="false">C35+C37+C38</f>
        <v>5</v>
      </c>
      <c r="AA37" s="130" t="n">
        <f aca="false">Y37-Z37</f>
        <v>-3</v>
      </c>
      <c r="AB37" s="144" t="n">
        <f aca="false">3*V37+W37</f>
        <v>0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4.6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1</v>
      </c>
      <c r="K40" s="145" t="n">
        <f aca="false">SUM(K34:K39)</f>
        <v>2</v>
      </c>
      <c r="L40" s="122" t="n">
        <f aca="false">SUM(L34:L39)</f>
        <v>0</v>
      </c>
      <c r="M40" s="141" t="n">
        <f aca="false">SUM(M34:M39)</f>
        <v>1</v>
      </c>
      <c r="N40" s="145" t="n">
        <f aca="false">SUM(N34:N39)</f>
        <v>1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0</v>
      </c>
      <c r="R40" s="122" t="n">
        <f aca="false">SUM(R34:R39)</f>
        <v>3</v>
      </c>
      <c r="U40" s="0"/>
    </row>
    <row r="42" customFormat="false" ht="1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4.6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1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4.6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3</v>
      </c>
      <c r="Z45" s="123" t="n">
        <f aca="false">C44+D47+D49</f>
        <v>3</v>
      </c>
      <c r="AA45" s="123" t="n">
        <f aca="false">Y45-Z45</f>
        <v>0</v>
      </c>
      <c r="AB45" s="14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4.6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0</v>
      </c>
      <c r="X46" s="123" t="n">
        <f aca="false">O50</f>
        <v>2</v>
      </c>
      <c r="Y46" s="123" t="n">
        <f aca="false">C45+D46+D49</f>
        <v>3</v>
      </c>
      <c r="Z46" s="123" t="n">
        <f aca="false">D45+C46+C49</f>
        <v>6</v>
      </c>
      <c r="AA46" s="123" t="n">
        <f aca="false">Y46-Z46</f>
        <v>-3</v>
      </c>
      <c r="AB46" s="143" t="n">
        <f aca="false">3*V46+W46</f>
        <v>3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2</v>
      </c>
      <c r="Z47" s="130" t="n">
        <f aca="false">C45+C47+C48</f>
        <v>6</v>
      </c>
      <c r="AA47" s="130" t="n">
        <f aca="false">Y47-Z47</f>
        <v>-4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4.6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  <c r="U49" s="0"/>
    </row>
    <row r="50" customFormat="false" ht="1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0</v>
      </c>
      <c r="O50" s="122" t="n">
        <f aca="false">SUM(O44:O49)</f>
        <v>2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  <c r="U50" s="0"/>
    </row>
    <row r="52" customFormat="false" ht="1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4.6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1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4.6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3</v>
      </c>
      <c r="Z55" s="123" t="n">
        <f aca="false">C54+D57+D59</f>
        <v>4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4.6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4</v>
      </c>
      <c r="Z56" s="123" t="n">
        <f aca="false">D55+C56+C59</f>
        <v>4</v>
      </c>
      <c r="AA56" s="123" t="n">
        <f aca="false">Y56-Z56</f>
        <v>0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7</v>
      </c>
      <c r="AA57" s="130" t="n">
        <f aca="false">Y57-Z57</f>
        <v>-6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4.6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  <c r="U60" s="0"/>
    </row>
    <row r="62" customFormat="false" ht="1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4.6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7</v>
      </c>
      <c r="Z64" s="126" t="n">
        <f aca="false">D64+D66+D68</f>
        <v>3</v>
      </c>
      <c r="AA64" s="126" t="n">
        <f aca="false">Y64-Z64</f>
        <v>4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4.6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2</v>
      </c>
      <c r="Z65" s="123" t="n">
        <f aca="false">C64+D67+D69</f>
        <v>7</v>
      </c>
      <c r="AA65" s="123" t="n">
        <f aca="false">Y65-Z65</f>
        <v>-5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4.6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1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4</v>
      </c>
      <c r="Z66" s="123" t="n">
        <f aca="false">D65+C66+C69</f>
        <v>7</v>
      </c>
      <c r="AA66" s="123" t="n">
        <f aca="false">Y66-Z66</f>
        <v>-3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8</v>
      </c>
      <c r="Z67" s="130" t="n">
        <f aca="false">C65+C67+C68</f>
        <v>4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4.6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U68" s="0"/>
    </row>
    <row r="69" customFormat="false" ht="1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2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U70" s="0"/>
    </row>
    <row r="72" customFormat="false" ht="1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4.6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7</v>
      </c>
      <c r="Z74" s="126" t="n">
        <f aca="false">D74+D76+D78</f>
        <v>4</v>
      </c>
      <c r="AA74" s="126" t="n">
        <f aca="false">Y74-Z74</f>
        <v>3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4.6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3</v>
      </c>
      <c r="Z75" s="123" t="n">
        <f aca="false">C74+D77+D79</f>
        <v>6</v>
      </c>
      <c r="AA75" s="123" t="n">
        <f aca="false">Y75-Z75</f>
        <v>-3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4.6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6</v>
      </c>
      <c r="Z76" s="123" t="n">
        <f aca="false">D75+C76+C79</f>
        <v>3</v>
      </c>
      <c r="AA76" s="123" t="n">
        <f aca="false">Y76-Z76</f>
        <v>3</v>
      </c>
      <c r="AB76" s="143" t="n">
        <f aca="false">3*V76+W76</f>
        <v>7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0</v>
      </c>
      <c r="X77" s="130" t="n">
        <f aca="false">R80</f>
        <v>2</v>
      </c>
      <c r="Y77" s="130" t="n">
        <f aca="false">D75+D77+D78</f>
        <v>3</v>
      </c>
      <c r="Z77" s="130" t="n">
        <f aca="false">C75+C77+C78</f>
        <v>6</v>
      </c>
      <c r="AA77" s="130" t="n">
        <f aca="false">Y77-Z77</f>
        <v>-3</v>
      </c>
      <c r="AB77" s="144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4.6" hidden="false" customHeight="false" outlineLevel="0" collapsed="false">
      <c r="B78" s="1" t="str">
        <f aca="false">'Fase de grupos'!G81</f>
        <v>Polonia</v>
      </c>
      <c r="C78" s="128" t="n">
        <f aca="false">'Fase de grupos'!H81</f>
        <v>3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1</v>
      </c>
      <c r="Q80" s="145" t="n">
        <f aca="false">SUM(Q74:Q79)</f>
        <v>0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2018-06-13T21:33:13Z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