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19126"/>
  <workbookPr defaultThemeVersion="124226"/>
  <bookViews>
    <workbookView xWindow="0" yWindow="0" windowWidth="20490" windowHeight="6945" activeTab="2"/>
  </bookViews>
  <sheets>
    <sheet name="Bases" sheetId="1" r:id="rId1"/>
    <sheet name="Fase de grupos" sheetId="2" r:id="rId2"/>
    <sheet name="Fase final" sheetId="3" r:id="rId3"/>
    <sheet name="Corrección" sheetId="4" r:id="rId4" state="hidden"/>
    <sheet name="No modificar!!" sheetId="5" r:id="rId5" state="hidden"/>
  </sheets>
</workbook>
</file>

<file path=xl/sharedStrings.xml><?xml version="1.0" encoding="utf-8"?>
<sst xmlns="http://schemas.openxmlformats.org/spreadsheetml/2006/main" uniqueCount="226" count="226">
  <si>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</si>
  <si>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</si>
  <si>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</si>
  <si>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</si>
  <si>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</si>
  <si>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</si>
  <si>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</si>
  <si>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</si>
  <si>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</si>
  <si>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</si>
  <si>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</si>
  <si>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</si>
  <si>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</si>
  <si>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</si>
  <si>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</si>
  <si>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</si>
  <si>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</si>
  <si>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</si>
  <si>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</si>
  <si>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</si>
  <si>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</si>
  <si>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</si>
  <si>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</si>
  <si>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</si>
  <si>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</si>
  <si>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</si>
  <si>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</si>
  <si>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</si>
  <si>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</si>
  <si>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</si>
  <si>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</si>
  <si>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</si>
  <si>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</si>
  <si>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</si>
  <si>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</si>
  <si>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</si>
  <si>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</si>
  <si>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</si>
  <si>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</si>
  <si>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</si>
  <si>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</si>
  <si>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</si>
  <si>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</si>
  <si>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</si>
  <si>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</si>
  <si>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</si>
  <si>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</si>
  <si>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</si>
  <si>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</si>
  <si>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</si>
  <si>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</rPr>
      <t>"Fase de grupos"</t>
    </r>
    <r>
      <rPr>
        <sz val="11"/>
        <color rgb="FF000000"/>
        <rFont val="Calibri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</si>
  <si>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</si>
  <si>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</si>
  <si>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</si>
  <si>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</rPr>
      <t xml:space="preserve">"Fase final" </t>
    </r>
    <r>
      <rPr>
        <sz val="11"/>
        <color rgb="FF000000"/>
        <rFont val="Calibri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</si>
  <si>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</si>
  <si>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</si>
  <si>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</si>
  <si>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</si>
  <si>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</si>
  <si>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</si>
  <si>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</si>
  <si>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</si>
  <si>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</rPr>
      <t>3</t>
    </r>
    <r>
      <rPr>
        <sz val="11"/>
        <color rgb="FF000000"/>
        <rFont val="Calibri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</si>
  <si>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</rPr>
      <t>5</t>
    </r>
    <r>
      <rPr>
        <sz val="11"/>
        <color rgb="FF000000"/>
        <rFont val="Calibri"/>
      </rPr>
      <t xml:space="preserve"> puntos por acertar el campeón del torneo</t>
    </r>
  </si>
  <si>
    <r>
      <rPr>
        <b/>
        <sz val="11"/>
        <color indexed="8"/>
        <rFont val="Calibri"/>
      </rPr>
      <t>1</t>
    </r>
    <r>
      <rPr>
        <sz val="11"/>
        <color rgb="FF000000"/>
        <rFont val="Calibri"/>
      </rPr>
      <t xml:space="preserve"> punto por acertar la cantidad de goles exacta de uno de los equipos *</t>
    </r>
  </si>
  <si>
    <r>
      <rPr>
        <b/>
        <sz val="11"/>
        <color indexed="8"/>
        <rFont val="Calibri"/>
      </rPr>
      <t>3</t>
    </r>
    <r>
      <rPr>
        <sz val="11"/>
        <color rgb="FF000000"/>
        <rFont val="Calibri"/>
      </rPr>
      <t xml:space="preserve"> puntos por acertar el ganador o empate *</t>
    </r>
  </si>
  <si>
    <t>Consultas</t>
  </si>
  <si>
    <r>
      <rPr>
        <b/>
        <sz val="11"/>
        <color indexed="8"/>
        <rFont val="Calibri"/>
      </rPr>
      <t>3</t>
    </r>
    <r>
      <rPr>
        <sz val="11"/>
        <color rgb="FF000000"/>
        <rFont val="Calibri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</si>
  <si>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</si>
  <si>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</si>
  <si>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</rPr>
      <t>Tabla 2</t>
    </r>
    <r>
      <rPr>
        <sz val="11"/>
        <color rgb="FF000000"/>
        <rFont val="Calibri"/>
      </rPr>
      <t xml:space="preserve"> - Luego de la segunda fecha de la fase de grupos</t>
    </r>
  </si>
  <si>
    <r>
      <rPr>
        <b/>
        <sz val="11"/>
        <color indexed="8"/>
        <rFont val="Calibri"/>
      </rPr>
      <t>Tabla 1</t>
    </r>
    <r>
      <rPr>
        <sz val="11"/>
        <color rgb="FF000000"/>
        <rFont val="Calibri"/>
      </rPr>
      <t xml:space="preserve"> - Luego de la primer fecha de la fase de grupos</t>
    </r>
  </si>
  <si>
    <r>
      <rPr>
        <b/>
        <sz val="11"/>
        <color indexed="8"/>
        <rFont val="Calibri"/>
      </rPr>
      <t>Tabla 3</t>
    </r>
    <r>
      <rPr>
        <sz val="11"/>
        <color rgb="FF000000"/>
        <rFont val="Calibri"/>
      </rPr>
      <t xml:space="preserve"> - Luego de la tercer fecha de la fase de grupos</t>
    </r>
  </si>
  <si>
    <r>
      <rPr>
        <b/>
        <sz val="11"/>
        <color indexed="8"/>
        <rFont val="Calibri"/>
      </rPr>
      <t>Tabla 4</t>
    </r>
    <r>
      <rPr>
        <sz val="11"/>
        <color rgb="FF000000"/>
        <rFont val="Calibri"/>
      </rPr>
      <t xml:space="preserve"> - Luego de los cuartos de final</t>
    </r>
  </si>
  <si>
    <r>
      <rPr>
        <b/>
        <sz val="11"/>
        <color indexed="8"/>
        <rFont val="Calibri"/>
      </rPr>
      <t>Tabla 5</t>
    </r>
    <r>
      <rPr>
        <sz val="11"/>
        <color rgb="FF000000"/>
        <rFont val="Calibri"/>
      </rPr>
      <t xml:space="preserve"> - Luego de las semifinales</t>
    </r>
  </si>
  <si>
    <r>
      <rPr>
        <b/>
        <sz val="11"/>
        <color indexed="8"/>
        <rFont val="Calibri"/>
      </rPr>
      <t xml:space="preserve">Tabla 6 </t>
    </r>
    <r>
      <rPr>
        <sz val="11"/>
        <color rgb="FF000000"/>
        <rFont val="Calibri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</si>
  <si>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</si>
  <si>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</si>
  <si>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</si>
  <si>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</si>
  <si>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</si>
  <si>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</si>
  <si>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</si>
  <si>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</si>
  <si>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</si>
  <si>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</si>
  <si>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</si>
  <si>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</si>
  <si>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</si>
  <si>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</si>
  <si>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</si>
  <si>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</si>
  <si>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</si>
  <si>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</si>
  <si>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</si>
  <si>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</si>
  <si>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</si>
  <si>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</si>
  <si>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</si>
  <si>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</si>
  <si>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</si>
  <si>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</si>
  <si>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</si>
  <si>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</si>
  <si>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</si>
  <si>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</si>
  <si>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</si>
  <si>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</si>
  <si>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</si>
  <si>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</si>
  <si>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</si>
  <si>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</si>
  <si>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</si>
  <si>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</si>
  <si>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</si>
  <si>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</si>
  <si>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</si>
  <si>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</si>
  <si>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</si>
  <si>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</si>
  <si>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</si>
  <si>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</si>
  <si>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</si>
  <si>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</si>
  <si>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</si>
  <si>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</si>
  <si>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</si>
  <si>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</si>
  <si>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</si>
  <si>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</si>
  <si>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</si>
  <si>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</si>
  <si>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</si>
  <si>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</si>
  <si>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</si>
  <si>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</si>
  <si>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</si>
  <si>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</si>
  <si>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</si>
  <si>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</si>
  <si>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</si>
  <si>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</si>
  <si>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</si>
  <si>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</si>
  <si>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</si>
  <si>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</si>
  <si>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</si>
  <si>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</si>
  <si>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</si>
  <si>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</si>
  <si>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</si>
  <si>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</si>
  <si>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</si>
  <si>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</si>
  <si>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</si>
  <si>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</si>
  <si>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</si>
  <si>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</si>
  <si>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</si>
  <si>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</si>
  <si>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</si>
  <si>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</si>
  <si>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</si>
  <si>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</si>
  <si>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</si>
  <si>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</si>
  <si>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</si>
  <si>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</si>
  <si>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</si>
  <si>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</si>
  <si>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</si>
  <si>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</si>
  <si>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</si>
  <si>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</si>
  <si>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</si>
  <si>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</si>
  <si>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</si>
  <si>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</si>
  <si>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</si>
  <si>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</si>
  <si>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</si>
  <si>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</si>
  <si>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</si>
  <si>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</si>
  <si>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</si>
  <si>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</si>
  <si>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</si>
  <si>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</si>
  <si>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</si>
  <si>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</si>
  <si>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</si>
  <si>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</si>
  <si>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</si>
  <si>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</si>
  <si>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</si>
  <si>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</si>
  <si>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</si>
  <si>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</si>
  <si>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</si>
  <si>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</si>
  <si>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</si>
  <si>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</si>
  <si>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</si>
  <si>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</si>
  <si>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</si>
  <si>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</si>
  <si>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</si>
  <si>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</si>
  <si>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</si>
  <si>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</si>
  <si>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</si>
  <si>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</rPr>
      <t>- $5000</t>
    </r>
  </si>
  <si>
    <r>
      <t xml:space="preserve">Segundo premio </t>
    </r>
    <r>
      <rPr>
        <sz val="11"/>
        <color rgb="FF000000"/>
        <rFont val="Calibri"/>
      </rPr>
      <t>- Whisky Johnnie Walker Double Black + Fernet Branca</t>
    </r>
  </si>
  <si>
    <r>
      <t xml:space="preserve">Tercer premio </t>
    </r>
    <r>
      <rPr>
        <sz val="11"/>
        <color rgb="FF000000"/>
        <rFont val="Calibri"/>
      </rPr>
      <t>- Whisky Jhonnie Walker Et.Negra + Vino H. Stagnari</t>
    </r>
  </si>
  <si>
    <r>
      <t xml:space="preserve">Quinto premio </t>
    </r>
    <r>
      <rPr>
        <sz val="11"/>
        <color rgb="FF000000"/>
        <rFont val="Calibri"/>
      </rPr>
      <t>- Pack cervezas artesanales</t>
    </r>
  </si>
  <si>
    <r>
      <t xml:space="preserve">Sexto premio </t>
    </r>
    <r>
      <rPr>
        <sz val="11"/>
        <color rgb="FF000000"/>
        <rFont val="Calibri"/>
      </rPr>
      <t>- Whisky Sandy Mac</t>
    </r>
  </si>
  <si>
    <r>
      <t xml:space="preserve">Octavo premio </t>
    </r>
    <r>
      <rPr>
        <sz val="11"/>
        <color rgb="FF000000"/>
        <rFont val="Calibri"/>
      </rPr>
      <t>- Botella de espumante</t>
    </r>
  </si>
  <si>
    <r>
      <t xml:space="preserve">Cuarto premio </t>
    </r>
    <r>
      <rPr>
        <sz val="11"/>
        <color rgb="FF000000"/>
        <rFont val="Calibri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</si>
  <si>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</si>
  <si>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</si>
  <si>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</si>
  <si>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rgb="FF000000"/>
        <rFont val="Calibri"/>
      </rPr>
      <t>- Dos botellas vino Traversa</t>
    </r>
  </si>
  <si>
    <t xml:space="preserve">Pablo Bentancour </t>
  </si>
  <si>
    <t>Pablo.bentancour@gmail.com</t>
  </si>
  <si>
    <t xml:space="preserve">Neymar
</t>
  </si>
</sst>
</file>

<file path=xl/styles.xml><?xml version="1.0" encoding="utf-8"?>
<styleSheet xmlns="http://schemas.openxmlformats.org/spreadsheetml/2006/main">
  <numFmts count="2">
    <numFmt numFmtId="0" formatCode="General"/>
    <numFmt numFmtId="22" formatCode="dd/mm/yyyy\ h:mm"/>
  </numFmts>
  <fonts count="24">
    <font>
      <name val="Calibri"/>
      <sz val="11"/>
    </font>
    <font>
      <name val="Calibri"/>
      <sz val="11"/>
      <color rgb="FF000000"/>
    </font>
    <font>
      <name val="Calibri"/>
      <b/>
      <sz val="11"/>
      <color rgb="FFFF0000"/>
    </font>
    <font>
      <name val="Calibri"/>
      <b/>
      <sz val="11"/>
      <color rgb="FFFFFFFF"/>
    </font>
    <font>
      <name val="Calibri"/>
      <b/>
      <i/>
      <sz val="11"/>
      <color rgb="FF000000"/>
    </font>
    <font>
      <name val="Calibri"/>
      <b/>
      <sz val="11"/>
      <color rgb="FF000000"/>
    </font>
    <font>
      <name val="Calibri"/>
      <b/>
      <sz val="11"/>
    </font>
    <font>
      <name val="Calibri"/>
      <u/>
      <sz val="11"/>
      <color rgb="FF0000FF"/>
    </font>
    <font>
      <name val="Dusha V5"/>
      <b/>
      <sz val="11"/>
      <color rgb="FF000000"/>
    </font>
    <font>
      <name val="Calibri"/>
      <sz val="11"/>
      <color rgb="FF000000"/>
    </font>
    <font>
      <name val="Dusha V5"/>
      <sz val="11"/>
      <color rgb="FF000000"/>
    </font>
    <font>
      <name val="Calibri"/>
      <u/>
      <sz val="11"/>
      <color indexed="4"/>
    </font>
    <font>
      <name val="Calibri"/>
      <sz val="11"/>
      <color rgb="FF000000"/>
    </font>
    <font>
      <name val="Dusha V5"/>
      <b/>
      <sz val="11"/>
      <color rgb="FFFFFFFF"/>
    </font>
    <font>
      <name val="Dusha V5"/>
      <sz val="11"/>
      <color rgb="FFFFFFFF"/>
    </font>
    <font>
      <name val="Dusha V5"/>
      <sz val="10"/>
      <color rgb="FF3F3F3F"/>
    </font>
    <font>
      <name val="Dusha V5"/>
      <sz val="10"/>
      <color rgb="FF000000"/>
    </font>
    <font>
      <name val="Dusha V5"/>
      <sz val="10"/>
      <color rgb="FF0B7F19"/>
    </font>
    <font>
      <name val="Dusha V5"/>
      <b/>
      <sz val="10"/>
      <color rgb="FFFF0000"/>
    </font>
    <font>
      <name val="Dusha V5"/>
      <sz val="10"/>
      <color rgb="FFFF0000"/>
    </font>
    <font>
      <name val="Dusha V5"/>
      <b/>
      <sz val="10"/>
      <color rgb="FF000000"/>
    </font>
    <font>
      <name val="Calibri"/>
      <sz val="11"/>
      <color rgb="FFFF0000"/>
    </font>
    <font>
      <name val="Dusha V5"/>
      <sz val="13"/>
      <color rgb="FFFFFFFF"/>
    </font>
    <font>
      <name val="Calibri"/>
      <sz val="1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376092"/>
      </patternFill>
    </fill>
    <fill>
      <patternFill patternType="solid">
        <fgColor rgb="FF37609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17375E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rgb="FF17375E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top"/>
      <protection locked="0" hidden="0"/>
    </xf>
  </cellStyleXfs>
  <cellXfs count="215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3" fillId="2" borderId="0" xfId="0" applyFont="1" applyFill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3" borderId="2" xfId="0" applyFill="1" applyBorder="1" applyAlignment="1">
      <alignment horizontal="center" vertical="bottom"/>
    </xf>
    <xf numFmtId="0" fontId="1" fillId="3" borderId="3" xfId="0" applyFill="1" applyBorder="1" applyAlignment="1">
      <alignment horizontal="center" vertical="bottom"/>
    </xf>
    <xf numFmtId="0" fontId="1" fillId="3" borderId="4" xfId="0" applyFill="1" applyBorder="1" applyAlignment="1">
      <alignment horizontal="center" vertical="bottom"/>
    </xf>
    <xf numFmtId="0" fontId="1" fillId="0" borderId="0" xfId="0" applyAlignment="1">
      <alignment vertical="bottom"/>
    </xf>
    <xf numFmtId="0" fontId="1" fillId="3" borderId="5" xfId="0" applyFill="1" applyBorder="1" applyAlignment="1">
      <alignment horizontal="center" vertical="bottom"/>
    </xf>
    <xf numFmtId="0" fontId="1" fillId="3" borderId="0" xfId="0" applyFill="1" applyBorder="1" applyAlignment="1">
      <alignment horizontal="center" vertical="bottom"/>
    </xf>
    <xf numFmtId="0" fontId="1" fillId="3" borderId="6" xfId="0" applyFill="1" applyBorder="1" applyAlignment="1">
      <alignment horizontal="center" vertical="bottom"/>
    </xf>
    <xf numFmtId="0" fontId="1" fillId="0" borderId="0" xfId="0" applyAlignment="1">
      <alignment horizontal="center" vertical="bottom"/>
    </xf>
    <xf numFmtId="0" fontId="1" fillId="3" borderId="5" xfId="0" applyFill="1" applyBorder="1" applyAlignment="1">
      <alignment horizontal="center" vertical="bottom"/>
    </xf>
    <xf numFmtId="0" fontId="1" fillId="3" borderId="0" xfId="0" applyFill="1" applyBorder="1" applyAlignment="1">
      <alignment horizontal="center" vertical="bottom"/>
    </xf>
    <xf numFmtId="0" fontId="1" fillId="3" borderId="6" xfId="0" applyFill="1" applyBorder="1" applyAlignment="1">
      <alignment horizontal="center" vertical="bottom"/>
    </xf>
    <xf numFmtId="0" fontId="1" fillId="3" borderId="7" xfId="0" applyFill="1" applyBorder="1" applyAlignment="1">
      <alignment horizontal="center" vertical="bottom"/>
    </xf>
    <xf numFmtId="0" fontId="1" fillId="3" borderId="1" xfId="0" applyFill="1" applyBorder="1" applyAlignment="1">
      <alignment horizontal="center" vertical="bottom"/>
    </xf>
    <xf numFmtId="0" fontId="1" fillId="3" borderId="8" xfId="0" applyFill="1" applyBorder="1" applyAlignment="1">
      <alignment horizontal="center" vertical="bottom"/>
    </xf>
    <xf numFmtId="0" fontId="4" fillId="0" borderId="3" xfId="0" applyFont="1" applyBorder="1" applyAlignment="1">
      <alignment horizontal="center" vertical="bottom"/>
    </xf>
    <xf numFmtId="0" fontId="1" fillId="0" borderId="2" xfId="0" applyFill="1" applyBorder="1" applyAlignment="1">
      <alignment horizontal="center" vertical="bottom"/>
    </xf>
    <xf numFmtId="0" fontId="1" fillId="0" borderId="9" xfId="0" applyFill="1" applyBorder="1" applyAlignment="1">
      <alignment horizontal="center" vertical="bottom"/>
    </xf>
    <xf numFmtId="0" fontId="1" fillId="0" borderId="10" xfId="0" applyFill="1" applyBorder="1" applyAlignment="1">
      <alignment horizontal="center" vertical="bottom"/>
    </xf>
    <xf numFmtId="0" fontId="1" fillId="0" borderId="3" xfId="0" applyFill="1" applyBorder="1" applyAlignment="1">
      <alignment horizontal="center" vertical="bottom"/>
    </xf>
    <xf numFmtId="0" fontId="1" fillId="0" borderId="4" xfId="0" applyFill="1" applyBorder="1" applyAlignment="1">
      <alignment horizontal="center" vertical="bottom"/>
    </xf>
    <xf numFmtId="0" fontId="1" fillId="0" borderId="5" xfId="0" applyFill="1" applyBorder="1" applyAlignment="1">
      <alignment horizontal="center" vertical="bottom"/>
    </xf>
    <xf numFmtId="0" fontId="1" fillId="0" borderId="0" xfId="0" applyFill="1" applyBorder="1" applyAlignment="1">
      <alignment horizontal="center" vertical="bottom"/>
    </xf>
    <xf numFmtId="0" fontId="1" fillId="0" borderId="6" xfId="0" applyFill="1" applyBorder="1" applyAlignment="1">
      <alignment horizontal="center" vertical="bottom"/>
    </xf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1" fillId="0" borderId="7" xfId="0" applyFill="1" applyBorder="1" applyAlignment="1">
      <alignment horizontal="center" vertical="bottom"/>
    </xf>
    <xf numFmtId="0" fontId="1" fillId="0" borderId="1" xfId="0" applyFill="1" applyBorder="1" applyAlignment="1">
      <alignment horizontal="center" vertical="bottom"/>
    </xf>
    <xf numFmtId="0" fontId="1" fillId="0" borderId="8" xfId="0" applyFill="1" applyBorder="1" applyAlignment="1">
      <alignment horizontal="center" vertical="bottom"/>
    </xf>
    <xf numFmtId="0" fontId="7" fillId="0" borderId="0" xfId="1" applyAlignment="1">
      <alignment vertical="bottom"/>
    </xf>
    <xf numFmtId="0" fontId="1" fillId="4" borderId="0" xfId="0" applyFill="1" applyAlignment="1">
      <alignment vertical="bottom"/>
    </xf>
    <xf numFmtId="0" fontId="1" fillId="5" borderId="0" xfId="0" applyFill="1" applyAlignment="1">
      <alignment vertical="bottom"/>
    </xf>
    <xf numFmtId="0" fontId="1" fillId="3" borderId="0" xfId="0" applyFill="1" applyAlignment="1">
      <alignment vertical="bottom"/>
    </xf>
    <xf numFmtId="0" fontId="1" fillId="4" borderId="0" xfId="0" applyFill="1" applyBorder="1" applyAlignment="1">
      <alignment vertical="bottom"/>
    </xf>
    <xf numFmtId="0" fontId="1" fillId="4" borderId="0" xfId="0" applyFill="1" applyAlignment="1">
      <alignment horizontal="center" vertical="bottom"/>
    </xf>
    <xf numFmtId="0" fontId="5" fillId="4" borderId="0" xfId="0" applyFont="1" applyFill="1" applyAlignment="1">
      <alignment vertical="bottom"/>
    </xf>
    <xf numFmtId="0" fontId="1" fillId="4" borderId="5" xfId="0" applyFill="1" applyBorder="1" applyAlignment="1">
      <alignment vertical="bottom"/>
    </xf>
    <xf numFmtId="0" fontId="1" fillId="3" borderId="2" xfId="0" applyFill="1" applyBorder="1" applyAlignment="1">
      <alignment vertical="bottom"/>
    </xf>
    <xf numFmtId="0" fontId="1" fillId="3" borderId="3" xfId="0" applyFill="1" applyBorder="1" applyAlignment="1">
      <alignment vertical="bottom"/>
    </xf>
    <xf numFmtId="0" fontId="5" fillId="3" borderId="3" xfId="0" applyFont="1" applyFill="1" applyBorder="1" applyAlignment="1">
      <alignment vertical="bottom"/>
    </xf>
    <xf numFmtId="0" fontId="1" fillId="3" borderId="4" xfId="0" applyFill="1" applyBorder="1" applyAlignment="1">
      <alignment vertical="bottom"/>
    </xf>
    <xf numFmtId="0" fontId="1" fillId="3" borderId="5" xfId="0" applyFill="1" applyBorder="1" applyAlignment="1">
      <alignment vertical="bottom"/>
    </xf>
    <xf numFmtId="0" fontId="1" fillId="3" borderId="0" xfId="0" applyFill="1" applyBorder="1" applyAlignment="1">
      <alignment vertical="bottom"/>
    </xf>
    <xf numFmtId="0" fontId="8" fillId="0" borderId="9" xfId="0" applyFont="1" applyBorder="1" applyAlignment="1">
      <alignment horizontal="center" vertical="bottom"/>
    </xf>
    <xf numFmtId="0" fontId="9" fillId="0" borderId="9" xfId="0" applyFont="1" applyBorder="1" applyAlignment="1">
      <alignment horizontal="center" vertical="bottom"/>
    </xf>
    <xf numFmtId="0" fontId="9" fillId="0" borderId="11" xfId="0" applyFont="1" applyBorder="1" applyAlignment="1">
      <alignment horizontal="center" vertical="bottom"/>
    </xf>
    <xf numFmtId="0" fontId="9" fillId="0" borderId="10" xfId="0" applyFont="1" applyBorder="1" applyAlignment="1">
      <alignment horizontal="center" vertical="bottom"/>
    </xf>
    <xf numFmtId="0" fontId="10" fillId="3" borderId="0" xfId="0" applyFont="1" applyFill="1" applyBorder="1" applyAlignment="1">
      <alignment vertical="bottom"/>
    </xf>
    <xf numFmtId="0" fontId="8" fillId="0" borderId="12" xfId="0" applyFont="1" applyBorder="1" applyAlignment="1">
      <alignment horizontal="center" vertical="bottom"/>
    </xf>
    <xf numFmtId="0" fontId="11" fillId="0" borderId="9" xfId="1" applyFont="1" applyBorder="1" applyAlignment="1">
      <alignment horizontal="center" vertical="bottom"/>
    </xf>
    <xf numFmtId="0" fontId="12" fillId="0" borderId="11" xfId="0" applyFont="1" applyBorder="1" applyAlignment="1">
      <alignment horizontal="center" vertical="bottom"/>
    </xf>
    <xf numFmtId="0" fontId="12" fillId="0" borderId="10" xfId="0" applyFont="1" applyBorder="1" applyAlignment="1">
      <alignment horizontal="center" vertical="bottom"/>
    </xf>
    <xf numFmtId="0" fontId="5" fillId="3" borderId="0" xfId="0" applyFont="1" applyFill="1" applyBorder="1" applyAlignment="1">
      <alignment vertical="bottom"/>
    </xf>
    <xf numFmtId="0" fontId="10" fillId="3" borderId="0" xfId="0" applyFont="1" applyFill="1" applyBorder="1" applyAlignment="1">
      <alignment horizontal="center" vertical="bottom"/>
    </xf>
    <xf numFmtId="0" fontId="1" fillId="3" borderId="6" xfId="0" applyFill="1" applyBorder="1" applyAlignment="1">
      <alignment vertical="bottom"/>
    </xf>
    <xf numFmtId="0" fontId="13" fillId="6" borderId="0" xfId="0" applyFont="1" applyFill="1" applyBorder="1" applyAlignment="1">
      <alignment horizontal="center" vertical="bottom"/>
    </xf>
    <xf numFmtId="0" fontId="14" fillId="7" borderId="0" xfId="0" applyFont="1" applyFill="1" applyBorder="1" applyAlignment="1">
      <alignment vertical="bottom"/>
    </xf>
    <xf numFmtId="22" fontId="15" fillId="3" borderId="0" xfId="0" applyNumberFormat="1" applyFont="1" applyFill="1" applyBorder="1" applyAlignment="1">
      <alignment vertical="bottom"/>
    </xf>
    <xf numFmtId="0" fontId="15" fillId="3" borderId="13" xfId="0" applyFont="1" applyFill="1" applyBorder="1" applyAlignment="1">
      <alignment horizontal="center" vertical="bottom"/>
    </xf>
    <xf numFmtId="0" fontId="10" fillId="8" borderId="3" xfId="0" applyFont="1" applyFill="1" applyBorder="1" applyAlignment="1">
      <alignment horizontal="center" vertical="bottom"/>
    </xf>
    <xf numFmtId="0" fontId="10" fillId="8" borderId="13" xfId="0" applyFont="1" applyFill="1" applyBorder="1" applyAlignment="1">
      <alignment horizontal="center" vertical="bottom"/>
    </xf>
    <xf numFmtId="0" fontId="15" fillId="3" borderId="4" xfId="0" applyFont="1" applyFill="1" applyBorder="1" applyAlignment="1">
      <alignment horizontal="center" vertical="bottom"/>
    </xf>
    <xf numFmtId="0" fontId="16" fillId="0" borderId="2" xfId="0" applyFont="1" applyFill="1" applyBorder="1" applyAlignment="1">
      <alignment horizontal="center" vertical="bottom"/>
    </xf>
    <xf numFmtId="0" fontId="16" fillId="0" borderId="3" xfId="0" applyFont="1" applyFill="1" applyBorder="1" applyAlignment="1">
      <alignment horizontal="center" vertical="bottom"/>
    </xf>
    <xf numFmtId="0" fontId="16" fillId="0" borderId="13" xfId="0" applyFont="1" applyFill="1" applyBorder="1" applyAlignment="1">
      <alignment horizontal="center" vertical="bottom"/>
    </xf>
    <xf numFmtId="0" fontId="1" fillId="0" borderId="0" xfId="0" applyBorder="1" applyAlignment="1">
      <alignment vertical="bottom"/>
    </xf>
    <xf numFmtId="0" fontId="15" fillId="3" borderId="14" xfId="0" applyFont="1" applyFill="1" applyBorder="1" applyAlignment="1">
      <alignment horizontal="center" vertical="bottom"/>
    </xf>
    <xf numFmtId="0" fontId="10" fillId="8" borderId="0" xfId="0" applyFont="1" applyFill="1" applyBorder="1" applyAlignment="1">
      <alignment horizontal="center" vertical="bottom"/>
    </xf>
    <xf numFmtId="0" fontId="10" fillId="8" borderId="14" xfId="0" applyFont="1" applyFill="1" applyBorder="1" applyAlignment="1">
      <alignment horizontal="center" vertical="bottom"/>
    </xf>
    <xf numFmtId="0" fontId="15" fillId="3" borderId="6" xfId="0" applyFont="1" applyFill="1" applyBorder="1" applyAlignment="1">
      <alignment horizontal="center" vertical="bottom"/>
    </xf>
    <xf numFmtId="0" fontId="17" fillId="0" borderId="13" xfId="0" applyFont="1" applyFill="1" applyBorder="1" applyAlignment="1">
      <alignment horizontal="center" vertical="bottom"/>
    </xf>
    <xf numFmtId="0" fontId="17" fillId="3" borderId="2" xfId="0" applyFont="1" applyFill="1" applyBorder="1" applyAlignment="1">
      <alignment horizontal="center" vertical="bottom"/>
    </xf>
    <xf numFmtId="0" fontId="17" fillId="3" borderId="3" xfId="0" applyFont="1" applyFill="1" applyBorder="1" applyAlignment="1">
      <alignment horizontal="center" vertical="bottom"/>
    </xf>
    <xf numFmtId="0" fontId="18" fillId="3" borderId="0" xfId="0" applyFont="1" applyFill="1" applyBorder="1" applyAlignment="1">
      <alignment horizontal="center" vertical="bottom"/>
    </xf>
    <xf numFmtId="0" fontId="19" fillId="3" borderId="0" xfId="0" applyFont="1" applyFill="1" applyBorder="1" applyAlignment="1">
      <alignment vertical="bottom"/>
    </xf>
    <xf numFmtId="0" fontId="16" fillId="0" borderId="5" xfId="0" applyFont="1" applyFill="1" applyBorder="1" applyAlignment="1">
      <alignment horizontal="center" vertical="bottom"/>
    </xf>
    <xf numFmtId="0" fontId="17" fillId="0" borderId="14" xfId="0" applyFont="1" applyFill="1" applyBorder="1" applyAlignment="1">
      <alignment horizontal="center" vertical="bottom"/>
    </xf>
    <xf numFmtId="0" fontId="17" fillId="3" borderId="5" xfId="0" applyFont="1" applyFill="1" applyBorder="1" applyAlignment="1">
      <alignment horizontal="center" vertical="bottom"/>
    </xf>
    <xf numFmtId="0" fontId="17" fillId="3" borderId="0" xfId="0" applyFont="1" applyFill="1" applyBorder="1" applyAlignment="1">
      <alignment horizontal="center" vertical="bottom"/>
    </xf>
    <xf numFmtId="0" fontId="16" fillId="0" borderId="14" xfId="0" applyFont="1" applyFill="1" applyBorder="1" applyAlignment="1">
      <alignment horizontal="center" vertical="bottom"/>
    </xf>
    <xf numFmtId="0" fontId="16" fillId="3" borderId="5" xfId="0" applyFont="1" applyFill="1" applyBorder="1" applyAlignment="1">
      <alignment horizontal="center" vertical="bottom"/>
    </xf>
    <xf numFmtId="0" fontId="16" fillId="3" borderId="0" xfId="0" applyFont="1" applyFill="1" applyBorder="1" applyAlignment="1">
      <alignment horizontal="center" vertical="bottom"/>
    </xf>
    <xf numFmtId="0" fontId="5" fillId="3" borderId="0" xfId="0" applyFont="1" applyFill="1" applyBorder="1" applyAlignment="1">
      <alignment horizontal="center" vertical="bottom"/>
    </xf>
    <xf numFmtId="0" fontId="16" fillId="0" borderId="7" xfId="0" applyFont="1" applyFill="1" applyBorder="1" applyAlignment="1">
      <alignment horizontal="center" vertical="bottom"/>
    </xf>
    <xf numFmtId="0" fontId="16" fillId="0" borderId="15" xfId="0" applyFont="1" applyFill="1" applyBorder="1" applyAlignment="1">
      <alignment horizontal="center" vertical="bottom"/>
    </xf>
    <xf numFmtId="0" fontId="16" fillId="3" borderId="7" xfId="0" applyFont="1" applyFill="1" applyBorder="1" applyAlignment="1">
      <alignment horizontal="center" vertical="bottom"/>
    </xf>
    <xf numFmtId="0" fontId="16" fillId="3" borderId="1" xfId="0" applyFont="1" applyFill="1" applyBorder="1" applyAlignment="1">
      <alignment horizontal="center" vertical="bottom"/>
    </xf>
    <xf numFmtId="0" fontId="15" fillId="3" borderId="15" xfId="0" applyFont="1" applyFill="1" applyBorder="1" applyAlignment="1">
      <alignment horizontal="center" vertical="bottom"/>
    </xf>
    <xf numFmtId="0" fontId="10" fillId="8" borderId="1" xfId="0" applyFont="1" applyFill="1" applyBorder="1" applyAlignment="1">
      <alignment horizontal="center" vertical="bottom"/>
    </xf>
    <xf numFmtId="0" fontId="10" fillId="8" borderId="15" xfId="0" applyFont="1" applyFill="1" applyBorder="1" applyAlignment="1">
      <alignment horizontal="center" vertical="bottom"/>
    </xf>
    <xf numFmtId="0" fontId="15" fillId="3" borderId="8" xfId="0" applyFont="1" applyFill="1" applyBorder="1" applyAlignment="1">
      <alignment horizontal="center" vertical="bottom"/>
    </xf>
    <xf numFmtId="0" fontId="16" fillId="3" borderId="2" xfId="0" applyFont="1" applyFill="1" applyBorder="1" applyAlignment="1">
      <alignment horizontal="center" vertical="bottom"/>
    </xf>
    <xf numFmtId="0" fontId="16" fillId="8" borderId="2" xfId="0" applyFont="1" applyFill="1" applyBorder="1" applyAlignment="1">
      <alignment horizontal="center" vertical="bottom"/>
    </xf>
    <xf numFmtId="0" fontId="16" fillId="8" borderId="13" xfId="0" applyFont="1" applyFill="1" applyBorder="1" applyAlignment="1">
      <alignment horizontal="center" vertical="bottom"/>
    </xf>
    <xf numFmtId="0" fontId="16" fillId="3" borderId="4" xfId="0" applyFont="1" applyFill="1" applyBorder="1" applyAlignment="1">
      <alignment horizontal="center" vertical="bottom"/>
    </xf>
    <xf numFmtId="0" fontId="20" fillId="3" borderId="0" xfId="0" applyFont="1" applyFill="1" applyBorder="1" applyAlignment="1">
      <alignment horizontal="center" vertical="bottom"/>
    </xf>
    <xf numFmtId="0" fontId="16" fillId="3" borderId="0" xfId="0" applyFont="1" applyFill="1" applyBorder="1" applyAlignment="1">
      <alignment vertical="bottom"/>
    </xf>
    <xf numFmtId="0" fontId="16" fillId="8" borderId="5" xfId="0" applyFont="1" applyFill="1" applyBorder="1" applyAlignment="1">
      <alignment horizontal="center" vertical="bottom"/>
    </xf>
    <xf numFmtId="0" fontId="16" fillId="8" borderId="14" xfId="0" applyFont="1" applyFill="1" applyBorder="1" applyAlignment="1">
      <alignment horizontal="center" vertical="bottom"/>
    </xf>
    <xf numFmtId="0" fontId="16" fillId="3" borderId="6" xfId="0" applyFont="1" applyFill="1" applyBorder="1" applyAlignment="1">
      <alignment horizontal="center" vertical="bottom"/>
    </xf>
    <xf numFmtId="0" fontId="16" fillId="8" borderId="7" xfId="0" applyFont="1" applyFill="1" applyBorder="1" applyAlignment="1">
      <alignment horizontal="center" vertical="bottom"/>
    </xf>
    <xf numFmtId="0" fontId="16" fillId="8" borderId="15" xfId="0" applyFont="1" applyFill="1" applyBorder="1" applyAlignment="1">
      <alignment horizontal="center" vertical="bottom"/>
    </xf>
    <xf numFmtId="0" fontId="16" fillId="3" borderId="8" xfId="0" applyFont="1" applyFill="1" applyBorder="1" applyAlignment="1">
      <alignment horizontal="center" vertical="bottom"/>
    </xf>
    <xf numFmtId="22" fontId="15" fillId="3" borderId="0" xfId="0" applyNumberFormat="1" applyFont="1" applyFill="1" applyBorder="1" applyAlignment="1">
      <alignment vertical="bottom"/>
    </xf>
    <xf numFmtId="0" fontId="2" fillId="3" borderId="0" xfId="0" applyFont="1" applyFill="1" applyBorder="1" applyAlignment="1">
      <alignment vertical="bottom"/>
    </xf>
    <xf numFmtId="0" fontId="21" fillId="3" borderId="0" xfId="0" applyFont="1" applyFill="1" applyBorder="1" applyAlignment="1">
      <alignment vertical="bottom"/>
    </xf>
    <xf numFmtId="0" fontId="2" fillId="3" borderId="0" xfId="0" applyFont="1" applyFill="1" applyBorder="1" applyAlignment="1">
      <alignment horizontal="center" vertical="bottom"/>
    </xf>
    <xf numFmtId="0" fontId="1" fillId="3" borderId="7" xfId="0" applyFill="1" applyBorder="1" applyAlignment="1">
      <alignment vertical="bottom"/>
    </xf>
    <xf numFmtId="0" fontId="1" fillId="3" borderId="1" xfId="0" applyFill="1" applyBorder="1" applyAlignment="1">
      <alignment vertical="bottom"/>
    </xf>
    <xf numFmtId="0" fontId="5" fillId="3" borderId="1" xfId="0" applyFont="1" applyFill="1" applyBorder="1" applyAlignment="1">
      <alignment vertical="bottom"/>
    </xf>
    <xf numFmtId="0" fontId="1" fillId="3" borderId="8" xfId="0" applyFill="1" applyBorder="1" applyAlignment="1">
      <alignment vertical="bottom"/>
    </xf>
    <xf numFmtId="0" fontId="1" fillId="0" borderId="0" xfId="0" applyFill="1" applyAlignment="1">
      <alignment vertical="bottom"/>
    </xf>
    <xf numFmtId="0" fontId="1" fillId="0" borderId="0" xfId="0" applyFill="1" applyAlignment="1">
      <alignment horizontal="center" vertical="bottom"/>
    </xf>
    <xf numFmtId="0" fontId="5" fillId="0" borderId="0" xfId="0" applyFont="1" applyFill="1" applyAlignment="1">
      <alignment vertical="bottom"/>
    </xf>
    <xf numFmtId="0" fontId="1" fillId="3" borderId="0" xfId="0" applyFill="1" applyAlignment="1">
      <alignment horizontal="center" vertical="bottom"/>
    </xf>
    <xf numFmtId="0" fontId="1" fillId="3" borderId="0" xfId="0" applyFill="1" applyAlignment="1">
      <alignment horizontal="center" vertical="bottom"/>
    </xf>
    <xf numFmtId="0" fontId="1" fillId="3" borderId="0" xfId="0" applyFill="1" applyAlignment="1">
      <alignment horizontal="center" vertical="bottom"/>
    </xf>
    <xf numFmtId="0" fontId="1" fillId="4" borderId="0" xfId="0" applyFill="1" applyAlignment="1">
      <alignment horizontal="center" vertical="bottom"/>
    </xf>
    <xf numFmtId="0" fontId="1" fillId="4" borderId="0" xfId="0" applyFill="1" applyAlignment="1">
      <alignment horizontal="center" vertical="bottom"/>
    </xf>
    <xf numFmtId="0" fontId="1" fillId="3" borderId="2" xfId="0" applyFill="1" applyBorder="1" applyAlignment="1">
      <alignment horizontal="center" vertical="bottom"/>
    </xf>
    <xf numFmtId="0" fontId="1" fillId="3" borderId="3" xfId="0" applyFill="1" applyBorder="1" applyAlignment="1">
      <alignment horizontal="center" vertical="bottom"/>
    </xf>
    <xf numFmtId="0" fontId="1" fillId="3" borderId="4" xfId="0" applyFill="1" applyBorder="1" applyAlignment="1">
      <alignment horizontal="center" vertical="bottom"/>
    </xf>
    <xf numFmtId="0" fontId="22" fillId="9" borderId="0" xfId="0" applyFont="1" applyFill="1" applyBorder="1" applyAlignment="1">
      <alignment horizontal="center" vertical="bottom"/>
    </xf>
    <xf numFmtId="0" fontId="22" fillId="10" borderId="0" xfId="0" applyFont="1" applyFill="1" applyBorder="1" applyAlignment="1">
      <alignment horizontal="center" vertical="bottom"/>
    </xf>
    <xf numFmtId="0" fontId="1" fillId="3" borderId="0" xfId="0" applyFill="1" applyBorder="1" applyAlignment="1">
      <alignment vertical="bottom"/>
    </xf>
    <xf numFmtId="0" fontId="22" fillId="11" borderId="0" xfId="0" applyFont="1" applyFill="1" applyBorder="1" applyAlignment="1">
      <alignment horizontal="center" vertical="bottom"/>
    </xf>
    <xf numFmtId="0" fontId="5" fillId="4" borderId="0" xfId="0" applyFont="1" applyFill="1" applyBorder="1" applyAlignment="1">
      <alignment vertical="bottom"/>
    </xf>
    <xf numFmtId="0" fontId="5" fillId="3" borderId="0" xfId="0" applyFont="1" applyFill="1" applyBorder="1" applyAlignment="1">
      <alignment vertical="bottom"/>
    </xf>
    <xf numFmtId="0" fontId="5" fillId="0" borderId="0" xfId="0" applyFont="1" applyFill="1" applyBorder="1" applyAlignment="1">
      <alignment vertical="bottom"/>
    </xf>
    <xf numFmtId="0" fontId="1" fillId="0" borderId="0" xfId="0" applyFill="1" applyBorder="1" applyAlignment="1">
      <alignment vertical="bottom"/>
    </xf>
    <xf numFmtId="0" fontId="1" fillId="3" borderId="0" xfId="0" applyFill="1" applyBorder="1" applyAlignment="1">
      <alignment vertical="bottom"/>
    </xf>
    <xf numFmtId="0" fontId="1" fillId="3" borderId="0" xfId="0" applyFill="1" applyAlignment="1">
      <alignment vertical="bottom"/>
    </xf>
    <xf numFmtId="0" fontId="1" fillId="4" borderId="0" xfId="0" applyFill="1" applyAlignment="1">
      <alignment vertical="bottom"/>
    </xf>
    <xf numFmtId="0" fontId="5" fillId="12" borderId="0" xfId="0" applyFont="1" applyFill="1" applyBorder="1" applyAlignment="1">
      <alignment horizontal="center" vertical="bottom"/>
    </xf>
    <xf numFmtId="0" fontId="1" fillId="0" borderId="0" xfId="0" applyBorder="1" applyAlignment="1">
      <alignment vertical="bottom"/>
    </xf>
    <xf numFmtId="22" fontId="16" fillId="3" borderId="1" xfId="0" applyNumberFormat="1" applyFont="1" applyFill="1" applyBorder="1" applyAlignment="1">
      <alignment horizontal="center" vertical="bottom"/>
    </xf>
    <xf numFmtId="0" fontId="5" fillId="3" borderId="0" xfId="0" applyFont="1" applyFill="1" applyBorder="1" applyAlignment="1">
      <alignment horizontal="center" vertical="bottom"/>
    </xf>
    <xf numFmtId="0" fontId="5" fillId="3" borderId="12" xfId="0" applyFont="1" applyFill="1" applyBorder="1" applyAlignment="1">
      <alignment horizontal="center" vertical="bottom"/>
    </xf>
    <xf numFmtId="0" fontId="1" fillId="3" borderId="12" xfId="0" applyFill="1" applyBorder="1" applyAlignment="1">
      <alignment horizontal="center" vertical="bottom"/>
    </xf>
    <xf numFmtId="0" fontId="1" fillId="3" borderId="10" xfId="0" applyFill="1" applyBorder="1" applyAlignment="1">
      <alignment horizontal="center" vertical="bottom"/>
    </xf>
    <xf numFmtId="0" fontId="1" fillId="4" borderId="0" xfId="0" applyFill="1" applyAlignment="1">
      <alignment vertical="bottom"/>
    </xf>
    <xf numFmtId="22" fontId="16" fillId="3" borderId="0" xfId="0" applyNumberFormat="1" applyFont="1" applyFill="1" applyBorder="1" applyAlignment="1">
      <alignment horizontal="center" vertical="bottom"/>
    </xf>
    <xf numFmtId="0" fontId="1" fillId="0" borderId="12" xfId="0" applyBorder="1" applyAlignment="1">
      <alignment horizontal="center" vertical="bottom"/>
    </xf>
    <xf numFmtId="0" fontId="1" fillId="0" borderId="10" xfId="0" applyBorder="1" applyAlignment="1">
      <alignment horizontal="center" vertical="bottom"/>
    </xf>
    <xf numFmtId="0" fontId="1" fillId="0" borderId="0" xfId="0" applyBorder="1" applyAlignment="1">
      <alignment horizontal="center" vertical="bottom"/>
    </xf>
    <xf numFmtId="0" fontId="1" fillId="0" borderId="12" xfId="0" applyBorder="1" applyAlignment="1">
      <alignment horizontal="center" vertical="bottom" wrapText="1"/>
    </xf>
    <xf numFmtId="0" fontId="1" fillId="0" borderId="6" xfId="0" applyBorder="1" applyAlignment="1">
      <alignment horizontal="center" vertical="bottom"/>
    </xf>
    <xf numFmtId="0" fontId="1" fillId="3" borderId="6" xfId="0" applyFill="1" applyBorder="1" applyAlignment="1">
      <alignment vertical="bottom"/>
    </xf>
    <xf numFmtId="0" fontId="1" fillId="3" borderId="7" xfId="0" applyFill="1" applyBorder="1" applyAlignment="1">
      <alignment horizontal="center" vertical="bottom"/>
    </xf>
    <xf numFmtId="0" fontId="1" fillId="3" borderId="1" xfId="0" applyFill="1" applyBorder="1" applyAlignment="1">
      <alignment horizontal="center" vertical="bottom"/>
    </xf>
    <xf numFmtId="0" fontId="1" fillId="3" borderId="8" xfId="0" applyFill="1" applyBorder="1" applyAlignment="1">
      <alignment horizontal="center" vertical="bottom"/>
    </xf>
    <xf numFmtId="0" fontId="1" fillId="0" borderId="2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5" xfId="0" applyBorder="1" applyAlignment="1">
      <alignment horizontal="center" vertical="bottom"/>
    </xf>
    <xf numFmtId="0" fontId="1" fillId="0" borderId="7" xfId="0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8" xfId="0" applyBorder="1" applyAlignment="1">
      <alignment horizontal="center" vertical="bottom"/>
    </xf>
    <xf numFmtId="0" fontId="1" fillId="0" borderId="3" xfId="0" applyBorder="1" applyAlignment="1">
      <alignment vertical="bottom"/>
    </xf>
    <xf numFmtId="0" fontId="1" fillId="0" borderId="4" xfId="0" applyBorder="1" applyAlignment="1">
      <alignment vertical="bottom"/>
    </xf>
    <xf numFmtId="22" fontId="1" fillId="0" borderId="6" xfId="0" applyNumberFormat="1" applyBorder="1" applyAlignment="1">
      <alignment vertical="bottom"/>
    </xf>
    <xf numFmtId="0" fontId="1" fillId="0" borderId="1" xfId="0" applyBorder="1" applyAlignment="1">
      <alignment vertical="bottom"/>
    </xf>
    <xf numFmtId="22" fontId="1" fillId="0" borderId="8" xfId="0" applyNumberForma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23" fillId="0" borderId="3" xfId="0" applyFont="1" applyBorder="1" applyAlignment="1">
      <alignment vertical="bottom"/>
    </xf>
    <xf numFmtId="0" fontId="23" fillId="0" borderId="4" xfId="0" applyFont="1" applyBorder="1" applyAlignment="1">
      <alignment vertical="bottom"/>
    </xf>
    <xf numFmtId="0" fontId="1" fillId="0" borderId="5" xfId="0" applyBorder="1" applyAlignment="1">
      <alignment horizontal="center" vertical="bottom"/>
    </xf>
    <xf numFmtId="0" fontId="1" fillId="0" borderId="0" xfId="0" applyBorder="1" applyAlignment="1">
      <alignment vertical="bottom"/>
    </xf>
    <xf numFmtId="0" fontId="1" fillId="0" borderId="6" xfId="0" applyBorder="1" applyAlignment="1">
      <alignment vertical="bottom"/>
    </xf>
    <xf numFmtId="0" fontId="1" fillId="0" borderId="7" xfId="0" applyBorder="1" applyAlignment="1">
      <alignment horizontal="center" vertical="bottom"/>
    </xf>
    <xf numFmtId="0" fontId="1" fillId="0" borderId="8" xfId="0" applyBorder="1" applyAlignment="1">
      <alignment vertical="bottom"/>
    </xf>
    <xf numFmtId="0" fontId="1" fillId="0" borderId="3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8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6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9" xfId="0" applyBorder="1" applyAlignment="1">
      <alignment horizontal="center" vertical="bottom"/>
    </xf>
    <xf numFmtId="0" fontId="1" fillId="0" borderId="10" xfId="0" applyBorder="1" applyAlignment="1">
      <alignment horizontal="center" vertical="bottom"/>
    </xf>
    <xf numFmtId="0" fontId="1" fillId="0" borderId="9" xfId="0" applyBorder="1" applyAlignment="1">
      <alignment horizontal="center" vertical="bottom"/>
    </xf>
    <xf numFmtId="0" fontId="1" fillId="0" borderId="10" xfId="0" applyBorder="1" applyAlignment="1">
      <alignment horizontal="center" vertical="bottom"/>
    </xf>
    <xf numFmtId="0" fontId="1" fillId="0" borderId="2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0" xfId="0" applyBorder="1" applyAlignment="1">
      <alignment horizontal="center" vertical="bottom"/>
    </xf>
    <xf numFmtId="0" fontId="1" fillId="0" borderId="12" xfId="0" applyBorder="1" applyAlignment="1">
      <alignment horizontal="center" vertical="bottom"/>
    </xf>
    <xf numFmtId="0" fontId="1" fillId="0" borderId="10" xfId="0" applyBorder="1" applyAlignment="1">
      <alignment horizontal="center" vertical="bottom"/>
    </xf>
    <xf numFmtId="0" fontId="1" fillId="0" borderId="2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13" xfId="0" applyBorder="1" applyAlignment="1">
      <alignment horizontal="center" vertical="bottom"/>
    </xf>
    <xf numFmtId="0" fontId="1" fillId="0" borderId="14" xfId="0" applyBorder="1" applyAlignment="1">
      <alignment horizontal="center" vertical="bottom"/>
    </xf>
    <xf numFmtId="0" fontId="1" fillId="0" borderId="15" xfId="0" applyBorder="1" applyAlignment="1">
      <alignment horizontal="center" vertical="bottom"/>
    </xf>
    <xf numFmtId="0" fontId="1" fillId="0" borderId="9" xfId="0" applyBorder="1" applyAlignment="1">
      <alignment horizontal="center" vertical="bottom"/>
    </xf>
    <xf numFmtId="0" fontId="1" fillId="0" borderId="11" xfId="0" applyBorder="1" applyAlignment="1">
      <alignment horizontal="center" vertical="bottom"/>
    </xf>
    <xf numFmtId="0" fontId="1" fillId="0" borderId="10" xfId="0" applyBorder="1" applyAlignment="1">
      <alignment horizontal="center" vertical="bottom"/>
    </xf>
    <xf numFmtId="0" fontId="1" fillId="0" borderId="2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9" xfId="0" applyBorder="1" applyAlignment="1">
      <alignment horizontal="center" vertical="bottom"/>
    </xf>
    <xf numFmtId="0" fontId="1" fillId="0" borderId="11" xfId="0" applyBorder="1" applyAlignment="1">
      <alignment horizontal="center" vertical="bottom"/>
    </xf>
    <xf numFmtId="0" fontId="1" fillId="0" borderId="10" xfId="0" applyBorder="1" applyAlignment="1">
      <alignment horizontal="center" vertical="bottom"/>
    </xf>
    <xf numFmtId="0" fontId="1" fillId="0" borderId="2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9" xfId="0" applyBorder="1" applyAlignment="1">
      <alignment horizontal="center" vertical="bottom"/>
    </xf>
    <xf numFmtId="0" fontId="1" fillId="0" borderId="11" xfId="0" applyBorder="1" applyAlignment="1">
      <alignment horizontal="center" vertical="bottom"/>
    </xf>
  </cellXfs>
  <cellStyles count="2">
    <cellStyle name="常规" xfId="0" builtinId="0"/>
    <cellStyle name="Hipervínculo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</xdr:colOff>
      <xdr:row>3</xdr:row>
      <xdr:rowOff>50601</xdr:rowOff>
    </xdr:from>
    <xdr:to>
      <xdr:col>8</xdr:col>
      <xdr:colOff>706976</xdr:colOff>
      <xdr:row>16</xdr:row>
      <xdr:rowOff>151804</xdr:rowOff>
    </xdr:to>
    <xdr:pic>
      <xdr:nvPicPr>
        <xdr:cNvPr id="2" name="1 Imagen" descr="ESCUDO ARGOS b copia.jp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311860</xdr:colOff>
      <xdr:row>3</xdr:row>
      <xdr:rowOff>0</xdr:rowOff>
    </xdr:from>
    <xdr:to>
      <xdr:col>21</xdr:col>
      <xdr:colOff>1345827</xdr:colOff>
      <xdr:row>6</xdr:row>
      <xdr:rowOff>35718</xdr:rowOff>
    </xdr:to>
    <xdr:pic>
      <xdr:nvPicPr>
        <xdr:cNvPr id="2" name="13 Imagen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9321</xdr:colOff>
      <xdr:row>5</xdr:row>
      <xdr:rowOff>126578</xdr:rowOff>
    </xdr:from>
    <xdr:to>
      <xdr:col>4</xdr:col>
      <xdr:colOff>275855</xdr:colOff>
      <xdr:row>12</xdr:row>
      <xdr:rowOff>151804</xdr:rowOff>
    </xdr:to>
    <xdr:pic>
      <xdr:nvPicPr>
        <xdr:cNvPr id="3" name="Imagen 8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238110</xdr:colOff>
      <xdr:row>15</xdr:row>
      <xdr:rowOff>101575</xdr:rowOff>
    </xdr:from>
    <xdr:to>
      <xdr:col>4</xdr:col>
      <xdr:colOff>304800</xdr:colOff>
      <xdr:row>22</xdr:row>
      <xdr:rowOff>177105</xdr:rowOff>
    </xdr:to>
    <xdr:pic>
      <xdr:nvPicPr>
        <xdr:cNvPr id="4" name="Imagen 14" descr=" 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0</xdr:colOff>
      <xdr:row>25</xdr:row>
      <xdr:rowOff>75790</xdr:rowOff>
    </xdr:from>
    <xdr:to>
      <xdr:col>4</xdr:col>
      <xdr:colOff>294758</xdr:colOff>
      <xdr:row>32</xdr:row>
      <xdr:rowOff>151804</xdr:rowOff>
    </xdr:to>
    <xdr:pic>
      <xdr:nvPicPr>
        <xdr:cNvPr id="5" name="Imagen 18" descr=" 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19001</xdr:colOff>
      <xdr:row>35</xdr:row>
      <xdr:rowOff>114076</xdr:rowOff>
    </xdr:from>
    <xdr:to>
      <xdr:col>4</xdr:col>
      <xdr:colOff>285306</xdr:colOff>
      <xdr:row>42</xdr:row>
      <xdr:rowOff>177105</xdr:rowOff>
    </xdr:to>
    <xdr:pic>
      <xdr:nvPicPr>
        <xdr:cNvPr id="6" name="Imagen 20" descr=" 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9321</xdr:colOff>
      <xdr:row>45</xdr:row>
      <xdr:rowOff>114076</xdr:rowOff>
    </xdr:from>
    <xdr:to>
      <xdr:col>4</xdr:col>
      <xdr:colOff>285897</xdr:colOff>
      <xdr:row>53</xdr:row>
      <xdr:rowOff>0</xdr:rowOff>
    </xdr:to>
    <xdr:pic>
      <xdr:nvPicPr>
        <xdr:cNvPr id="7" name="Imagen 22" descr=" 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28322</xdr:colOff>
      <xdr:row>55</xdr:row>
      <xdr:rowOff>75790</xdr:rowOff>
    </xdr:from>
    <xdr:to>
      <xdr:col>4</xdr:col>
      <xdr:colOff>359734</xdr:colOff>
      <xdr:row>62</xdr:row>
      <xdr:rowOff>151804</xdr:rowOff>
    </xdr:to>
    <xdr:pic>
      <xdr:nvPicPr>
        <xdr:cNvPr id="8" name="Imagen 26" descr=" "/>
        <xdr:cNvPicPr/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19001</xdr:colOff>
      <xdr:row>65</xdr:row>
      <xdr:rowOff>114076</xdr:rowOff>
    </xdr:from>
    <xdr:to>
      <xdr:col>4</xdr:col>
      <xdr:colOff>361506</xdr:colOff>
      <xdr:row>73</xdr:row>
      <xdr:rowOff>0</xdr:rowOff>
    </xdr:to>
    <xdr:pic>
      <xdr:nvPicPr>
        <xdr:cNvPr id="9" name="Imagen 28" descr=" "/>
        <xdr:cNvPicPr/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9321</xdr:colOff>
      <xdr:row>75</xdr:row>
      <xdr:rowOff>75790</xdr:rowOff>
    </xdr:from>
    <xdr:to>
      <xdr:col>4</xdr:col>
      <xdr:colOff>323702</xdr:colOff>
      <xdr:row>82</xdr:row>
      <xdr:rowOff>126578</xdr:rowOff>
    </xdr:to>
    <xdr:pic>
      <xdr:nvPicPr>
        <xdr:cNvPr id="10" name="Imagen 30" descr=" "/>
        <xdr:cNvPicPr/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56993</xdr:colOff>
      <xdr:row>18</xdr:row>
      <xdr:rowOff>113853</xdr:rowOff>
    </xdr:from>
    <xdr:to>
      <xdr:col>16</xdr:col>
      <xdr:colOff>165225</xdr:colOff>
      <xdr:row>31</xdr:row>
      <xdr:rowOff>72181</xdr:rowOff>
    </xdr:to>
    <xdr:pic>
      <xdr:nvPicPr>
        <xdr:cNvPr id="2" name="Imagen 2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mailto:penca2018argos@gmail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hyperlink" Target="mailto:Pablo.bentancour@gmail.com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J33"/>
  <sheetViews>
    <sheetView workbookViewId="0">
      <selection activeCell="C32" sqref="C32"/>
    </sheetView>
  </sheetViews>
  <sheetFormatPr defaultRowHeight="15.0" defaultColWidth="10"/>
  <cols>
    <col min="1" max="1" customWidth="1" width="2.7109375" style="0"/>
    <col min="2" max="2" customWidth="1" width="18.425781" style="1"/>
    <col min="3" max="3" customWidth="1" width="112.85547" style="0"/>
    <col min="4" max="4" customWidth="1" width="1.7109375" style="0"/>
    <col min="5" max="5" customWidth="1" width="11.425781" style="1"/>
    <col min="6" max="6" customWidth="1" width="3.7109375" style="1"/>
    <col min="7" max="7" customWidth="1" width="3.7109375" style="1"/>
    <col min="8" max="8" customWidth="1" width="11.425781" style="1"/>
    <col min="9" max="9" customWidth="1" width="11.425781" style="1"/>
    <col min="257" max="16384" width="9" style="0" hidden="0"/>
  </cols>
  <sheetData>
    <row r="2" spans="8:8">
      <c r="B2" s="2" t="s">
        <v>48</v>
      </c>
      <c r="C2" t="s">
        <v>50</v>
      </c>
      <c r="E2" s="3" t="s">
        <v>79</v>
      </c>
      <c r="F2" s="3"/>
      <c r="G2" s="3"/>
      <c r="H2" s="3"/>
      <c r="I2" s="3"/>
    </row>
    <row r="3" spans="8:8" ht="15.75">
      <c r="C3" t="s">
        <v>49</v>
      </c>
      <c r="E3" s="4" t="s">
        <v>83</v>
      </c>
      <c r="F3" s="4"/>
      <c r="G3" s="4"/>
      <c r="H3" s="4"/>
      <c r="I3" s="4"/>
    </row>
    <row r="4" spans="8:8">
      <c r="C4" t="s">
        <v>61</v>
      </c>
      <c r="E4" s="5"/>
      <c r="F4" s="6"/>
      <c r="G4" s="6"/>
      <c r="H4" s="6"/>
      <c r="I4" s="7"/>
    </row>
    <row r="5" spans="8:8" ht="14.25" customHeight="1">
      <c r="C5" s="8" t="s">
        <v>78</v>
      </c>
      <c r="E5" s="9"/>
      <c r="F5" s="10"/>
      <c r="G5" s="10"/>
      <c r="H5" s="10"/>
      <c r="I5" s="11"/>
    </row>
    <row r="6" spans="8:8" s="8" ht="14.25" customFormat="1" customHeight="1">
      <c r="B6" s="12"/>
      <c r="C6" s="8" t="s">
        <v>211</v>
      </c>
      <c r="E6" s="13"/>
      <c r="F6" s="14"/>
      <c r="G6" s="14"/>
      <c r="H6" s="14"/>
      <c r="I6" s="15"/>
    </row>
    <row r="7" spans="8:8">
      <c r="C7" t="s">
        <v>51</v>
      </c>
      <c r="E7" s="9"/>
      <c r="F7" s="10"/>
      <c r="G7" s="10"/>
      <c r="H7" s="10"/>
      <c r="I7" s="11"/>
    </row>
    <row r="8" spans="8:8">
      <c r="C8" t="s">
        <v>52</v>
      </c>
      <c r="E8" s="9"/>
      <c r="F8" s="10"/>
      <c r="G8" s="10"/>
      <c r="H8" s="10"/>
      <c r="I8" s="11"/>
    </row>
    <row r="9" spans="8:8">
      <c r="C9" t="s">
        <v>54</v>
      </c>
      <c r="E9" s="9"/>
      <c r="F9" s="10"/>
      <c r="G9" s="10"/>
      <c r="H9" s="10"/>
      <c r="I9" s="11"/>
    </row>
    <row r="10" spans="8:8">
      <c r="C10" t="s">
        <v>53</v>
      </c>
      <c r="E10" s="9"/>
      <c r="F10" s="10"/>
      <c r="G10" s="10"/>
      <c r="H10" s="10"/>
      <c r="I10" s="11"/>
    </row>
    <row r="11" spans="8:8">
      <c r="C11" t="s">
        <v>77</v>
      </c>
      <c r="E11" s="9"/>
      <c r="F11" s="10"/>
      <c r="G11" s="10"/>
      <c r="H11" s="10"/>
      <c r="I11" s="11"/>
    </row>
    <row r="12" spans="8:8">
      <c r="B12" s="2" t="s">
        <v>62</v>
      </c>
      <c r="C12" t="s">
        <v>65</v>
      </c>
      <c r="E12" s="9"/>
      <c r="F12" s="10"/>
      <c r="G12" s="10"/>
      <c r="H12" s="10"/>
      <c r="I12" s="11"/>
    </row>
    <row r="13" spans="8:8">
      <c r="C13" t="s">
        <v>66</v>
      </c>
      <c r="E13" s="9"/>
      <c r="F13" s="10"/>
      <c r="G13" s="10"/>
      <c r="H13" s="10"/>
      <c r="I13" s="11"/>
    </row>
    <row r="14" spans="8:8">
      <c r="C14" t="s">
        <v>63</v>
      </c>
      <c r="E14" s="9"/>
      <c r="F14" s="10"/>
      <c r="G14" s="10"/>
      <c r="H14" s="10"/>
      <c r="I14" s="11"/>
    </row>
    <row r="15" spans="8:8">
      <c r="C15" t="s">
        <v>64</v>
      </c>
      <c r="E15" s="9"/>
      <c r="F15" s="10"/>
      <c r="G15" s="10"/>
      <c r="H15" s="10"/>
      <c r="I15" s="11"/>
    </row>
    <row r="16" spans="8:8">
      <c r="C16" t="s">
        <v>68</v>
      </c>
      <c r="E16" s="9"/>
      <c r="F16" s="10"/>
      <c r="G16" s="10"/>
      <c r="H16" s="10"/>
      <c r="I16" s="11"/>
    </row>
    <row r="17" spans="8:8">
      <c r="B17" s="2" t="s">
        <v>60</v>
      </c>
      <c r="C17" t="s">
        <v>221</v>
      </c>
      <c r="E17" s="9"/>
      <c r="F17" s="10"/>
      <c r="G17" s="10"/>
      <c r="H17" s="10"/>
      <c r="I17" s="11"/>
    </row>
    <row r="18" spans="8:8" ht="15.75">
      <c r="C18" t="s">
        <v>72</v>
      </c>
      <c r="E18" s="16"/>
      <c r="F18" s="17"/>
      <c r="G18" s="17"/>
      <c r="H18" s="17"/>
      <c r="I18" s="18"/>
    </row>
    <row r="19" spans="8:8">
      <c r="C19" t="s">
        <v>71</v>
      </c>
      <c r="E19" s="19" t="s">
        <v>82</v>
      </c>
      <c r="F19" s="19"/>
      <c r="G19" s="19"/>
      <c r="H19" s="19"/>
      <c r="I19" s="19"/>
    </row>
    <row r="20" spans="8:8" ht="15.75">
      <c r="C20" t="s">
        <v>73</v>
      </c>
    </row>
    <row r="21" spans="8:8" ht="15.75">
      <c r="C21" t="s">
        <v>74</v>
      </c>
      <c r="D21" t="s">
        <v>31</v>
      </c>
      <c r="E21" s="20" t="s">
        <v>0</v>
      </c>
      <c r="F21" s="21">
        <v>3.0</v>
      </c>
      <c r="G21" s="22">
        <v>1.0</v>
      </c>
      <c r="H21" s="23" t="s">
        <v>16</v>
      </c>
      <c r="I21" s="24" t="s">
        <v>55</v>
      </c>
    </row>
    <row r="22" spans="8:8" ht="15.75">
      <c r="C22" t="s">
        <v>75</v>
      </c>
      <c r="E22" s="25"/>
      <c r="F22" s="26"/>
      <c r="G22" s="26"/>
      <c r="H22" s="26"/>
      <c r="I22" s="27"/>
    </row>
    <row r="23" spans="8:8" ht="15.75">
      <c r="C23" t="s">
        <v>76</v>
      </c>
      <c r="E23" s="25" t="s">
        <v>0</v>
      </c>
      <c r="F23" s="21">
        <v>3.0</v>
      </c>
      <c r="G23" s="22">
        <v>4.0</v>
      </c>
      <c r="H23" s="26" t="str">
        <f>H21</f>
        <v>Argentina</v>
      </c>
      <c r="I23" s="27" t="s">
        <v>56</v>
      </c>
    </row>
    <row r="24" spans="8:8" ht="15.75">
      <c r="B24" s="2" t="s">
        <v>80</v>
      </c>
      <c r="C24" s="28" t="s">
        <v>81</v>
      </c>
      <c r="E24" s="25" t="s">
        <v>0</v>
      </c>
      <c r="F24" s="21">
        <v>1.0</v>
      </c>
      <c r="G24" s="22">
        <v>1.0</v>
      </c>
      <c r="H24" s="26" t="str">
        <f>H23</f>
        <v>Argentina</v>
      </c>
      <c r="I24" s="27" t="s">
        <v>56</v>
      </c>
    </row>
    <row r="25" spans="8:8" ht="15.75">
      <c r="C25" s="29" t="s">
        <v>212</v>
      </c>
      <c r="E25" s="25" t="s">
        <v>0</v>
      </c>
      <c r="F25" s="21">
        <v>2.0</v>
      </c>
      <c r="G25" s="22">
        <v>0.0</v>
      </c>
      <c r="H25" s="26" t="str">
        <f t="shared" si="0" ref="H25:H27">H24</f>
        <v>Argentina</v>
      </c>
      <c r="I25" s="27" t="s">
        <v>57</v>
      </c>
    </row>
    <row r="26" spans="8:8" ht="15.75">
      <c r="C26" s="28" t="s">
        <v>213</v>
      </c>
      <c r="E26" s="25" t="s">
        <v>0</v>
      </c>
      <c r="F26" s="21">
        <v>2.0</v>
      </c>
      <c r="G26" s="22">
        <v>1.0</v>
      </c>
      <c r="H26" s="26" t="str">
        <f t="shared" si="0"/>
        <v>Argentina</v>
      </c>
      <c r="I26" s="27" t="s">
        <v>58</v>
      </c>
    </row>
    <row r="27" spans="8:8" ht="15.75">
      <c r="C27" s="28" t="s">
        <v>214</v>
      </c>
      <c r="E27" s="25" t="s">
        <v>0</v>
      </c>
      <c r="F27" s="21">
        <v>3.0</v>
      </c>
      <c r="G27" s="22">
        <v>2.0</v>
      </c>
      <c r="H27" s="26" t="str">
        <f t="shared" si="0"/>
        <v>Argentina</v>
      </c>
      <c r="I27" s="27" t="s">
        <v>58</v>
      </c>
    </row>
    <row r="28" spans="8:8" ht="15.75">
      <c r="C28" s="28" t="s">
        <v>218</v>
      </c>
      <c r="E28" s="30" t="s">
        <v>0</v>
      </c>
      <c r="F28" s="21">
        <v>3.0</v>
      </c>
      <c r="G28" s="22">
        <v>1.0</v>
      </c>
      <c r="H28" s="31" t="str">
        <f>H27</f>
        <v>Argentina</v>
      </c>
      <c r="I28" s="32" t="s">
        <v>59</v>
      </c>
    </row>
    <row r="29" spans="8:8">
      <c r="C29" s="28" t="s">
        <v>215</v>
      </c>
    </row>
    <row r="30" spans="8:8">
      <c r="C30" s="28" t="s">
        <v>216</v>
      </c>
    </row>
    <row r="31" spans="8:8">
      <c r="C31" s="28" t="s">
        <v>222</v>
      </c>
    </row>
    <row r="32" spans="8:8">
      <c r="C32" s="28" t="s">
        <v>217</v>
      </c>
    </row>
    <row r="33" spans="8:8">
      <c r="B33" s="2" t="s">
        <v>67</v>
      </c>
      <c r="C33" s="33" t="s">
        <v>210</v>
      </c>
    </row>
  </sheetData>
  <mergeCells count="3">
    <mergeCell ref="E2:I2"/>
    <mergeCell ref="E3:I3"/>
    <mergeCell ref="E19:I19"/>
  </mergeCells>
  <hyperlinks>
    <hyperlink ref="C33" r:id="rId2"/>
  </hyperlinks>
  <pageMargins left="0.7" right="0.7" top="0.75" bottom="0.75" header="0.3" footer="0.3"/>
  <drawing r:id="rId1"/>
  <extLst>
    <ext xmlns:x14="http://schemas.microsoft.com/office/spreadsheetml/2009/9/main" uri="{05C60535-1F16-4fd2-B633-F4F36F0B64E0}"/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AN375"/>
  <sheetViews>
    <sheetView workbookViewId="0" zoomScale="39">
      <selection activeCell="V26" sqref="V26"/>
    </sheetView>
  </sheetViews>
  <sheetFormatPr defaultRowHeight="15.0" defaultColWidth="10"/>
  <cols>
    <col min="1" max="1" customWidth="1" width="2.8554688" style="34"/>
    <col min="2" max="2" customWidth="1" width="3.7109375" style="0"/>
    <col min="3" max="3" customWidth="1" width="4.8554688" style="0"/>
    <col min="4" max="4" customWidth="1" width="15.7109375" style="0"/>
    <col min="5" max="5" customWidth="1" width="8.0" style="0"/>
    <col min="6" max="6" customWidth="1" width="22.0" style="0"/>
    <col min="7" max="7" customWidth="1" width="15.7109375" style="0"/>
    <col min="8" max="8" customWidth="1" width="4.7109375" style="0"/>
    <col min="9" max="9" customWidth="1" width="4.7109375" style="0"/>
    <col min="10" max="10" customWidth="1" width="15.7109375" style="0"/>
    <col min="11" max="11" customWidth="1" width="3.7109375" style="0"/>
    <col min="12" max="12" customWidth="1" width="3.7109375" style="1"/>
    <col min="13" max="13" customWidth="1" width="15.7109375" style="0"/>
    <col min="14" max="14" customWidth="1" width="3.7109375" style="0"/>
    <col min="15" max="15" customWidth="1" width="3.7109375" style="0"/>
    <col min="16" max="16" customWidth="1" width="3.7109375" style="0"/>
    <col min="17" max="17" customWidth="1" width="3.7109375" style="0"/>
    <col min="18" max="18" customWidth="1" width="3.7109375" style="0"/>
    <col min="19" max="19" customWidth="1" width="5.7109375" style="0"/>
    <col min="20" max="20" customWidth="1" width="4.7109375" style="0"/>
    <col min="21" max="21" customWidth="1" width="2.7109375" style="28"/>
    <col min="22" max="22" customWidth="1" width="25.140625" style="0"/>
    <col min="23" max="23" customWidth="1" width="2.7109375" style="0"/>
    <col min="24" max="24" customWidth="1" width="11.425781" style="35"/>
    <col min="25" max="25" customWidth="1" width="11.425781" style="35"/>
    <col min="26" max="26" customWidth="1" width="11.425781" style="35"/>
    <col min="27" max="27" customWidth="1" width="11.425781" style="35"/>
    <col min="28" max="28" customWidth="1" width="11.425781" style="35"/>
    <col min="29" max="29" customWidth="1" width="11.425781" style="35"/>
    <col min="30" max="30" customWidth="1" width="11.425781" style="35"/>
    <col min="31" max="31" customWidth="1" width="11.425781" style="36"/>
    <col min="32" max="32" customWidth="1" width="11.425781" style="36"/>
    <col min="33" max="33" customWidth="1" width="11.425781" style="36"/>
    <col min="34" max="34" customWidth="1" width="11.425781" style="36"/>
    <col min="35" max="35" customWidth="1" width="11.425781" style="36"/>
    <col min="36" max="36" customWidth="1" width="11.425781" style="36"/>
    <col min="37" max="37" customWidth="1" width="11.425781" style="36"/>
    <col min="38" max="38" customWidth="1" width="11.425781" style="36"/>
    <col min="39" max="39" customWidth="1" width="11.425781" style="36"/>
    <col min="257" max="16384" width="9" style="0" hidden="0"/>
  </cols>
  <sheetData>
    <row r="1" spans="8:8" s="34" ht="15.75" customFormat="1">
      <c r="A1" s="37"/>
      <c r="L1" s="38"/>
      <c r="U1" s="39"/>
    </row>
    <row r="2" spans="8:8" s="36" ht="15.75" customFormat="1">
      <c r="A2" s="40"/>
      <c r="B2" s="41"/>
      <c r="C2" s="42"/>
      <c r="D2" s="42"/>
      <c r="E2" s="42"/>
      <c r="F2" s="42"/>
      <c r="G2" s="42"/>
      <c r="H2" s="42"/>
      <c r="I2" s="42"/>
      <c r="J2" s="42"/>
      <c r="K2" s="42"/>
      <c r="L2" s="6"/>
      <c r="M2" s="42"/>
      <c r="N2" s="42"/>
      <c r="O2" s="42"/>
      <c r="P2" s="42"/>
      <c r="Q2" s="42"/>
      <c r="R2" s="42"/>
      <c r="S2" s="42"/>
      <c r="T2" s="42"/>
      <c r="U2" s="43"/>
      <c r="V2" s="42"/>
      <c r="W2" s="44"/>
      <c r="X2" s="34"/>
      <c r="Y2" s="34"/>
      <c r="Z2" s="34"/>
      <c r="AA2" s="34"/>
      <c r="AB2" s="34"/>
      <c r="AC2" s="34"/>
      <c r="AD2" s="35"/>
    </row>
    <row r="3" spans="8:8" ht="15.0">
      <c r="A3" s="40"/>
      <c r="B3" s="45"/>
      <c r="C3" s="46"/>
      <c r="D3" s="47" t="s">
        <v>29</v>
      </c>
      <c r="E3" s="48" t="s">
        <v>223</v>
      </c>
      <c r="F3" s="49"/>
      <c r="G3" s="50"/>
      <c r="H3" s="51"/>
      <c r="I3" s="51"/>
      <c r="J3" s="52" t="s">
        <v>30</v>
      </c>
      <c r="K3" s="53" t="s">
        <v>224</v>
      </c>
      <c r="L3" s="54"/>
      <c r="M3" s="54"/>
      <c r="N3" s="54"/>
      <c r="O3" s="54"/>
      <c r="P3" s="54"/>
      <c r="Q3" s="54"/>
      <c r="R3" s="54"/>
      <c r="S3" s="55"/>
      <c r="T3" s="46"/>
      <c r="U3" s="56"/>
      <c r="V3" s="57" t="s">
        <v>88</v>
      </c>
      <c r="W3" s="58"/>
      <c r="X3" s="34"/>
      <c r="Y3" s="34"/>
      <c r="Z3" s="34"/>
      <c r="AA3" s="34"/>
      <c r="AB3" s="34"/>
      <c r="AC3" s="34"/>
    </row>
    <row r="4" spans="8:8">
      <c r="A4" s="40"/>
      <c r="B4" s="45"/>
      <c r="C4" s="46"/>
      <c r="D4" s="46"/>
      <c r="E4" s="46"/>
      <c r="F4" s="46"/>
      <c r="G4" s="46"/>
      <c r="H4" s="46"/>
      <c r="I4" s="46"/>
      <c r="J4" s="46"/>
      <c r="K4" s="46"/>
      <c r="L4" s="10"/>
      <c r="M4" s="46"/>
      <c r="N4" s="46"/>
      <c r="O4" s="46"/>
      <c r="P4" s="46"/>
      <c r="Q4" s="46"/>
      <c r="R4" s="46"/>
      <c r="S4" s="46"/>
      <c r="T4" s="46"/>
      <c r="U4" s="56"/>
      <c r="V4" s="46"/>
      <c r="W4" s="58"/>
      <c r="X4" s="34"/>
      <c r="Y4" s="34"/>
      <c r="Z4" s="34"/>
      <c r="AA4" s="34"/>
      <c r="AB4" s="34"/>
      <c r="AC4" s="34"/>
    </row>
    <row r="5" spans="8:8">
      <c r="A5" s="40"/>
      <c r="B5" s="45"/>
      <c r="C5" s="59" t="s">
        <v>7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56"/>
      <c r="V5" s="46"/>
      <c r="W5" s="58"/>
      <c r="X5" s="34"/>
      <c r="Y5" s="34"/>
      <c r="Z5" s="34"/>
      <c r="AA5" s="34"/>
      <c r="AB5" s="34"/>
      <c r="AC5" s="34"/>
    </row>
    <row r="6" spans="8:8" ht="15.75">
      <c r="A6" s="40"/>
      <c r="B6" s="45"/>
      <c r="C6" s="46"/>
      <c r="D6" s="46"/>
      <c r="E6" s="46"/>
      <c r="F6" s="46"/>
      <c r="G6" s="46"/>
      <c r="H6" s="46"/>
      <c r="I6" s="46"/>
      <c r="J6" s="46"/>
      <c r="K6" s="46"/>
      <c r="L6" s="10"/>
      <c r="M6" s="46"/>
      <c r="N6" s="46"/>
      <c r="O6" s="46"/>
      <c r="P6" s="46"/>
      <c r="Q6" s="46"/>
      <c r="R6" s="46"/>
      <c r="S6" s="46"/>
      <c r="T6" s="46"/>
      <c r="U6" s="56"/>
      <c r="V6" s="46"/>
      <c r="W6" s="58"/>
      <c r="X6" s="34"/>
      <c r="Y6" s="34"/>
      <c r="Z6" s="34"/>
      <c r="AA6" s="34"/>
      <c r="AB6" s="34"/>
      <c r="AC6" s="34"/>
    </row>
    <row r="7" spans="8:8" ht="15.0">
      <c r="A7" s="40"/>
      <c r="B7" s="45"/>
      <c r="C7" s="46"/>
      <c r="D7" s="46"/>
      <c r="E7" s="46"/>
      <c r="F7" s="61" t="s">
        <v>153</v>
      </c>
      <c r="G7" s="62" t="str">
        <f>D8</f>
        <v>Rusia</v>
      </c>
      <c r="H7" s="63">
        <v>0.0</v>
      </c>
      <c r="I7" s="64">
        <v>0.0</v>
      </c>
      <c r="J7" s="65" t="str">
        <f>D9</f>
        <v>Arabia Saudita</v>
      </c>
      <c r="K7" s="10"/>
      <c r="L7" s="10"/>
      <c r="M7" s="10"/>
      <c r="N7" s="66" t="s">
        <v>1</v>
      </c>
      <c r="O7" s="67" t="s">
        <v>2</v>
      </c>
      <c r="P7" s="67" t="s">
        <v>3</v>
      </c>
      <c r="Q7" s="67" t="s">
        <v>4</v>
      </c>
      <c r="R7" s="67" t="s">
        <v>5</v>
      </c>
      <c r="S7" s="67" t="s">
        <v>11</v>
      </c>
      <c r="T7" s="68" t="s">
        <v>6</v>
      </c>
      <c r="U7" s="56"/>
      <c r="V7" s="69"/>
      <c r="W7" s="58"/>
      <c r="X7" s="34"/>
      <c r="Y7" s="34"/>
      <c r="Z7" s="34"/>
      <c r="AA7" s="34"/>
      <c r="AB7" s="34"/>
      <c r="AC7" s="34"/>
    </row>
    <row r="8" spans="8:8">
      <c r="A8" s="40"/>
      <c r="B8" s="45"/>
      <c r="C8" s="46"/>
      <c r="D8" s="10" t="s">
        <v>84</v>
      </c>
      <c r="E8" s="46"/>
      <c r="F8" s="61" t="s">
        <v>170</v>
      </c>
      <c r="G8" s="70" t="str">
        <f>D10</f>
        <v>Egipto</v>
      </c>
      <c r="H8" s="71">
        <v>0.0</v>
      </c>
      <c r="I8" s="72">
        <v>1.0</v>
      </c>
      <c r="J8" s="73" t="str">
        <f>D11</f>
        <v>Uruguay</v>
      </c>
      <c r="K8" s="10"/>
      <c r="L8" s="66" t="s">
        <v>12</v>
      </c>
      <c r="M8" s="74" t="str">
        <f>IF('No modificar!!'!AJ4=3,'No modificar!!'!U4,IF('No modificar!!'!AJ5=3,'No modificar!!'!U5,IF('No modificar!!'!AJ6=3,'No modificar!!'!U6,'No modificar!!'!U7)))</f>
        <v>Uruguay</v>
      </c>
      <c r="N8" s="75">
        <f>IF('No modificar!!'!AJ4=3,'No modificar!!'!V4,IF('No modificar!!'!AJ5=3,'No modificar!!'!V5,IF('No modificar!!'!AJ6=3,'No modificar!!'!V6,'No modificar!!'!V7)))</f>
        <v>2.0</v>
      </c>
      <c r="O8" s="76">
        <f>IF('No modificar!!'!AJ4=3,'No modificar!!'!W4,IF('No modificar!!'!AJ5=3,'No modificar!!'!W5,IF('No modificar!!'!AJ6=3,'No modificar!!'!W6,'No modificar!!'!W7)))</f>
        <v>1.0</v>
      </c>
      <c r="P8" s="76">
        <f>IF('No modificar!!'!AJ4=3,'No modificar!!'!X4,IF('No modificar!!'!AJ5=3,'No modificar!!'!X5,IF('No modificar!!'!AJ6=3,'No modificar!!'!X6,'No modificar!!'!X7)))</f>
        <v>0.0</v>
      </c>
      <c r="Q8" s="76">
        <f>IF('No modificar!!'!AJ4=3,'No modificar!!'!Y4,IF('No modificar!!'!AJ5=3,'No modificar!!'!Y5,IF('No modificar!!'!AJ6=3,'No modificar!!'!Y6,'No modificar!!'!Y7)))</f>
        <v>3.0</v>
      </c>
      <c r="R8" s="76">
        <f>IF('No modificar!!'!AJ4=3,'No modificar!!'!Z4,IF('No modificar!!'!AJ5=3,'No modificar!!'!Z5,IF('No modificar!!'!AJ6=3,'No modificar!!'!Z6,'No modificar!!'!Z7)))</f>
        <v>0.0</v>
      </c>
      <c r="S8" s="76">
        <f>IF('No modificar!!'!AJ4=3,'No modificar!!'!AA4,IF('No modificar!!'!AJ5=3,'No modificar!!'!AA5,IF('No modificar!!'!AJ6=3,'No modificar!!'!AA6,'No modificar!!'!AA7)))</f>
        <v>3.0</v>
      </c>
      <c r="T8" s="74">
        <f>IF('No modificar!!'!AJ4=3,'No modificar!!'!AB4,IF('No modificar!!'!AJ5=3,'No modificar!!'!AB5,IF('No modificar!!'!AJ6=3,'No modificar!!'!AB6,'No modificar!!'!AB7)))</f>
        <v>7.0</v>
      </c>
      <c r="U8" s="77" t="str">
        <f>IF(AND(T8=T9,S8=S9,Q8=Q9),"!!"," ")</f>
        <v> </v>
      </c>
      <c r="V8" s="78" t="str">
        <f>IF(AND(T8=T9,S8=S9,Q8=Q9),"El 1° se decide por Fair Play"," ")</f>
        <v> </v>
      </c>
      <c r="W8" s="58"/>
      <c r="X8" s="34"/>
      <c r="Y8" s="34"/>
      <c r="Z8" s="34"/>
      <c r="AA8" s="34"/>
      <c r="AB8" s="34"/>
      <c r="AC8" s="34"/>
    </row>
    <row r="9" spans="8:8">
      <c r="A9" s="40"/>
      <c r="B9" s="45"/>
      <c r="C9" s="46"/>
      <c r="D9" s="10" t="s">
        <v>85</v>
      </c>
      <c r="E9" s="46"/>
      <c r="F9" s="61" t="s">
        <v>149</v>
      </c>
      <c r="G9" s="70" t="str">
        <f>D8</f>
        <v>Rusia</v>
      </c>
      <c r="H9" s="71">
        <v>1.0</v>
      </c>
      <c r="I9" s="72">
        <v>0.0</v>
      </c>
      <c r="J9" s="73" t="str">
        <f>D10</f>
        <v>Egipto</v>
      </c>
      <c r="K9" s="10"/>
      <c r="L9" s="79" t="s">
        <v>13</v>
      </c>
      <c r="M9" s="80" t="str">
        <f>IF('No modificar!!'!AJ4=2,'No modificar!!'!U4,IF('No modificar!!'!AJ5=2,'No modificar!!'!U5,IF('No modificar!!'!AJ6=2,'No modificar!!'!U6,'No modificar!!'!U7)))</f>
        <v>Rusia</v>
      </c>
      <c r="N9" s="81">
        <f>IF('No modificar!!'!AJ4=2,'No modificar!!'!V4,IF('No modificar!!'!AJ5=2,'No modificar!!'!V5,IF('No modificar!!'!AJ6=2,'No modificar!!'!V6,'No modificar!!'!V7)))</f>
        <v>1.0</v>
      </c>
      <c r="O9" s="82">
        <f>IF('No modificar!!'!AJ4=2,'No modificar!!'!W4,IF('No modificar!!'!AJ5=2,'No modificar!!'!W5,IF('No modificar!!'!AJ6=2,'No modificar!!'!W6,'No modificar!!'!W7)))</f>
        <v>2.0</v>
      </c>
      <c r="P9" s="82">
        <f>IF('No modificar!!'!AJ4=2,'No modificar!!'!X4,IF('No modificar!!'!AJ5=2,'No modificar!!'!X5,IF('No modificar!!'!AJ6=2,'No modificar!!'!X6,'No modificar!!'!X7)))</f>
        <v>0.0</v>
      </c>
      <c r="Q9" s="82">
        <f>IF('No modificar!!'!AJ4=2,'No modificar!!'!Y4,IF('No modificar!!'!AJ5=2,'No modificar!!'!Y5,IF('No modificar!!'!AJ6=2,'No modificar!!'!Y6,'No modificar!!'!Y7)))</f>
        <v>1.0</v>
      </c>
      <c r="R9" s="82">
        <f>IF('No modificar!!'!AJ4=2,'No modificar!!'!Z4,IF('No modificar!!'!AJ5=2,'No modificar!!'!Z5,IF('No modificar!!'!AJ6=2,'No modificar!!'!Z6,'No modificar!!'!Z7)))</f>
        <v>0.0</v>
      </c>
      <c r="S9" s="82">
        <f>IF('No modificar!!'!AJ4=2,'No modificar!!'!AA4,IF('No modificar!!'!AJ5=2,'No modificar!!'!AA5,IF('No modificar!!'!AJ6=2,'No modificar!!'!AA6,'No modificar!!'!AA7)))</f>
        <v>1.0</v>
      </c>
      <c r="T9" s="80">
        <f>IF('No modificar!!'!AJ4=2,'No modificar!!'!AB4,IF('No modificar!!'!AJ5=2,'No modificar!!'!AB5,IF('No modificar!!'!AJ6=2,'No modificar!!'!AB6,'No modificar!!'!AB7)))</f>
        <v>5.0</v>
      </c>
      <c r="U9" s="77" t="str">
        <f>IF(AND(T9=T10,S9=S10,Q9=Q10),"!!"," ")</f>
        <v> </v>
      </c>
      <c r="V9" s="78" t="str">
        <f>IF(AND(T9=T10,S9=S10,Q9=Q10),"El 2° se decide por Fair Play"," ")</f>
        <v> </v>
      </c>
      <c r="W9" s="58"/>
      <c r="X9" s="34"/>
      <c r="Y9" s="34"/>
      <c r="Z9" s="34"/>
      <c r="AA9" s="34"/>
      <c r="AB9" s="34"/>
      <c r="AC9" s="34"/>
    </row>
    <row r="10" spans="8:8">
      <c r="A10" s="40"/>
      <c r="B10" s="45"/>
      <c r="C10" s="46"/>
      <c r="D10" s="10" t="s">
        <v>86</v>
      </c>
      <c r="E10" s="46"/>
      <c r="F10" s="61" t="s">
        <v>146</v>
      </c>
      <c r="G10" s="70" t="str">
        <f>D9</f>
        <v>Arabia Saudita</v>
      </c>
      <c r="H10" s="71">
        <v>0.0</v>
      </c>
      <c r="I10" s="72">
        <v>2.0</v>
      </c>
      <c r="J10" s="73" t="str">
        <f>D11</f>
        <v>Uruguay</v>
      </c>
      <c r="K10" s="10"/>
      <c r="L10" s="79" t="s">
        <v>14</v>
      </c>
      <c r="M10" s="83" t="str">
        <f>IF('No modificar!!'!AJ4=1,'No modificar!!'!U4,IF('No modificar!!'!AJ5=1,'No modificar!!'!U5,IF('No modificar!!'!AJ6=1,'No modificar!!'!U6,'No modificar!!'!U7)))</f>
        <v>Arabia Saudita</v>
      </c>
      <c r="N10" s="84">
        <f>IF('No modificar!!'!AJ4=1,'No modificar!!'!V4,IF('No modificar!!'!AJ5=1,'No modificar!!'!V5,IF('No modificar!!'!AJ6=1,'No modificar!!'!V6,'No modificar!!'!V7)))</f>
        <v>1.0</v>
      </c>
      <c r="O10" s="85">
        <f>IF('No modificar!!'!AJ4=1,'No modificar!!'!W4,IF('No modificar!!'!AJ5=1,'No modificar!!'!W5,IF('No modificar!!'!AJ6=1,'No modificar!!'!W6,'No modificar!!'!W7)))</f>
        <v>1.0</v>
      </c>
      <c r="P10" s="85">
        <f>IF('No modificar!!'!AJ4=1,'No modificar!!'!X4,IF('No modificar!!'!AJ5=1,'No modificar!!'!X5,IF('No modificar!!'!AJ6=1,'No modificar!!'!X6,'No modificar!!'!X7)))</f>
        <v>1.0</v>
      </c>
      <c r="Q10" s="85">
        <f>IF('No modificar!!'!AJ4=1,'No modificar!!'!Y4,IF('No modificar!!'!AJ5=1,'No modificar!!'!Y5,IF('No modificar!!'!AJ6=1,'No modificar!!'!Y6,'No modificar!!'!Y7)))</f>
        <v>1.0</v>
      </c>
      <c r="R10" s="85">
        <f>IF('No modificar!!'!AJ4=1,'No modificar!!'!Z4,IF('No modificar!!'!AJ5=1,'No modificar!!'!Z5,IF('No modificar!!'!AJ6=1,'No modificar!!'!Z6,'No modificar!!'!Z7)))</f>
        <v>2.0</v>
      </c>
      <c r="S10" s="85">
        <f>IF('No modificar!!'!AJ4=1,'No modificar!!'!AA4,IF('No modificar!!'!AJ5=1,'No modificar!!'!AA5,IF('No modificar!!'!AJ6=1,'No modificar!!'!AA6,'No modificar!!'!AA7)))</f>
        <v>-1.0</v>
      </c>
      <c r="T10" s="83">
        <f>IF('No modificar!!'!AJ4=1,'No modificar!!'!AB4,IF('No modificar!!'!AJ5=1,'No modificar!!'!AB5,IF('No modificar!!'!AJ6=1,'No modificar!!'!AB6,'No modificar!!'!AB7)))</f>
        <v>4.0</v>
      </c>
      <c r="U10" s="86"/>
      <c r="V10" s="46"/>
      <c r="W10" s="58"/>
      <c r="X10" s="34"/>
      <c r="Y10" s="34"/>
      <c r="Z10" s="34"/>
      <c r="AA10" s="34"/>
      <c r="AB10" s="34"/>
      <c r="AC10" s="34"/>
    </row>
    <row r="11" spans="8:8" ht="15.0">
      <c r="A11" s="40"/>
      <c r="B11" s="45"/>
      <c r="C11" s="46"/>
      <c r="D11" s="10" t="s">
        <v>0</v>
      </c>
      <c r="E11" s="46"/>
      <c r="F11" s="61" t="s">
        <v>87</v>
      </c>
      <c r="G11" s="70" t="str">
        <f>D8</f>
        <v>Rusia</v>
      </c>
      <c r="H11" s="71">
        <v>0.0</v>
      </c>
      <c r="I11" s="72">
        <v>0.0</v>
      </c>
      <c r="J11" s="73" t="str">
        <f>D11</f>
        <v>Uruguay</v>
      </c>
      <c r="K11" s="10"/>
      <c r="L11" s="87" t="s">
        <v>15</v>
      </c>
      <c r="M11" s="88" t="str">
        <f>IF('No modificar!!'!AJ4=0,'No modificar!!'!U4,IF('No modificar!!'!AJ5=0,'No modificar!!'!U5,IF('No modificar!!'!AJ6=0,'No modificar!!'!U6,'No modificar!!'!U7)))</f>
        <v>Egipto</v>
      </c>
      <c r="N11" s="89">
        <f>IF('No modificar!!'!AJ4=0,'No modificar!!'!V4,IF('No modificar!!'!AJ5=0,'No modificar!!'!V5,IF('No modificar!!'!AJ6=0,'No modificar!!'!V6,'No modificar!!'!V7)))</f>
        <v>0.0</v>
      </c>
      <c r="O11" s="90">
        <f>IF('No modificar!!'!AJ4=0,'No modificar!!'!W4,IF('No modificar!!'!AJ5=0,'No modificar!!'!W5,IF('No modificar!!'!AJ6=0,'No modificar!!'!W6,'No modificar!!'!W7)))</f>
        <v>0.0</v>
      </c>
      <c r="P11" s="90">
        <f>IF('No modificar!!'!AJ4=0,'No modificar!!'!X4,IF('No modificar!!'!AJ5=0,'No modificar!!'!X5,IF('No modificar!!'!AJ6=0,'No modificar!!'!X6,'No modificar!!'!X7)))</f>
        <v>3.0</v>
      </c>
      <c r="Q11" s="90">
        <f>IF('No modificar!!'!AJ4=0,'No modificar!!'!Y4,IF('No modificar!!'!AJ5=0,'No modificar!!'!Y5,IF('No modificar!!'!AJ6=0,'No modificar!!'!Y6,'No modificar!!'!Y7)))</f>
        <v>0.0</v>
      </c>
      <c r="R11" s="90">
        <f>IF('No modificar!!'!AJ4=0,'No modificar!!'!Z4,IF('No modificar!!'!AJ5=0,'No modificar!!'!Z5,IF('No modificar!!'!AJ6=0,'No modificar!!'!Z6,'No modificar!!'!Z7)))</f>
        <v>3.0</v>
      </c>
      <c r="S11" s="90">
        <f>IF('No modificar!!'!AJ4=0,'No modificar!!'!AA4,IF('No modificar!!'!AJ5=0,'No modificar!!'!AA5,IF('No modificar!!'!AJ6=0,'No modificar!!'!AA6,'No modificar!!'!AA7)))</f>
        <v>-3.0</v>
      </c>
      <c r="T11" s="88">
        <f>IF('No modificar!!'!AJ4=0,'No modificar!!'!AB4,IF('No modificar!!'!AJ5=0,'No modificar!!'!AB5,IF('No modificar!!'!AJ6=0,'No modificar!!'!AB6,'No modificar!!'!AB7)))</f>
        <v>0.0</v>
      </c>
      <c r="U11" s="86"/>
      <c r="V11" s="46"/>
      <c r="W11" s="58"/>
      <c r="X11" s="34"/>
      <c r="Y11" s="34"/>
      <c r="Z11" s="34"/>
      <c r="AA11" s="34"/>
      <c r="AB11" s="34"/>
      <c r="AC11" s="34"/>
    </row>
    <row r="12" spans="8:8" ht="15.0">
      <c r="A12" s="40"/>
      <c r="B12" s="45"/>
      <c r="C12" s="46"/>
      <c r="D12" s="46"/>
      <c r="E12" s="46"/>
      <c r="F12" s="61" t="s">
        <v>175</v>
      </c>
      <c r="G12" s="91" t="str">
        <f>D9</f>
        <v>Arabia Saudita</v>
      </c>
      <c r="H12" s="92">
        <v>1.0</v>
      </c>
      <c r="I12" s="93">
        <v>0.0</v>
      </c>
      <c r="J12" s="94" t="str">
        <f>D10</f>
        <v>Egipto</v>
      </c>
      <c r="K12" s="10"/>
      <c r="L12" s="10"/>
      <c r="M12" s="46"/>
      <c r="N12" s="46"/>
      <c r="O12" s="46"/>
      <c r="P12" s="46"/>
      <c r="Q12" s="46"/>
      <c r="R12" s="46"/>
      <c r="S12" s="46"/>
      <c r="T12" s="46"/>
      <c r="U12" s="86"/>
      <c r="V12" s="46"/>
      <c r="W12" s="58"/>
      <c r="X12" s="34"/>
      <c r="Y12" s="34"/>
      <c r="Z12" s="34"/>
      <c r="AA12" s="34"/>
      <c r="AB12" s="34"/>
      <c r="AC12" s="34"/>
    </row>
    <row r="13" spans="8:8">
      <c r="A13" s="40"/>
      <c r="B13" s="45"/>
      <c r="C13" s="46"/>
      <c r="D13" s="46"/>
      <c r="E13" s="46"/>
      <c r="F13" s="69"/>
      <c r="G13" s="46"/>
      <c r="H13" s="46"/>
      <c r="I13" s="46"/>
      <c r="J13" s="46"/>
      <c r="K13" s="46"/>
      <c r="L13" s="10"/>
      <c r="M13" s="46"/>
      <c r="N13" s="46"/>
      <c r="O13" s="46"/>
      <c r="P13" s="46"/>
      <c r="Q13" s="46"/>
      <c r="R13" s="46"/>
      <c r="S13" s="46"/>
      <c r="T13" s="46"/>
      <c r="U13" s="86"/>
      <c r="V13" s="46"/>
      <c r="W13" s="58"/>
      <c r="X13" s="34"/>
      <c r="Y13" s="34"/>
      <c r="Z13" s="34"/>
      <c r="AA13" s="34"/>
      <c r="AB13" s="34"/>
      <c r="AC13" s="34"/>
    </row>
    <row r="14" spans="8:8">
      <c r="A14" s="40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10"/>
      <c r="M14" s="46"/>
      <c r="N14" s="46"/>
      <c r="O14" s="46"/>
      <c r="P14" s="46"/>
      <c r="Q14" s="46"/>
      <c r="R14" s="46"/>
      <c r="S14" s="46"/>
      <c r="T14" s="46"/>
      <c r="U14" s="86"/>
      <c r="V14" s="46"/>
      <c r="W14" s="58"/>
      <c r="X14" s="34"/>
      <c r="Y14" s="34"/>
      <c r="Z14" s="34"/>
      <c r="AA14" s="34"/>
      <c r="AB14" s="34"/>
      <c r="AC14" s="34"/>
    </row>
    <row r="15" spans="8:8">
      <c r="A15" s="40"/>
      <c r="B15" s="45"/>
      <c r="C15" s="59" t="s">
        <v>17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86"/>
      <c r="V15" s="46"/>
      <c r="W15" s="58"/>
      <c r="X15" s="34"/>
      <c r="Y15" s="34"/>
      <c r="Z15" s="34"/>
      <c r="AA15" s="34"/>
      <c r="AB15" s="34"/>
      <c r="AC15" s="34"/>
    </row>
    <row r="16" spans="8:8" ht="15.75">
      <c r="A16" s="40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10"/>
      <c r="M16" s="46"/>
      <c r="N16" s="46"/>
      <c r="O16" s="46"/>
      <c r="P16" s="46"/>
      <c r="Q16" s="46"/>
      <c r="R16" s="46"/>
      <c r="S16" s="46"/>
      <c r="T16" s="46"/>
      <c r="U16" s="86"/>
      <c r="V16" s="46"/>
      <c r="W16" s="58"/>
      <c r="X16" s="34"/>
      <c r="Y16" s="34"/>
      <c r="Z16" s="34"/>
      <c r="AA16" s="34"/>
      <c r="AB16" s="34"/>
      <c r="AC16" s="34"/>
    </row>
    <row r="17" spans="8:8" ht="15.0">
      <c r="A17" s="40"/>
      <c r="B17" s="45"/>
      <c r="C17" s="46"/>
      <c r="D17" s="46"/>
      <c r="E17" s="46"/>
      <c r="F17" s="61" t="s">
        <v>93</v>
      </c>
      <c r="G17" s="95" t="str">
        <f>D18</f>
        <v>Portugal</v>
      </c>
      <c r="H17" s="96">
        <v>0.0</v>
      </c>
      <c r="I17" s="97">
        <v>0.0</v>
      </c>
      <c r="J17" s="98" t="str">
        <f>D19</f>
        <v>España</v>
      </c>
      <c r="K17" s="10"/>
      <c r="L17" s="85"/>
      <c r="M17" s="85"/>
      <c r="N17" s="66" t="s">
        <v>1</v>
      </c>
      <c r="O17" s="67" t="s">
        <v>2</v>
      </c>
      <c r="P17" s="67" t="s">
        <v>3</v>
      </c>
      <c r="Q17" s="67" t="s">
        <v>4</v>
      </c>
      <c r="R17" s="67" t="s">
        <v>5</v>
      </c>
      <c r="S17" s="67" t="s">
        <v>11</v>
      </c>
      <c r="T17" s="68" t="s">
        <v>6</v>
      </c>
      <c r="U17" s="99"/>
      <c r="V17" s="100"/>
      <c r="W17" s="58"/>
      <c r="X17" s="34"/>
      <c r="Y17" s="34"/>
      <c r="Z17" s="34"/>
      <c r="AA17" s="34"/>
      <c r="AB17" s="34"/>
      <c r="AC17" s="34"/>
    </row>
    <row r="18" spans="8:8">
      <c r="A18" s="40"/>
      <c r="B18" s="45"/>
      <c r="C18" s="46"/>
      <c r="D18" s="10" t="s">
        <v>89</v>
      </c>
      <c r="E18" s="46"/>
      <c r="F18" s="61" t="s">
        <v>150</v>
      </c>
      <c r="G18" s="84" t="str">
        <f>D20</f>
        <v>Marruecos</v>
      </c>
      <c r="H18" s="101">
        <v>1.0</v>
      </c>
      <c r="I18" s="102">
        <v>0.0</v>
      </c>
      <c r="J18" s="103" t="str">
        <f>D21</f>
        <v>Irán</v>
      </c>
      <c r="K18" s="10"/>
      <c r="L18" s="66" t="s">
        <v>12</v>
      </c>
      <c r="M18" s="74" t="str">
        <f>IF('No modificar!!'!AJ14=3,'No modificar!!'!U14,IF('No modificar!!'!AJ15=3,'No modificar!!'!U15,IF('No modificar!!'!AJ16=3,'No modificar!!'!U16,'No modificar!!'!U17)))</f>
        <v>España</v>
      </c>
      <c r="N18" s="75">
        <f>IF('No modificar!!'!AJ14=3,'No modificar!!'!V14,IF('No modificar!!'!AJ15=3,'No modificar!!'!V15,IF('No modificar!!'!AJ16=3,'No modificar!!'!V16,'No modificar!!'!V17)))</f>
        <v>2.0</v>
      </c>
      <c r="O18" s="76">
        <f>IF('No modificar!!'!AJ14=3,'No modificar!!'!W14,IF('No modificar!!'!AJ15=3,'No modificar!!'!W15,IF('No modificar!!'!AJ16=3,'No modificar!!'!W16,'No modificar!!'!W17)))</f>
        <v>1.0</v>
      </c>
      <c r="P18" s="76">
        <f>IF('No modificar!!'!AJ14=3,'No modificar!!'!X14,IF('No modificar!!'!AJ15=3,'No modificar!!'!X15,IF('No modificar!!'!AJ16=3,'No modificar!!'!X16,'No modificar!!'!X17)))</f>
        <v>0.0</v>
      </c>
      <c r="Q18" s="76">
        <f>IF('No modificar!!'!AJ14=3,'No modificar!!'!Y14,IF('No modificar!!'!AJ15=3,'No modificar!!'!Y15,IF('No modificar!!'!AJ16=3,'No modificar!!'!Y16,'No modificar!!'!Y17)))</f>
        <v>4.0</v>
      </c>
      <c r="R18" s="76">
        <f>IF('No modificar!!'!AJ14=3,'No modificar!!'!Z14,IF('No modificar!!'!AJ15=3,'No modificar!!'!Z15,IF('No modificar!!'!AJ16=3,'No modificar!!'!Z16,'No modificar!!'!Z17)))</f>
        <v>0.0</v>
      </c>
      <c r="S18" s="76">
        <f>IF('No modificar!!'!AJ14=3,'No modificar!!'!AA14,IF('No modificar!!'!AJ15=3,'No modificar!!'!AA15,IF('No modificar!!'!AJ16=3,'No modificar!!'!AA16,'No modificar!!'!AA17)))</f>
        <v>4.0</v>
      </c>
      <c r="T18" s="74">
        <f>IF('No modificar!!'!AJ14=3,'No modificar!!'!AB14,IF('No modificar!!'!AJ15=3,'No modificar!!'!AB15,IF('No modificar!!'!AJ16=3,'No modificar!!'!AB16,'No modificar!!'!AB17)))</f>
        <v>7.0</v>
      </c>
      <c r="U18" s="77" t="str">
        <f>IF(AND(T18=T19,S18=S19,Q18=Q19),"!!"," ")</f>
        <v> </v>
      </c>
      <c r="V18" s="78" t="str">
        <f>IF(AND(T18=T19,S18=S19,Q18=Q19),"El 1° se decide por Fair Play"," ")</f>
        <v> </v>
      </c>
      <c r="W18" s="58"/>
      <c r="X18" s="34"/>
      <c r="Y18" s="34"/>
      <c r="Z18" s="34"/>
      <c r="AA18" s="34"/>
      <c r="AB18" s="34"/>
      <c r="AC18" s="34"/>
    </row>
    <row r="19" spans="8:8">
      <c r="A19" s="40"/>
      <c r="B19" s="45"/>
      <c r="C19" s="46"/>
      <c r="D19" s="10" t="s">
        <v>90</v>
      </c>
      <c r="E19" s="46"/>
      <c r="F19" s="61" t="s">
        <v>154</v>
      </c>
      <c r="G19" s="84" t="str">
        <f>D18</f>
        <v>Portugal</v>
      </c>
      <c r="H19" s="101">
        <v>2.0</v>
      </c>
      <c r="I19" s="102">
        <v>0.0</v>
      </c>
      <c r="J19" s="103" t="str">
        <f>D20</f>
        <v>Marruecos</v>
      </c>
      <c r="K19" s="10"/>
      <c r="L19" s="79" t="s">
        <v>13</v>
      </c>
      <c r="M19" s="80" t="str">
        <f>IF('No modificar!!'!AJ14=2,'No modificar!!'!U14,IF('No modificar!!'!AJ15=2,'No modificar!!'!U15,IF('No modificar!!'!AJ16=2,'No modificar!!'!U16,'No modificar!!'!U17)))</f>
        <v>Portugal</v>
      </c>
      <c r="N19" s="81">
        <f>IF('No modificar!!'!AJ14=2,'No modificar!!'!V14,IF('No modificar!!'!AJ15=2,'No modificar!!'!V15,IF('No modificar!!'!AJ16=2,'No modificar!!'!V16,'No modificar!!'!V17)))</f>
        <v>1.0</v>
      </c>
      <c r="O19" s="82">
        <f>IF('No modificar!!'!AJ14=2,'No modificar!!'!W14,IF('No modificar!!'!AJ15=2,'No modificar!!'!W15,IF('No modificar!!'!AJ16=2,'No modificar!!'!W16,'No modificar!!'!W17)))</f>
        <v>2.0</v>
      </c>
      <c r="P19" s="82">
        <f>IF('No modificar!!'!AJ14=2,'No modificar!!'!X14,IF('No modificar!!'!AJ15=2,'No modificar!!'!X15,IF('No modificar!!'!AJ16=2,'No modificar!!'!X16,'No modificar!!'!X17)))</f>
        <v>0.0</v>
      </c>
      <c r="Q19" s="82">
        <f>IF('No modificar!!'!AJ14=2,'No modificar!!'!Y14,IF('No modificar!!'!AJ15=2,'No modificar!!'!Y15,IF('No modificar!!'!AJ16=2,'No modificar!!'!Y16,'No modificar!!'!Y17)))</f>
        <v>3.0</v>
      </c>
      <c r="R19" s="82">
        <f>IF('No modificar!!'!AJ14=2,'No modificar!!'!Z14,IF('No modificar!!'!AJ15=2,'No modificar!!'!Z15,IF('No modificar!!'!AJ16=2,'No modificar!!'!Z16,'No modificar!!'!Z17)))</f>
        <v>1.0</v>
      </c>
      <c r="S19" s="82">
        <f>IF('No modificar!!'!AJ14=2,'No modificar!!'!AA14,IF('No modificar!!'!AJ15=2,'No modificar!!'!AA15,IF('No modificar!!'!AJ16=2,'No modificar!!'!AA16,'No modificar!!'!AA17)))</f>
        <v>2.0</v>
      </c>
      <c r="T19" s="80">
        <f>IF('No modificar!!'!AJ14=2,'No modificar!!'!AB14,IF('No modificar!!'!AJ15=2,'No modificar!!'!AB15,IF('No modificar!!'!AJ16=2,'No modificar!!'!AB16,'No modificar!!'!AB17)))</f>
        <v>5.0</v>
      </c>
      <c r="U19" s="77" t="str">
        <f>IF(AND(T19=T20,S19=S20,Q19=Q20),"!!"," ")</f>
        <v> </v>
      </c>
      <c r="V19" s="78" t="str">
        <f>IF(AND(T19=T20,S19=S20,Q19=Q20),"El 2° se decide por Fair Play"," ")</f>
        <v> </v>
      </c>
      <c r="W19" s="58"/>
      <c r="X19" s="34"/>
      <c r="Y19" s="34"/>
      <c r="Z19" s="34"/>
      <c r="AA19" s="34"/>
      <c r="AB19" s="34"/>
      <c r="AC19" s="34"/>
    </row>
    <row r="20" spans="8:8">
      <c r="A20" s="40"/>
      <c r="B20" s="45"/>
      <c r="C20" s="46"/>
      <c r="D20" s="10" t="s">
        <v>91</v>
      </c>
      <c r="E20" s="46"/>
      <c r="F20" s="61" t="s">
        <v>161</v>
      </c>
      <c r="G20" s="84" t="str">
        <f>D19</f>
        <v>España</v>
      </c>
      <c r="H20" s="101">
        <v>2.0</v>
      </c>
      <c r="I20" s="102">
        <v>0.0</v>
      </c>
      <c r="J20" s="103" t="str">
        <f>D21</f>
        <v>Irán</v>
      </c>
      <c r="K20" s="10"/>
      <c r="L20" s="79" t="s">
        <v>14</v>
      </c>
      <c r="M20" s="83" t="str">
        <f>IF('No modificar!!'!AJ14=1,'No modificar!!'!U14,IF('No modificar!!'!AJ15=1,'No modificar!!'!U15,IF('No modificar!!'!AJ16=1,'No modificar!!'!U16,'No modificar!!'!U17)))</f>
        <v>Marruecos</v>
      </c>
      <c r="N20" s="84">
        <f>IF('No modificar!!'!AJ14=1,'No modificar!!'!V14,IF('No modificar!!'!AJ15=1,'No modificar!!'!V15,IF('No modificar!!'!AJ16=1,'No modificar!!'!V16,'No modificar!!'!V17)))</f>
        <v>1.0</v>
      </c>
      <c r="O20" s="85">
        <f>IF('No modificar!!'!AJ14=1,'No modificar!!'!W14,IF('No modificar!!'!AJ15=1,'No modificar!!'!W15,IF('No modificar!!'!AJ16=1,'No modificar!!'!W16,'No modificar!!'!W17)))</f>
        <v>0.0</v>
      </c>
      <c r="P20" s="85">
        <f>IF('No modificar!!'!AJ14=1,'No modificar!!'!X14,IF('No modificar!!'!AJ15=1,'No modificar!!'!X15,IF('No modificar!!'!AJ16=1,'No modificar!!'!X16,'No modificar!!'!X17)))</f>
        <v>2.0</v>
      </c>
      <c r="Q20" s="85">
        <f>IF('No modificar!!'!AJ14=1,'No modificar!!'!Y14,IF('No modificar!!'!AJ15=1,'No modificar!!'!Y15,IF('No modificar!!'!AJ16=1,'No modificar!!'!Y16,'No modificar!!'!Y17)))</f>
        <v>1.0</v>
      </c>
      <c r="R20" s="85">
        <f>IF('No modificar!!'!AJ14=1,'No modificar!!'!Z14,IF('No modificar!!'!AJ15=1,'No modificar!!'!Z15,IF('No modificar!!'!AJ16=1,'No modificar!!'!Z16,'No modificar!!'!Z17)))</f>
        <v>4.0</v>
      </c>
      <c r="S20" s="85">
        <f>IF('No modificar!!'!AJ14=1,'No modificar!!'!AA14,IF('No modificar!!'!AJ15=1,'No modificar!!'!AA15,IF('No modificar!!'!AJ16=1,'No modificar!!'!AA16,'No modificar!!'!AA17)))</f>
        <v>-3.0</v>
      </c>
      <c r="T20" s="83">
        <f>IF('No modificar!!'!AJ14=1,'No modificar!!'!AB14,IF('No modificar!!'!AJ15=1,'No modificar!!'!AB15,IF('No modificar!!'!AJ16=1,'No modificar!!'!AB16,'No modificar!!'!AB17)))</f>
        <v>3.0</v>
      </c>
      <c r="U20" s="99"/>
      <c r="V20" s="100"/>
      <c r="W20" s="58"/>
      <c r="X20" s="34"/>
      <c r="Y20" s="34"/>
      <c r="Z20" s="34"/>
      <c r="AA20" s="34"/>
      <c r="AB20" s="34"/>
      <c r="AC20" s="34"/>
    </row>
    <row r="21" spans="8:8" ht="15.0">
      <c r="A21" s="40"/>
      <c r="B21" s="45"/>
      <c r="C21" s="46"/>
      <c r="D21" s="10" t="s">
        <v>92</v>
      </c>
      <c r="E21" s="46"/>
      <c r="F21" s="61" t="s">
        <v>103</v>
      </c>
      <c r="G21" s="84" t="str">
        <f>D18</f>
        <v>Portugal</v>
      </c>
      <c r="H21" s="101">
        <v>1.0</v>
      </c>
      <c r="I21" s="102">
        <v>1.0</v>
      </c>
      <c r="J21" s="103" t="str">
        <f>D21</f>
        <v>Irán</v>
      </c>
      <c r="K21" s="10"/>
      <c r="L21" s="87" t="s">
        <v>15</v>
      </c>
      <c r="M21" s="88" t="str">
        <f>IF('No modificar!!'!AJ14=0,'No modificar!!'!U14,IF('No modificar!!'!AJ15=0,'No modificar!!'!U15,IF('No modificar!!'!AJ16=0,'No modificar!!'!U16,'No modificar!!'!U17)))</f>
        <v>Irán</v>
      </c>
      <c r="N21" s="89">
        <f>IF('No modificar!!'!AJ14=0,'No modificar!!'!V14,IF('No modificar!!'!AJ15=0,'No modificar!!'!V15,IF('No modificar!!'!AJ16=0,'No modificar!!'!V16,'No modificar!!'!V17)))</f>
        <v>0.0</v>
      </c>
      <c r="O21" s="90">
        <f>IF('No modificar!!'!AJ14=0,'No modificar!!'!W14,IF('No modificar!!'!AJ15=0,'No modificar!!'!W15,IF('No modificar!!'!AJ16=0,'No modificar!!'!W16,'No modificar!!'!W17)))</f>
        <v>1.0</v>
      </c>
      <c r="P21" s="90">
        <f>IF('No modificar!!'!AJ14=0,'No modificar!!'!X14,IF('No modificar!!'!AJ15=0,'No modificar!!'!X15,IF('No modificar!!'!AJ16=0,'No modificar!!'!X16,'No modificar!!'!X17)))</f>
        <v>2.0</v>
      </c>
      <c r="Q21" s="90">
        <f>IF('No modificar!!'!AJ14=0,'No modificar!!'!Y14,IF('No modificar!!'!AJ15=0,'No modificar!!'!Y15,IF('No modificar!!'!AJ16=0,'No modificar!!'!Y16,'No modificar!!'!Y17)))</f>
        <v>1.0</v>
      </c>
      <c r="R21" s="90">
        <f>IF('No modificar!!'!AJ14=0,'No modificar!!'!Z14,IF('No modificar!!'!AJ15=0,'No modificar!!'!Z15,IF('No modificar!!'!AJ16=0,'No modificar!!'!Z16,'No modificar!!'!Z17)))</f>
        <v>4.0</v>
      </c>
      <c r="S21" s="90">
        <f>IF('No modificar!!'!AJ14=0,'No modificar!!'!AA14,IF('No modificar!!'!AJ15=0,'No modificar!!'!AA15,IF('No modificar!!'!AJ16=0,'No modificar!!'!AA16,'No modificar!!'!AA17)))</f>
        <v>-3.0</v>
      </c>
      <c r="T21" s="88">
        <f>IF('No modificar!!'!AJ14=0,'No modificar!!'!AB14,IF('No modificar!!'!AJ15=0,'No modificar!!'!AB15,IF('No modificar!!'!AJ16=0,'No modificar!!'!AB16,'No modificar!!'!AB17)))</f>
        <v>1.0</v>
      </c>
      <c r="U21" s="99"/>
      <c r="V21" s="100"/>
      <c r="W21" s="58"/>
      <c r="X21" s="34"/>
      <c r="Y21" s="34"/>
      <c r="Z21" s="34"/>
      <c r="AA21" s="34"/>
      <c r="AB21" s="34"/>
      <c r="AC21" s="34"/>
    </row>
    <row r="22" spans="8:8" ht="15.0">
      <c r="A22" s="40"/>
      <c r="B22" s="45"/>
      <c r="C22" s="46"/>
      <c r="D22" s="46"/>
      <c r="E22" s="46"/>
      <c r="F22" s="61" t="s">
        <v>171</v>
      </c>
      <c r="G22" s="89" t="str">
        <f>D19</f>
        <v>España</v>
      </c>
      <c r="H22" s="104">
        <v>2.0</v>
      </c>
      <c r="I22" s="105">
        <v>0.0</v>
      </c>
      <c r="J22" s="106" t="str">
        <f>D20</f>
        <v>Marruecos</v>
      </c>
      <c r="K22" s="10"/>
      <c r="L22" s="10"/>
      <c r="M22" s="46"/>
      <c r="N22" s="46"/>
      <c r="O22" s="46"/>
      <c r="P22" s="46"/>
      <c r="Q22" s="46"/>
      <c r="R22" s="46"/>
      <c r="S22" s="46"/>
      <c r="T22" s="46"/>
      <c r="U22" s="86"/>
      <c r="V22" s="46"/>
      <c r="W22" s="58"/>
      <c r="X22" s="34"/>
      <c r="Y22" s="34"/>
      <c r="Z22" s="34"/>
      <c r="AA22" s="34"/>
      <c r="AB22" s="34"/>
      <c r="AC22" s="34"/>
    </row>
    <row r="23" spans="8:8">
      <c r="A23" s="40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10"/>
      <c r="M23" s="46"/>
      <c r="N23" s="46"/>
      <c r="O23" s="46"/>
      <c r="P23" s="46"/>
      <c r="Q23" s="46"/>
      <c r="R23" s="46"/>
      <c r="S23" s="46"/>
      <c r="T23" s="46"/>
      <c r="U23" s="86"/>
      <c r="V23" s="46"/>
      <c r="W23" s="58"/>
      <c r="X23" s="34"/>
      <c r="Y23" s="34"/>
      <c r="Z23" s="34"/>
      <c r="AA23" s="34"/>
      <c r="AB23" s="34"/>
      <c r="AC23" s="34"/>
    </row>
    <row r="24" spans="8:8">
      <c r="A24" s="40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10"/>
      <c r="M24" s="46"/>
      <c r="N24" s="46"/>
      <c r="O24" s="46"/>
      <c r="P24" s="46"/>
      <c r="Q24" s="46"/>
      <c r="R24" s="46"/>
      <c r="S24" s="46"/>
      <c r="T24" s="46"/>
      <c r="U24" s="86"/>
      <c r="V24" s="46"/>
      <c r="W24" s="58"/>
      <c r="X24" s="34"/>
      <c r="Y24" s="34"/>
      <c r="Z24" s="34"/>
      <c r="AA24" s="34"/>
      <c r="AB24" s="34"/>
      <c r="AC24" s="34"/>
    </row>
    <row r="25" spans="8:8">
      <c r="A25" s="40"/>
      <c r="B25" s="45"/>
      <c r="C25" s="59" t="s">
        <v>18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86"/>
      <c r="V25" s="46"/>
      <c r="W25" s="58"/>
      <c r="X25" s="34"/>
      <c r="Y25" s="34"/>
      <c r="Z25" s="34"/>
      <c r="AA25" s="34"/>
      <c r="AB25" s="34"/>
      <c r="AC25" s="34"/>
    </row>
    <row r="26" spans="8:8" ht="15.75">
      <c r="A26" s="40"/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10"/>
      <c r="M26" s="46"/>
      <c r="N26" s="46"/>
      <c r="O26" s="46"/>
      <c r="P26" s="46"/>
      <c r="Q26" s="46"/>
      <c r="R26" s="46"/>
      <c r="S26" s="46"/>
      <c r="T26" s="46"/>
      <c r="U26" s="86"/>
      <c r="V26" s="46"/>
      <c r="W26" s="58"/>
      <c r="X26" s="34"/>
      <c r="Y26" s="34"/>
      <c r="Z26" s="34"/>
      <c r="AA26" s="34"/>
      <c r="AB26" s="34"/>
      <c r="AC26" s="34"/>
    </row>
    <row r="27" spans="8:8" ht="15.0">
      <c r="A27" s="40"/>
      <c r="B27" s="45"/>
      <c r="C27" s="46"/>
      <c r="D27" s="46"/>
      <c r="E27" s="46"/>
      <c r="F27" s="107" t="s">
        <v>162</v>
      </c>
      <c r="G27" s="95" t="str">
        <f>D28</f>
        <v>Francia</v>
      </c>
      <c r="H27" s="96">
        <v>1.0</v>
      </c>
      <c r="I27" s="97">
        <v>0.0</v>
      </c>
      <c r="J27" s="98" t="str">
        <f>D29</f>
        <v>Australia</v>
      </c>
      <c r="K27" s="85"/>
      <c r="L27" s="85"/>
      <c r="M27" s="85"/>
      <c r="N27" s="66" t="s">
        <v>1</v>
      </c>
      <c r="O27" s="67" t="s">
        <v>2</v>
      </c>
      <c r="P27" s="67" t="s">
        <v>3</v>
      </c>
      <c r="Q27" s="67" t="s">
        <v>4</v>
      </c>
      <c r="R27" s="67" t="s">
        <v>5</v>
      </c>
      <c r="S27" s="67" t="s">
        <v>11</v>
      </c>
      <c r="T27" s="68" t="s">
        <v>6</v>
      </c>
      <c r="U27" s="99"/>
      <c r="V27" s="100"/>
      <c r="W27" s="58"/>
      <c r="X27" s="34"/>
      <c r="Y27" s="34"/>
      <c r="Z27" s="34"/>
      <c r="AA27" s="34"/>
      <c r="AB27" s="34"/>
      <c r="AC27" s="34"/>
    </row>
    <row r="28" spans="8:8">
      <c r="A28" s="40"/>
      <c r="B28" s="45"/>
      <c r="C28" s="46"/>
      <c r="D28" s="10" t="s">
        <v>94</v>
      </c>
      <c r="E28" s="46"/>
      <c r="F28" s="107" t="s">
        <v>104</v>
      </c>
      <c r="G28" s="84" t="str">
        <f>D30</f>
        <v>Perú</v>
      </c>
      <c r="H28" s="101">
        <v>1.0</v>
      </c>
      <c r="I28" s="102">
        <v>0.0</v>
      </c>
      <c r="J28" s="103" t="str">
        <f>D31</f>
        <v>Dinamarca</v>
      </c>
      <c r="K28" s="85"/>
      <c r="L28" s="66" t="s">
        <v>12</v>
      </c>
      <c r="M28" s="74" t="str">
        <f>IF('No modificar!!'!AJ24=3,'No modificar!!'!U24,IF('No modificar!!'!AJ25=3,'No modificar!!'!U25,IF('No modificar!!'!AJ26=3,'No modificar!!'!U26,'No modificar!!'!U27)))</f>
        <v>Francia</v>
      </c>
      <c r="N28" s="75">
        <f>IF('No modificar!!'!AJ24=3,'No modificar!!'!V24,IF('No modificar!!'!AJ25=3,'No modificar!!'!V25,IF('No modificar!!'!AJ26=3,'No modificar!!'!V26,'No modificar!!'!V27)))</f>
        <v>2.0</v>
      </c>
      <c r="O28" s="76">
        <f>IF('No modificar!!'!AJ24=3,'No modificar!!'!W24,IF('No modificar!!'!AJ25=3,'No modificar!!'!W25,IF('No modificar!!'!AJ26=3,'No modificar!!'!W26,'No modificar!!'!W27)))</f>
        <v>1.0</v>
      </c>
      <c r="P28" s="76">
        <f>IF('No modificar!!'!AJ24=3,'No modificar!!'!X24,IF('No modificar!!'!AJ25=3,'No modificar!!'!X25,IF('No modificar!!'!AJ26=3,'No modificar!!'!X26,'No modificar!!'!X27)))</f>
        <v>0.0</v>
      </c>
      <c r="Q28" s="76">
        <f>IF('No modificar!!'!AJ24=3,'No modificar!!'!Y24,IF('No modificar!!'!AJ25=3,'No modificar!!'!Y25,IF('No modificar!!'!AJ26=3,'No modificar!!'!Y26,'No modificar!!'!Y27)))</f>
        <v>2.0</v>
      </c>
      <c r="R28" s="76">
        <f>IF('No modificar!!'!AJ24=3,'No modificar!!'!Z24,IF('No modificar!!'!AJ25=3,'No modificar!!'!Z25,IF('No modificar!!'!AJ26=3,'No modificar!!'!Z26,'No modificar!!'!Z27)))</f>
        <v>0.0</v>
      </c>
      <c r="S28" s="76">
        <f>IF('No modificar!!'!AJ24=3,'No modificar!!'!AA24,IF('No modificar!!'!AJ25=3,'No modificar!!'!AA25,IF('No modificar!!'!AJ26=3,'No modificar!!'!AA26,'No modificar!!'!AA27)))</f>
        <v>2.0</v>
      </c>
      <c r="T28" s="74">
        <f>IF('No modificar!!'!AJ24=3,'No modificar!!'!AB24,IF('No modificar!!'!AJ25=3,'No modificar!!'!AB25,IF('No modificar!!'!AJ26=3,'No modificar!!'!AB26,'No modificar!!'!AB27)))</f>
        <v>7.0</v>
      </c>
      <c r="U28" s="77" t="str">
        <f>IF(AND(T28=T29,S28=S29,Q28=Q29),"!!"," ")</f>
        <v> </v>
      </c>
      <c r="V28" s="78" t="str">
        <f>IF(AND(T28=T29,S28=S29,Q28=Q29),"El 1° se decide por Fair Play"," ")</f>
        <v> </v>
      </c>
      <c r="W28" s="58"/>
      <c r="X28" s="34"/>
      <c r="Y28" s="34"/>
      <c r="Z28" s="34"/>
      <c r="AA28" s="34"/>
      <c r="AB28" s="34"/>
      <c r="AC28" s="34"/>
    </row>
    <row r="29" spans="8:8">
      <c r="A29" s="40"/>
      <c r="B29" s="45"/>
      <c r="C29" s="46"/>
      <c r="D29" s="10" t="s">
        <v>95</v>
      </c>
      <c r="E29" s="46"/>
      <c r="F29" s="107" t="s">
        <v>169</v>
      </c>
      <c r="G29" s="84" t="str">
        <f>D28</f>
        <v>Francia</v>
      </c>
      <c r="H29" s="101">
        <v>0.0</v>
      </c>
      <c r="I29" s="102">
        <v>0.0</v>
      </c>
      <c r="J29" s="103" t="str">
        <f>D30</f>
        <v>Perú</v>
      </c>
      <c r="K29" s="85"/>
      <c r="L29" s="79" t="s">
        <v>13</v>
      </c>
      <c r="M29" s="80" t="str">
        <f>IF('No modificar!!'!AJ24=2,'No modificar!!'!U24,IF('No modificar!!'!AJ25=2,'No modificar!!'!U25,IF('No modificar!!'!AJ26=2,'No modificar!!'!U26,'No modificar!!'!U27)))</f>
        <v>Perú</v>
      </c>
      <c r="N29" s="81">
        <f>IF('No modificar!!'!AJ24=2,'No modificar!!'!V24,IF('No modificar!!'!AJ25=2,'No modificar!!'!V25,IF('No modificar!!'!AJ26=2,'No modificar!!'!V26,'No modificar!!'!V27)))</f>
        <v>1.0</v>
      </c>
      <c r="O29" s="82">
        <f>IF('No modificar!!'!AJ24=2,'No modificar!!'!W24,IF('No modificar!!'!AJ25=2,'No modificar!!'!W25,IF('No modificar!!'!AJ26=2,'No modificar!!'!W26,'No modificar!!'!W27)))</f>
        <v>2.0</v>
      </c>
      <c r="P29" s="82">
        <f>IF('No modificar!!'!AJ24=2,'No modificar!!'!X24,IF('No modificar!!'!AJ25=2,'No modificar!!'!X25,IF('No modificar!!'!AJ26=2,'No modificar!!'!X26,'No modificar!!'!X27)))</f>
        <v>0.0</v>
      </c>
      <c r="Q29" s="82">
        <f>IF('No modificar!!'!AJ24=2,'No modificar!!'!Y24,IF('No modificar!!'!AJ25=2,'No modificar!!'!Y25,IF('No modificar!!'!AJ26=2,'No modificar!!'!Y26,'No modificar!!'!Y27)))</f>
        <v>2.0</v>
      </c>
      <c r="R29" s="82">
        <f>IF('No modificar!!'!AJ24=2,'No modificar!!'!Z24,IF('No modificar!!'!AJ25=2,'No modificar!!'!Z25,IF('No modificar!!'!AJ26=2,'No modificar!!'!Z26,'No modificar!!'!Z27)))</f>
        <v>1.0</v>
      </c>
      <c r="S29" s="82">
        <f>IF('No modificar!!'!AJ24=2,'No modificar!!'!AA24,IF('No modificar!!'!AJ25=2,'No modificar!!'!AA25,IF('No modificar!!'!AJ26=2,'No modificar!!'!AA26,'No modificar!!'!AA27)))</f>
        <v>1.0</v>
      </c>
      <c r="T29" s="80">
        <f>IF('No modificar!!'!AJ24=2,'No modificar!!'!AB24,IF('No modificar!!'!AJ25=2,'No modificar!!'!AB25,IF('No modificar!!'!AJ26=2,'No modificar!!'!AB26,'No modificar!!'!AB27)))</f>
        <v>5.0</v>
      </c>
      <c r="U29" s="77" t="str">
        <f>IF(AND(T29=T30,S29=S30,Q29=Q30),"!!"," ")</f>
        <v> </v>
      </c>
      <c r="V29" s="78" t="str">
        <f>IF(AND(T29=T30,S29=S30,Q29=Q30),"El 2° se decide por Fair Play"," ")</f>
        <v> </v>
      </c>
      <c r="W29" s="58"/>
      <c r="X29" s="34"/>
      <c r="Y29" s="34"/>
      <c r="Z29" s="34"/>
      <c r="AA29" s="34"/>
      <c r="AB29" s="34"/>
      <c r="AC29" s="34"/>
    </row>
    <row r="30" spans="8:8">
      <c r="A30" s="40"/>
      <c r="B30" s="45"/>
      <c r="C30" s="46"/>
      <c r="D30" s="10" t="s">
        <v>96</v>
      </c>
      <c r="E30" s="46"/>
      <c r="F30" s="107" t="s">
        <v>105</v>
      </c>
      <c r="G30" s="84" t="str">
        <f>D29</f>
        <v>Australia</v>
      </c>
      <c r="H30" s="101">
        <v>1.0</v>
      </c>
      <c r="I30" s="102">
        <v>1.0</v>
      </c>
      <c r="J30" s="103" t="str">
        <f>D31</f>
        <v>Dinamarca</v>
      </c>
      <c r="K30" s="85"/>
      <c r="L30" s="79" t="s">
        <v>14</v>
      </c>
      <c r="M30" s="83" t="str">
        <f>IF('No modificar!!'!AJ24=1,'No modificar!!'!U24,IF('No modificar!!'!AJ25=1,'No modificar!!'!U25,IF('No modificar!!'!AJ26=1,'No modificar!!'!U26,'No modificar!!'!U27)))</f>
        <v>Australia</v>
      </c>
      <c r="N30" s="84">
        <f>IF('No modificar!!'!AJ24=1,'No modificar!!'!V24,IF('No modificar!!'!AJ25=1,'No modificar!!'!V25,IF('No modificar!!'!AJ26=1,'No modificar!!'!V26,'No modificar!!'!V27)))</f>
        <v>0.0</v>
      </c>
      <c r="O30" s="85">
        <f>IF('No modificar!!'!AJ24=1,'No modificar!!'!W24,IF('No modificar!!'!AJ25=1,'No modificar!!'!W25,IF('No modificar!!'!AJ26=1,'No modificar!!'!W26,'No modificar!!'!W27)))</f>
        <v>2.0</v>
      </c>
      <c r="P30" s="85">
        <f>IF('No modificar!!'!AJ24=1,'No modificar!!'!X24,IF('No modificar!!'!AJ25=1,'No modificar!!'!X25,IF('No modificar!!'!AJ26=1,'No modificar!!'!X26,'No modificar!!'!X27)))</f>
        <v>1.0</v>
      </c>
      <c r="Q30" s="85">
        <f>IF('No modificar!!'!AJ24=1,'No modificar!!'!Y24,IF('No modificar!!'!AJ25=1,'No modificar!!'!Y25,IF('No modificar!!'!AJ26=1,'No modificar!!'!Y26,'No modificar!!'!Y27)))</f>
        <v>2.0</v>
      </c>
      <c r="R30" s="85">
        <f>IF('No modificar!!'!AJ24=1,'No modificar!!'!Z24,IF('No modificar!!'!AJ25=1,'No modificar!!'!Z25,IF('No modificar!!'!AJ26=1,'No modificar!!'!Z26,'No modificar!!'!Z27)))</f>
        <v>3.0</v>
      </c>
      <c r="S30" s="85">
        <f>IF('No modificar!!'!AJ24=1,'No modificar!!'!AA24,IF('No modificar!!'!AJ25=1,'No modificar!!'!AA25,IF('No modificar!!'!AJ26=1,'No modificar!!'!AA26,'No modificar!!'!AA27)))</f>
        <v>-1.0</v>
      </c>
      <c r="T30" s="83">
        <f>IF('No modificar!!'!AJ24=1,'No modificar!!'!AB24,IF('No modificar!!'!AJ25=1,'No modificar!!'!AB25,IF('No modificar!!'!AJ26=1,'No modificar!!'!AB26,'No modificar!!'!AB27)))</f>
        <v>2.0</v>
      </c>
      <c r="U30" s="99"/>
      <c r="V30" s="100"/>
      <c r="W30" s="58"/>
      <c r="X30" s="34"/>
      <c r="Y30" s="34"/>
      <c r="Z30" s="34"/>
      <c r="AA30" s="34"/>
      <c r="AB30" s="34"/>
      <c r="AC30" s="34"/>
    </row>
    <row r="31" spans="8:8" ht="15.0">
      <c r="A31" s="40"/>
      <c r="B31" s="45"/>
      <c r="C31" s="46"/>
      <c r="D31" s="10" t="s">
        <v>97</v>
      </c>
      <c r="E31" s="46"/>
      <c r="F31" s="107" t="s">
        <v>155</v>
      </c>
      <c r="G31" s="84" t="str">
        <f>D28</f>
        <v>Francia</v>
      </c>
      <c r="H31" s="101">
        <v>1.0</v>
      </c>
      <c r="I31" s="102">
        <v>0.0</v>
      </c>
      <c r="J31" s="103" t="str">
        <f>D31</f>
        <v>Dinamarca</v>
      </c>
      <c r="K31" s="85"/>
      <c r="L31" s="87" t="s">
        <v>15</v>
      </c>
      <c r="M31" s="88" t="str">
        <f>IF('No modificar!!'!AJ24=0,'No modificar!!'!U24,IF('No modificar!!'!AJ25=0,'No modificar!!'!U25,IF('No modificar!!'!AJ26=0,'No modificar!!'!U26,'No modificar!!'!U27)))</f>
        <v>Dinamarca</v>
      </c>
      <c r="N31" s="89">
        <f>IF('No modificar!!'!AJ24=0,'No modificar!!'!V24,IF('No modificar!!'!AJ25=0,'No modificar!!'!V25,IF('No modificar!!'!AJ26=0,'No modificar!!'!V26,'No modificar!!'!V27)))</f>
        <v>0.0</v>
      </c>
      <c r="O31" s="90">
        <f>IF('No modificar!!'!AJ24=0,'No modificar!!'!W24,IF('No modificar!!'!AJ25=0,'No modificar!!'!W25,IF('No modificar!!'!AJ26=0,'No modificar!!'!W26,'No modificar!!'!W27)))</f>
        <v>1.0</v>
      </c>
      <c r="P31" s="90">
        <f>IF('No modificar!!'!AJ24=0,'No modificar!!'!X24,IF('No modificar!!'!AJ25=0,'No modificar!!'!X25,IF('No modificar!!'!AJ26=0,'No modificar!!'!X26,'No modificar!!'!X27)))</f>
        <v>2.0</v>
      </c>
      <c r="Q31" s="90">
        <f>IF('No modificar!!'!AJ24=0,'No modificar!!'!Y24,IF('No modificar!!'!AJ25=0,'No modificar!!'!Y25,IF('No modificar!!'!AJ26=0,'No modificar!!'!Y26,'No modificar!!'!Y27)))</f>
        <v>1.0</v>
      </c>
      <c r="R31" s="90">
        <f>IF('No modificar!!'!AJ24=0,'No modificar!!'!Z24,IF('No modificar!!'!AJ25=0,'No modificar!!'!Z25,IF('No modificar!!'!AJ26=0,'No modificar!!'!Z26,'No modificar!!'!Z27)))</f>
        <v>3.0</v>
      </c>
      <c r="S31" s="90">
        <f>IF('No modificar!!'!AJ24=0,'No modificar!!'!AA24,IF('No modificar!!'!AJ25=0,'No modificar!!'!AA25,IF('No modificar!!'!AJ26=0,'No modificar!!'!AA26,'No modificar!!'!AA27)))</f>
        <v>-2.0</v>
      </c>
      <c r="T31" s="88">
        <f>IF('No modificar!!'!AJ24=0,'No modificar!!'!AB24,IF('No modificar!!'!AJ25=0,'No modificar!!'!AB25,IF('No modificar!!'!AJ26=0,'No modificar!!'!AB26,'No modificar!!'!AB27)))</f>
        <v>1.0</v>
      </c>
      <c r="U31" s="99"/>
      <c r="V31" s="100"/>
      <c r="W31" s="58"/>
      <c r="X31" s="34"/>
      <c r="Y31" s="34"/>
      <c r="Z31" s="34"/>
      <c r="AA31" s="34"/>
      <c r="AB31" s="34"/>
      <c r="AC31" s="34"/>
    </row>
    <row r="32" spans="8:8" ht="15.0">
      <c r="A32" s="40"/>
      <c r="B32" s="45"/>
      <c r="C32" s="46"/>
      <c r="D32" s="46"/>
      <c r="E32" s="46"/>
      <c r="F32" s="107" t="s">
        <v>106</v>
      </c>
      <c r="G32" s="89" t="str">
        <f>D29</f>
        <v>Australia</v>
      </c>
      <c r="H32" s="104">
        <v>1.0</v>
      </c>
      <c r="I32" s="105">
        <v>1.0</v>
      </c>
      <c r="J32" s="106" t="str">
        <f>D30</f>
        <v>Perú</v>
      </c>
      <c r="K32" s="85"/>
      <c r="L32" s="85"/>
      <c r="M32" s="100"/>
      <c r="N32" s="100"/>
      <c r="O32" s="100"/>
      <c r="P32" s="100"/>
      <c r="Q32" s="100"/>
      <c r="R32" s="100"/>
      <c r="S32" s="100"/>
      <c r="T32" s="100"/>
      <c r="U32" s="99"/>
      <c r="V32" s="100"/>
      <c r="W32" s="58"/>
      <c r="X32" s="34"/>
      <c r="Y32" s="34"/>
      <c r="Z32" s="34"/>
      <c r="AA32" s="34"/>
      <c r="AB32" s="34"/>
      <c r="AC32" s="34"/>
    </row>
    <row r="33" spans="8:8">
      <c r="A33" s="40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10"/>
      <c r="M33" s="46"/>
      <c r="N33" s="46"/>
      <c r="O33" s="46"/>
      <c r="P33" s="46"/>
      <c r="Q33" s="46"/>
      <c r="R33" s="46"/>
      <c r="S33" s="46"/>
      <c r="T33" s="46"/>
      <c r="U33" s="86"/>
      <c r="V33" s="46"/>
      <c r="W33" s="58"/>
      <c r="X33" s="34"/>
      <c r="Y33" s="34"/>
      <c r="Z33" s="34"/>
      <c r="AA33" s="34"/>
      <c r="AB33" s="34"/>
      <c r="AC33" s="34"/>
    </row>
    <row r="34" spans="8:8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10"/>
      <c r="M34" s="46"/>
      <c r="N34" s="46"/>
      <c r="O34" s="46"/>
      <c r="P34" s="46"/>
      <c r="Q34" s="46"/>
      <c r="R34" s="46"/>
      <c r="S34" s="46"/>
      <c r="T34" s="46"/>
      <c r="U34" s="86"/>
      <c r="V34" s="46"/>
      <c r="W34" s="58"/>
      <c r="X34" s="34"/>
      <c r="Y34" s="34"/>
      <c r="Z34" s="34"/>
      <c r="AA34" s="34"/>
      <c r="AB34" s="34"/>
      <c r="AC34" s="34"/>
    </row>
    <row r="35" spans="8:8">
      <c r="B35" s="45"/>
      <c r="C35" s="59" t="s">
        <v>98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86"/>
      <c r="V35" s="46"/>
      <c r="W35" s="58"/>
      <c r="X35" s="34"/>
      <c r="Y35" s="34"/>
      <c r="Z35" s="34"/>
      <c r="AA35" s="34"/>
      <c r="AB35" s="34"/>
      <c r="AC35" s="34"/>
    </row>
    <row r="36" spans="8:8" ht="15.75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10"/>
      <c r="M36" s="46"/>
      <c r="N36" s="46"/>
      <c r="O36" s="46"/>
      <c r="P36" s="46"/>
      <c r="Q36" s="46"/>
      <c r="R36" s="46"/>
      <c r="S36" s="46"/>
      <c r="T36" s="46"/>
      <c r="U36" s="86"/>
      <c r="V36" s="46"/>
      <c r="W36" s="58"/>
      <c r="X36" s="34"/>
      <c r="Y36" s="34"/>
      <c r="Z36" s="34"/>
      <c r="AA36" s="34"/>
      <c r="AB36" s="34"/>
      <c r="AC36" s="34"/>
    </row>
    <row r="37" spans="8:8" ht="15.0">
      <c r="B37" s="45"/>
      <c r="C37" s="46"/>
      <c r="D37" s="46"/>
      <c r="E37" s="46"/>
      <c r="F37" s="107" t="s">
        <v>156</v>
      </c>
      <c r="G37" s="95" t="str">
        <f>D38</f>
        <v>Argentina</v>
      </c>
      <c r="H37" s="96">
        <v>0.0</v>
      </c>
      <c r="I37" s="97">
        <v>0.0</v>
      </c>
      <c r="J37" s="98" t="str">
        <f>D39</f>
        <v>Islandia</v>
      </c>
      <c r="K37" s="85"/>
      <c r="L37" s="85"/>
      <c r="M37" s="85"/>
      <c r="N37" s="66" t="s">
        <v>1</v>
      </c>
      <c r="O37" s="67" t="s">
        <v>2</v>
      </c>
      <c r="P37" s="67" t="s">
        <v>3</v>
      </c>
      <c r="Q37" s="67" t="s">
        <v>4</v>
      </c>
      <c r="R37" s="67" t="s">
        <v>5</v>
      </c>
      <c r="S37" s="67" t="s">
        <v>11</v>
      </c>
      <c r="T37" s="68" t="s">
        <v>6</v>
      </c>
      <c r="U37" s="99"/>
      <c r="V37" s="100"/>
      <c r="W37" s="58"/>
      <c r="X37" s="34"/>
      <c r="Y37" s="34"/>
      <c r="Z37" s="34"/>
      <c r="AA37" s="34"/>
      <c r="AB37" s="34"/>
      <c r="AC37" s="34"/>
    </row>
    <row r="38" spans="8:8">
      <c r="B38" s="45"/>
      <c r="C38" s="46"/>
      <c r="D38" s="10" t="s">
        <v>16</v>
      </c>
      <c r="E38" s="46"/>
      <c r="F38" s="107" t="s">
        <v>172</v>
      </c>
      <c r="G38" s="84" t="str">
        <f>D40</f>
        <v>Croacia</v>
      </c>
      <c r="H38" s="101">
        <v>0.0</v>
      </c>
      <c r="I38" s="102">
        <v>1.0</v>
      </c>
      <c r="J38" s="103" t="str">
        <f>D41</f>
        <v>Nigeria</v>
      </c>
      <c r="K38" s="85"/>
      <c r="L38" s="66" t="s">
        <v>12</v>
      </c>
      <c r="M38" s="74" t="str">
        <f>IF('No modificar!!'!AJ34=3,'No modificar!!'!U34,IF('No modificar!!'!AJ35=3,'No modificar!!'!U35,IF('No modificar!!'!AJ36=3,'No modificar!!'!U36,'No modificar!!'!U37)))</f>
        <v>Nigeria</v>
      </c>
      <c r="N38" s="75">
        <f>IF('No modificar!!'!AJ34=3,'No modificar!!'!V34,IF('No modificar!!'!AJ35=3,'No modificar!!'!V35,IF('No modificar!!'!AJ36=3,'No modificar!!'!V36,'No modificar!!'!V37)))</f>
        <v>2.0</v>
      </c>
      <c r="O38" s="76">
        <f>IF('No modificar!!'!AJ34=3,'No modificar!!'!W34,IF('No modificar!!'!AJ35=3,'No modificar!!'!W35,IF('No modificar!!'!AJ36=3,'No modificar!!'!W36,'No modificar!!'!W37)))</f>
        <v>0.0</v>
      </c>
      <c r="P38" s="76">
        <f>IF('No modificar!!'!AJ34=3,'No modificar!!'!X34,IF('No modificar!!'!AJ35=3,'No modificar!!'!X35,IF('No modificar!!'!AJ36=3,'No modificar!!'!X36,'No modificar!!'!X37)))</f>
        <v>1.0</v>
      </c>
      <c r="Q38" s="76">
        <f>IF('No modificar!!'!AJ34=3,'No modificar!!'!Y34,IF('No modificar!!'!AJ35=3,'No modificar!!'!Y35,IF('No modificar!!'!AJ36=3,'No modificar!!'!Y36,'No modificar!!'!Y37)))</f>
        <v>2.0</v>
      </c>
      <c r="R38" s="76">
        <f>IF('No modificar!!'!AJ34=3,'No modificar!!'!Z34,IF('No modificar!!'!AJ35=3,'No modificar!!'!Z35,IF('No modificar!!'!AJ36=3,'No modificar!!'!Z36,'No modificar!!'!Z37)))</f>
        <v>3.0</v>
      </c>
      <c r="S38" s="76">
        <f>IF('No modificar!!'!AJ34=3,'No modificar!!'!AA34,IF('No modificar!!'!AJ35=3,'No modificar!!'!AA35,IF('No modificar!!'!AJ36=3,'No modificar!!'!AA36,'No modificar!!'!AA37)))</f>
        <v>-1.0</v>
      </c>
      <c r="T38" s="74">
        <f>IF('No modificar!!'!AJ34=3,'No modificar!!'!AB34,IF('No modificar!!'!AJ35=3,'No modificar!!'!AB35,IF('No modificar!!'!AJ36=3,'No modificar!!'!AB36,'No modificar!!'!AB37)))</f>
        <v>6.0</v>
      </c>
      <c r="U38" s="77" t="str">
        <f>IF(AND(T38=T39,S38=S39,Q38=Q39),"!!"," ")</f>
        <v> </v>
      </c>
      <c r="V38" s="78" t="str">
        <f>IF(AND(T38=T39,S38=S39,Q38=Q39),"El 1° se decide por Fair Play"," ")</f>
        <v> </v>
      </c>
      <c r="W38" s="58"/>
      <c r="X38" s="34"/>
      <c r="Y38" s="34"/>
      <c r="Z38" s="34"/>
      <c r="AA38" s="34"/>
      <c r="AB38" s="34"/>
      <c r="AC38" s="34"/>
    </row>
    <row r="39" spans="8:8">
      <c r="B39" s="45"/>
      <c r="C39" s="46"/>
      <c r="D39" s="10" t="s">
        <v>99</v>
      </c>
      <c r="E39" s="46"/>
      <c r="F39" s="107" t="s">
        <v>165</v>
      </c>
      <c r="G39" s="84" t="str">
        <f>D38</f>
        <v>Argentina</v>
      </c>
      <c r="H39" s="101">
        <v>1.0</v>
      </c>
      <c r="I39" s="102">
        <v>1.0</v>
      </c>
      <c r="J39" s="103" t="str">
        <f>D40</f>
        <v>Croacia</v>
      </c>
      <c r="K39" s="85"/>
      <c r="L39" s="79" t="s">
        <v>13</v>
      </c>
      <c r="M39" s="80" t="str">
        <f>IF('No modificar!!'!AJ34=2,'No modificar!!'!U34,IF('No modificar!!'!AJ35=2,'No modificar!!'!U35,IF('No modificar!!'!AJ36=2,'No modificar!!'!U36,'No modificar!!'!U37)))</f>
        <v>Argentina</v>
      </c>
      <c r="N39" s="81">
        <f>IF('No modificar!!'!AJ34=2,'No modificar!!'!V34,IF('No modificar!!'!AJ35=2,'No modificar!!'!V35,IF('No modificar!!'!AJ36=2,'No modificar!!'!V36,'No modificar!!'!V37)))</f>
        <v>1.0</v>
      </c>
      <c r="O39" s="82">
        <f>IF('No modificar!!'!AJ34=2,'No modificar!!'!W34,IF('No modificar!!'!AJ35=2,'No modificar!!'!W35,IF('No modificar!!'!AJ36=2,'No modificar!!'!W36,'No modificar!!'!W37)))</f>
        <v>2.0</v>
      </c>
      <c r="P39" s="82">
        <f>IF('No modificar!!'!AJ34=2,'No modificar!!'!X34,IF('No modificar!!'!AJ35=2,'No modificar!!'!X35,IF('No modificar!!'!AJ36=2,'No modificar!!'!X36,'No modificar!!'!X37)))</f>
        <v>0.0</v>
      </c>
      <c r="Q39" s="82">
        <f>IF('No modificar!!'!AJ34=2,'No modificar!!'!Y34,IF('No modificar!!'!AJ35=2,'No modificar!!'!Y35,IF('No modificar!!'!AJ36=2,'No modificar!!'!Y36,'No modificar!!'!Y37)))</f>
        <v>4.0</v>
      </c>
      <c r="R39" s="82">
        <f>IF('No modificar!!'!AJ34=2,'No modificar!!'!Z34,IF('No modificar!!'!AJ35=2,'No modificar!!'!Z35,IF('No modificar!!'!AJ36=2,'No modificar!!'!Z36,'No modificar!!'!Z37)))</f>
        <v>1.0</v>
      </c>
      <c r="S39" s="82">
        <f>IF('No modificar!!'!AJ34=2,'No modificar!!'!AA34,IF('No modificar!!'!AJ35=2,'No modificar!!'!AA35,IF('No modificar!!'!AJ36=2,'No modificar!!'!AA36,'No modificar!!'!AA37)))</f>
        <v>3.0</v>
      </c>
      <c r="T39" s="80">
        <f>IF('No modificar!!'!AJ34=2,'No modificar!!'!AB34,IF('No modificar!!'!AJ35=2,'No modificar!!'!AB35,IF('No modificar!!'!AJ36=2,'No modificar!!'!AB36,'No modificar!!'!AB37)))</f>
        <v>5.0</v>
      </c>
      <c r="U39" s="77" t="str">
        <f>IF(AND(T39=T40,S39=S40,Q39=Q40),"!!"," ")</f>
        <v> </v>
      </c>
      <c r="V39" s="78" t="str">
        <f>IF(AND(T39=T40,S39=S40,Q39=Q40),"El 2° se decide por Fair Play"," ")</f>
        <v> </v>
      </c>
      <c r="W39" s="58"/>
      <c r="X39" s="34"/>
      <c r="Y39" s="34"/>
      <c r="Z39" s="34"/>
      <c r="AA39" s="34"/>
      <c r="AB39" s="34"/>
      <c r="AC39" s="34"/>
    </row>
    <row r="40" spans="8:8">
      <c r="B40" s="45"/>
      <c r="C40" s="46"/>
      <c r="D40" s="10" t="s">
        <v>100</v>
      </c>
      <c r="E40" s="46"/>
      <c r="F40" s="107" t="s">
        <v>176</v>
      </c>
      <c r="G40" s="84" t="str">
        <f>D39</f>
        <v>Islandia</v>
      </c>
      <c r="H40" s="101">
        <v>0.0</v>
      </c>
      <c r="I40" s="102">
        <v>1.0</v>
      </c>
      <c r="J40" s="103" t="str">
        <f>D41</f>
        <v>Nigeria</v>
      </c>
      <c r="K40" s="85"/>
      <c r="L40" s="79" t="s">
        <v>14</v>
      </c>
      <c r="M40" s="83" t="str">
        <f>IF('No modificar!!'!AJ34=1,'No modificar!!'!U34,IF('No modificar!!'!AJ35=1,'No modificar!!'!U35,IF('No modificar!!'!AJ36=1,'No modificar!!'!U36,'No modificar!!'!U37)))</f>
        <v>Croacia</v>
      </c>
      <c r="N40" s="84">
        <f>IF('No modificar!!'!AJ34=1,'No modificar!!'!V34,IF('No modificar!!'!AJ35=1,'No modificar!!'!V35,IF('No modificar!!'!AJ36=1,'No modificar!!'!V36,'No modificar!!'!V37)))</f>
        <v>1.0</v>
      </c>
      <c r="O40" s="85">
        <f>IF('No modificar!!'!AJ34=1,'No modificar!!'!W34,IF('No modificar!!'!AJ35=1,'No modificar!!'!W35,IF('No modificar!!'!AJ36=1,'No modificar!!'!W36,'No modificar!!'!W37)))</f>
        <v>1.0</v>
      </c>
      <c r="P40" s="85">
        <f>IF('No modificar!!'!AJ34=1,'No modificar!!'!X34,IF('No modificar!!'!AJ35=1,'No modificar!!'!X35,IF('No modificar!!'!AJ36=1,'No modificar!!'!X36,'No modificar!!'!X37)))</f>
        <v>1.0</v>
      </c>
      <c r="Q40" s="85">
        <f>IF('No modificar!!'!AJ34=1,'No modificar!!'!Y34,IF('No modificar!!'!AJ35=1,'No modificar!!'!Y35,IF('No modificar!!'!AJ36=1,'No modificar!!'!Y36,'No modificar!!'!Y37)))</f>
        <v>2.0</v>
      </c>
      <c r="R40" s="85">
        <f>IF('No modificar!!'!AJ34=1,'No modificar!!'!Z34,IF('No modificar!!'!AJ35=1,'No modificar!!'!Z35,IF('No modificar!!'!AJ36=1,'No modificar!!'!Z36,'No modificar!!'!Z37)))</f>
        <v>2.0</v>
      </c>
      <c r="S40" s="85">
        <f>IF('No modificar!!'!AJ34=1,'No modificar!!'!AA34,IF('No modificar!!'!AJ35=1,'No modificar!!'!AA35,IF('No modificar!!'!AJ36=1,'No modificar!!'!AA36,'No modificar!!'!AA37)))</f>
        <v>0.0</v>
      </c>
      <c r="T40" s="83">
        <f>IF('No modificar!!'!AJ34=1,'No modificar!!'!AB34,IF('No modificar!!'!AJ35=1,'No modificar!!'!AB35,IF('No modificar!!'!AJ36=1,'No modificar!!'!AB36,'No modificar!!'!AB37)))</f>
        <v>4.0</v>
      </c>
      <c r="U40" s="77"/>
      <c r="V40" s="78"/>
      <c r="W40" s="58"/>
      <c r="X40" s="34"/>
      <c r="Y40" s="34"/>
      <c r="Z40" s="34"/>
      <c r="AA40" s="34"/>
      <c r="AB40" s="34"/>
      <c r="AC40" s="34"/>
    </row>
    <row r="41" spans="8:8" ht="15.0">
      <c r="B41" s="45"/>
      <c r="C41" s="46"/>
      <c r="D41" s="10" t="s">
        <v>101</v>
      </c>
      <c r="E41" s="46"/>
      <c r="F41" s="107" t="s">
        <v>151</v>
      </c>
      <c r="G41" s="84" t="str">
        <f>D38</f>
        <v>Argentina</v>
      </c>
      <c r="H41" s="101">
        <v>3.0</v>
      </c>
      <c r="I41" s="102">
        <v>0.0</v>
      </c>
      <c r="J41" s="103" t="str">
        <f>D41</f>
        <v>Nigeria</v>
      </c>
      <c r="K41" s="85"/>
      <c r="L41" s="87" t="s">
        <v>15</v>
      </c>
      <c r="M41" s="88" t="str">
        <f>IF('No modificar!!'!AJ34=0,'No modificar!!'!U34,IF('No modificar!!'!AJ35=0,'No modificar!!'!U35,IF('No modificar!!'!AJ36=0,'No modificar!!'!U36,'No modificar!!'!U37)))</f>
        <v>Islandia</v>
      </c>
      <c r="N41" s="89">
        <f>IF('No modificar!!'!AJ34=0,'No modificar!!'!V34,IF('No modificar!!'!AJ35=0,'No modificar!!'!V35,IF('No modificar!!'!AJ36=0,'No modificar!!'!V36,'No modificar!!'!V37)))</f>
        <v>0.0</v>
      </c>
      <c r="O41" s="90">
        <f>IF('No modificar!!'!AJ34=0,'No modificar!!'!W34,IF('No modificar!!'!AJ35=0,'No modificar!!'!W35,IF('No modificar!!'!AJ36=0,'No modificar!!'!W36,'No modificar!!'!W37)))</f>
        <v>1.0</v>
      </c>
      <c r="P41" s="90">
        <f>IF('No modificar!!'!AJ34=0,'No modificar!!'!X34,IF('No modificar!!'!AJ35=0,'No modificar!!'!X35,IF('No modificar!!'!AJ36=0,'No modificar!!'!X36,'No modificar!!'!X37)))</f>
        <v>2.0</v>
      </c>
      <c r="Q41" s="90">
        <f>IF('No modificar!!'!AJ34=0,'No modificar!!'!Y34,IF('No modificar!!'!AJ35=0,'No modificar!!'!Y35,IF('No modificar!!'!AJ36=0,'No modificar!!'!Y36,'No modificar!!'!Y37)))</f>
        <v>0.0</v>
      </c>
      <c r="R41" s="90">
        <f>IF('No modificar!!'!AJ34=0,'No modificar!!'!Z34,IF('No modificar!!'!AJ35=0,'No modificar!!'!Z35,IF('No modificar!!'!AJ36=0,'No modificar!!'!Z36,'No modificar!!'!Z37)))</f>
        <v>2.0</v>
      </c>
      <c r="S41" s="90">
        <f>IF('No modificar!!'!AJ34=0,'No modificar!!'!AA34,IF('No modificar!!'!AJ35=0,'No modificar!!'!AA35,IF('No modificar!!'!AJ36=0,'No modificar!!'!AA36,'No modificar!!'!AA37)))</f>
        <v>-2.0</v>
      </c>
      <c r="T41" s="88">
        <f>IF('No modificar!!'!AJ34=0,'No modificar!!'!AB34,IF('No modificar!!'!AJ35=0,'No modificar!!'!AB35,IF('No modificar!!'!AJ36=0,'No modificar!!'!AB36,'No modificar!!'!AB37)))</f>
        <v>1.0</v>
      </c>
      <c r="U41" s="77"/>
      <c r="V41" s="78"/>
      <c r="W41" s="58"/>
      <c r="X41" s="34"/>
      <c r="Y41" s="34"/>
      <c r="Z41" s="34"/>
      <c r="AA41" s="34"/>
      <c r="AB41" s="34"/>
      <c r="AC41" s="34"/>
    </row>
    <row r="42" spans="8:8" ht="15.0">
      <c r="B42" s="45"/>
      <c r="C42" s="46"/>
      <c r="D42" s="46"/>
      <c r="E42" s="46"/>
      <c r="F42" s="107" t="s">
        <v>145</v>
      </c>
      <c r="G42" s="89" t="str">
        <f>D39</f>
        <v>Islandia</v>
      </c>
      <c r="H42" s="104">
        <v>0.0</v>
      </c>
      <c r="I42" s="105">
        <v>1.0</v>
      </c>
      <c r="J42" s="106" t="str">
        <f>D40</f>
        <v>Croacia</v>
      </c>
      <c r="K42" s="85"/>
      <c r="L42" s="85"/>
      <c r="M42" s="100"/>
      <c r="N42" s="100"/>
      <c r="O42" s="100"/>
      <c r="P42" s="100"/>
      <c r="Q42" s="100"/>
      <c r="R42" s="100"/>
      <c r="S42" s="100"/>
      <c r="T42" s="100"/>
      <c r="U42" s="77"/>
      <c r="V42" s="78"/>
      <c r="W42" s="58"/>
      <c r="X42" s="34"/>
      <c r="Y42" s="34"/>
      <c r="Z42" s="34"/>
      <c r="AA42" s="34"/>
      <c r="AB42" s="34"/>
      <c r="AC42" s="34"/>
    </row>
    <row r="43" spans="8:8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10"/>
      <c r="M43" s="46"/>
      <c r="N43" s="46"/>
      <c r="O43" s="46"/>
      <c r="P43" s="46"/>
      <c r="Q43" s="46"/>
      <c r="R43" s="46"/>
      <c r="S43" s="46"/>
      <c r="T43" s="46"/>
      <c r="U43" s="108"/>
      <c r="V43" s="109"/>
      <c r="W43" s="58"/>
      <c r="X43" s="34"/>
      <c r="Y43" s="34"/>
      <c r="Z43" s="34"/>
      <c r="AA43" s="34"/>
      <c r="AB43" s="34"/>
      <c r="AC43" s="34"/>
    </row>
    <row r="44" spans="8:8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10"/>
      <c r="M44" s="46"/>
      <c r="N44" s="46"/>
      <c r="O44" s="46"/>
      <c r="P44" s="46"/>
      <c r="Q44" s="46"/>
      <c r="R44" s="46"/>
      <c r="S44" s="46"/>
      <c r="T44" s="46"/>
      <c r="U44" s="108"/>
      <c r="V44" s="109"/>
      <c r="W44" s="58"/>
      <c r="X44" s="34"/>
      <c r="Y44" s="34"/>
      <c r="Z44" s="34"/>
      <c r="AA44" s="34"/>
      <c r="AB44" s="34"/>
      <c r="AC44" s="34"/>
    </row>
    <row r="45" spans="8:8">
      <c r="B45" s="45"/>
      <c r="C45" s="59" t="s">
        <v>102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110"/>
      <c r="V45" s="109"/>
      <c r="W45" s="58"/>
      <c r="X45" s="34"/>
      <c r="Y45" s="34"/>
      <c r="Z45" s="34"/>
      <c r="AA45" s="34"/>
      <c r="AB45" s="34"/>
      <c r="AC45" s="34"/>
    </row>
    <row r="46" spans="8:8" ht="15.7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10"/>
      <c r="M46" s="46"/>
      <c r="N46" s="46"/>
      <c r="O46" s="46"/>
      <c r="P46" s="46"/>
      <c r="Q46" s="46"/>
      <c r="R46" s="46"/>
      <c r="S46" s="46"/>
      <c r="T46" s="46"/>
      <c r="U46" s="110"/>
      <c r="V46" s="109"/>
      <c r="W46" s="58"/>
      <c r="X46" s="34"/>
      <c r="Y46" s="34"/>
      <c r="Z46" s="34"/>
      <c r="AA46" s="34"/>
      <c r="AB46" s="34"/>
      <c r="AC46" s="34"/>
    </row>
    <row r="47" spans="8:8" ht="15.0">
      <c r="B47" s="45"/>
      <c r="C47" s="46"/>
      <c r="D47" s="46"/>
      <c r="E47" s="46"/>
      <c r="F47" s="107" t="s">
        <v>147</v>
      </c>
      <c r="G47" s="95" t="str">
        <f>D48</f>
        <v>Brasil</v>
      </c>
      <c r="H47" s="96">
        <v>3.0</v>
      </c>
      <c r="I47" s="97">
        <v>1.0</v>
      </c>
      <c r="J47" s="98" t="str">
        <f>D49</f>
        <v>Suiza</v>
      </c>
      <c r="K47" s="85"/>
      <c r="L47" s="85"/>
      <c r="M47" s="85"/>
      <c r="N47" s="66" t="s">
        <v>1</v>
      </c>
      <c r="O47" s="67" t="s">
        <v>2</v>
      </c>
      <c r="P47" s="67" t="s">
        <v>3</v>
      </c>
      <c r="Q47" s="67" t="s">
        <v>4</v>
      </c>
      <c r="R47" s="67" t="s">
        <v>5</v>
      </c>
      <c r="S47" s="67" t="s">
        <v>11</v>
      </c>
      <c r="T47" s="68" t="s">
        <v>6</v>
      </c>
      <c r="U47" s="77"/>
      <c r="V47" s="78"/>
      <c r="W47" s="58"/>
      <c r="X47" s="34"/>
      <c r="Y47" s="34"/>
      <c r="Z47" s="34"/>
      <c r="AA47" s="34"/>
      <c r="AB47" s="34"/>
      <c r="AC47" s="34"/>
    </row>
    <row r="48" spans="8:8">
      <c r="B48" s="45"/>
      <c r="C48" s="46"/>
      <c r="D48" s="10" t="s">
        <v>70</v>
      </c>
      <c r="E48" s="46"/>
      <c r="F48" s="107" t="s">
        <v>124</v>
      </c>
      <c r="G48" s="84" t="str">
        <f>D50</f>
        <v>Costa Rica</v>
      </c>
      <c r="H48" s="101">
        <v>0.0</v>
      </c>
      <c r="I48" s="102">
        <v>0.0</v>
      </c>
      <c r="J48" s="103" t="str">
        <f>D51</f>
        <v>Serbia</v>
      </c>
      <c r="K48" s="85"/>
      <c r="L48" s="66" t="s">
        <v>12</v>
      </c>
      <c r="M48" s="74" t="str">
        <f>IF('No modificar!!'!AJ44=3,'No modificar!!'!U44,IF('No modificar!!'!AJ45=3,'No modificar!!'!U45,IF('No modificar!!'!AJ46=3,'No modificar!!'!U46,'No modificar!!'!U47)))</f>
        <v>Brasil</v>
      </c>
      <c r="N48" s="75">
        <f>IF('No modificar!!'!AJ44=3,'No modificar!!'!V44,IF('No modificar!!'!AJ45=3,'No modificar!!'!V45,IF('No modificar!!'!AJ46=3,'No modificar!!'!V46,'No modificar!!'!V47)))</f>
        <v>3.0</v>
      </c>
      <c r="O48" s="76">
        <f>IF('No modificar!!'!AJ44=3,'No modificar!!'!W44,IF('No modificar!!'!AJ45=3,'No modificar!!'!W45,IF('No modificar!!'!AJ46=3,'No modificar!!'!W46,'No modificar!!'!W47)))</f>
        <v>0.0</v>
      </c>
      <c r="P48" s="76">
        <f>IF('No modificar!!'!AJ44=3,'No modificar!!'!X44,IF('No modificar!!'!AJ45=3,'No modificar!!'!X45,IF('No modificar!!'!AJ46=3,'No modificar!!'!X46,'No modificar!!'!X47)))</f>
        <v>0.0</v>
      </c>
      <c r="Q48" s="76">
        <f>IF('No modificar!!'!AJ44=3,'No modificar!!'!Y44,IF('No modificar!!'!AJ45=3,'No modificar!!'!Y45,IF('No modificar!!'!AJ46=3,'No modificar!!'!Y46,'No modificar!!'!Y47)))</f>
        <v>9.0</v>
      </c>
      <c r="R48" s="76">
        <f>IF('No modificar!!'!AJ44=3,'No modificar!!'!Z44,IF('No modificar!!'!AJ45=3,'No modificar!!'!Z45,IF('No modificar!!'!AJ46=3,'No modificar!!'!Z46,'No modificar!!'!Z47)))</f>
        <v>2.0</v>
      </c>
      <c r="S48" s="76">
        <f>IF('No modificar!!'!AJ44=3,'No modificar!!'!AA44,IF('No modificar!!'!AJ45=3,'No modificar!!'!AA45,IF('No modificar!!'!AJ46=3,'No modificar!!'!AA46,'No modificar!!'!AA47)))</f>
        <v>7.0</v>
      </c>
      <c r="T48" s="74">
        <f>IF('No modificar!!'!AJ44=3,'No modificar!!'!AB44,IF('No modificar!!'!AJ45=3,'No modificar!!'!AB45,IF('No modificar!!'!AJ46=3,'No modificar!!'!AB46,'No modificar!!'!AB47)))</f>
        <v>9.0</v>
      </c>
      <c r="U48" s="77" t="str">
        <f>IF(AND(T48=T49,S48=S49,Q48=Q49),"!!"," ")</f>
        <v> </v>
      </c>
      <c r="V48" s="78" t="str">
        <f>IF(AND(T48=T49,S48=S49,Q48=Q49),"El 1° se decide por Fair Play"," ")</f>
        <v> </v>
      </c>
      <c r="W48" s="58"/>
      <c r="X48" s="34"/>
      <c r="Y48" s="34"/>
      <c r="Z48" s="34"/>
      <c r="AA48" s="34"/>
      <c r="AB48" s="34"/>
      <c r="AC48" s="34"/>
    </row>
    <row r="49" spans="8:8">
      <c r="B49" s="45"/>
      <c r="C49" s="46"/>
      <c r="D49" s="10" t="s">
        <v>110</v>
      </c>
      <c r="E49" s="46"/>
      <c r="F49" s="107" t="s">
        <v>152</v>
      </c>
      <c r="G49" s="84" t="str">
        <f>D48</f>
        <v>Brasil</v>
      </c>
      <c r="H49" s="101">
        <v>2.0</v>
      </c>
      <c r="I49" s="102">
        <v>0.0</v>
      </c>
      <c r="J49" s="103" t="str">
        <f>D50</f>
        <v>Costa Rica</v>
      </c>
      <c r="K49" s="85"/>
      <c r="L49" s="79" t="s">
        <v>13</v>
      </c>
      <c r="M49" s="80" t="str">
        <f>IF('No modificar!!'!AJ44=2,'No modificar!!'!U44,IF('No modificar!!'!AJ45=2,'No modificar!!'!U45,IF('No modificar!!'!AJ46=2,'No modificar!!'!U46,'No modificar!!'!U47)))</f>
        <v>Suiza</v>
      </c>
      <c r="N49" s="81">
        <f>IF('No modificar!!'!AJ44=2,'No modificar!!'!V44,IF('No modificar!!'!AJ45=2,'No modificar!!'!V45,IF('No modificar!!'!AJ46=2,'No modificar!!'!V46,'No modificar!!'!V47)))</f>
        <v>0.0</v>
      </c>
      <c r="O49" s="82">
        <f>IF('No modificar!!'!AJ44=2,'No modificar!!'!W44,IF('No modificar!!'!AJ45=2,'No modificar!!'!W45,IF('No modificar!!'!AJ46=2,'No modificar!!'!W46,'No modificar!!'!W47)))</f>
        <v>2.0</v>
      </c>
      <c r="P49" s="82">
        <f>IF('No modificar!!'!AJ44=2,'No modificar!!'!X44,IF('No modificar!!'!AJ45=2,'No modificar!!'!X45,IF('No modificar!!'!AJ46=2,'No modificar!!'!X46,'No modificar!!'!X47)))</f>
        <v>1.0</v>
      </c>
      <c r="Q49" s="82">
        <f>IF('No modificar!!'!AJ44=2,'No modificar!!'!Y44,IF('No modificar!!'!AJ45=2,'No modificar!!'!Y45,IF('No modificar!!'!AJ46=2,'No modificar!!'!Y46,'No modificar!!'!Y47)))</f>
        <v>1.0</v>
      </c>
      <c r="R49" s="82">
        <f>IF('No modificar!!'!AJ44=2,'No modificar!!'!Z44,IF('No modificar!!'!AJ45=2,'No modificar!!'!Z45,IF('No modificar!!'!AJ46=2,'No modificar!!'!Z46,'No modificar!!'!Z47)))</f>
        <v>3.0</v>
      </c>
      <c r="S49" s="82">
        <f>IF('No modificar!!'!AJ44=2,'No modificar!!'!AA44,IF('No modificar!!'!AJ45=2,'No modificar!!'!AA45,IF('No modificar!!'!AJ46=2,'No modificar!!'!AA46,'No modificar!!'!AA47)))</f>
        <v>-2.0</v>
      </c>
      <c r="T49" s="80">
        <f>IF('No modificar!!'!AJ44=2,'No modificar!!'!AB44,IF('No modificar!!'!AJ45=2,'No modificar!!'!AB45,IF('No modificar!!'!AJ46=2,'No modificar!!'!AB46,'No modificar!!'!AB47)))</f>
        <v>2.0</v>
      </c>
      <c r="U49" s="77" t="str">
        <f>IF(AND(T49=T50,S49=S50,Q49=Q50),"!!"," ")</f>
        <v> </v>
      </c>
      <c r="V49" s="78" t="str">
        <f>IF(AND(T49=T50,S49=S50,Q49=Q50),"El 2° se decide por Fair Play"," ")</f>
        <v> </v>
      </c>
      <c r="W49" s="58"/>
      <c r="X49" s="34"/>
      <c r="Y49" s="34"/>
      <c r="Z49" s="34"/>
      <c r="AA49" s="34"/>
      <c r="AB49" s="34"/>
      <c r="AC49" s="34"/>
    </row>
    <row r="50" spans="8:8">
      <c r="B50" s="45"/>
      <c r="C50" s="46"/>
      <c r="D50" s="10" t="s">
        <v>111</v>
      </c>
      <c r="E50" s="46"/>
      <c r="F50" s="107" t="s">
        <v>173</v>
      </c>
      <c r="G50" s="84" t="str">
        <f>D49</f>
        <v>Suiza</v>
      </c>
      <c r="H50" s="101">
        <v>0.0</v>
      </c>
      <c r="I50" s="102">
        <v>0.0</v>
      </c>
      <c r="J50" s="103" t="str">
        <f>D51</f>
        <v>Serbia</v>
      </c>
      <c r="K50" s="85"/>
      <c r="L50" s="79" t="s">
        <v>14</v>
      </c>
      <c r="M50" s="83" t="str">
        <f>IF('No modificar!!'!AJ44=1,'No modificar!!'!U44,IF('No modificar!!'!AJ45=1,'No modificar!!'!U45,IF('No modificar!!'!AJ46=1,'No modificar!!'!U46,'No modificar!!'!U47)))</f>
        <v>Costa Rica</v>
      </c>
      <c r="N50" s="84">
        <f>IF('No modificar!!'!AJ44=1,'No modificar!!'!V44,IF('No modificar!!'!AJ45=1,'No modificar!!'!V45,IF('No modificar!!'!AJ46=1,'No modificar!!'!V46,'No modificar!!'!V47)))</f>
        <v>0.0</v>
      </c>
      <c r="O50" s="85">
        <f>IF('No modificar!!'!AJ44=1,'No modificar!!'!W44,IF('No modificar!!'!AJ45=1,'No modificar!!'!W45,IF('No modificar!!'!AJ46=1,'No modificar!!'!W46,'No modificar!!'!W47)))</f>
        <v>2.0</v>
      </c>
      <c r="P50" s="85">
        <f>IF('No modificar!!'!AJ44=1,'No modificar!!'!X44,IF('No modificar!!'!AJ45=1,'No modificar!!'!X45,IF('No modificar!!'!AJ46=1,'No modificar!!'!X46,'No modificar!!'!X47)))</f>
        <v>1.0</v>
      </c>
      <c r="Q50" s="85">
        <f>IF('No modificar!!'!AJ44=1,'No modificar!!'!Y44,IF('No modificar!!'!AJ45=1,'No modificar!!'!Y45,IF('No modificar!!'!AJ46=1,'No modificar!!'!Y46,'No modificar!!'!Y47)))</f>
        <v>0.0</v>
      </c>
      <c r="R50" s="85">
        <f>IF('No modificar!!'!AJ44=1,'No modificar!!'!Z44,IF('No modificar!!'!AJ45=1,'No modificar!!'!Z45,IF('No modificar!!'!AJ46=1,'No modificar!!'!Z46,'No modificar!!'!Z47)))</f>
        <v>2.0</v>
      </c>
      <c r="S50" s="85">
        <f>IF('No modificar!!'!AJ44=1,'No modificar!!'!AA44,IF('No modificar!!'!AJ45=1,'No modificar!!'!AA45,IF('No modificar!!'!AJ46=1,'No modificar!!'!AA46,'No modificar!!'!AA47)))</f>
        <v>-2.0</v>
      </c>
      <c r="T50" s="83">
        <f>IF('No modificar!!'!AJ44=1,'No modificar!!'!AB44,IF('No modificar!!'!AJ45=1,'No modificar!!'!AB45,IF('No modificar!!'!AJ46=1,'No modificar!!'!AB46,'No modificar!!'!AB47)))</f>
        <v>2.0</v>
      </c>
      <c r="U50" s="77"/>
      <c r="V50" s="78"/>
      <c r="W50" s="58"/>
      <c r="X50" s="34"/>
      <c r="Y50" s="34"/>
      <c r="Z50" s="34"/>
      <c r="AA50" s="34"/>
      <c r="AB50" s="34"/>
      <c r="AC50" s="34"/>
    </row>
    <row r="51" spans="8:8" ht="15.0">
      <c r="B51" s="45"/>
      <c r="C51" s="46"/>
      <c r="D51" s="10" t="s">
        <v>112</v>
      </c>
      <c r="E51" s="46"/>
      <c r="F51" s="107" t="s">
        <v>157</v>
      </c>
      <c r="G51" s="84" t="str">
        <f>D48</f>
        <v>Brasil</v>
      </c>
      <c r="H51" s="101">
        <v>4.0</v>
      </c>
      <c r="I51" s="102">
        <v>1.0</v>
      </c>
      <c r="J51" s="103" t="str">
        <f>D51</f>
        <v>Serbia</v>
      </c>
      <c r="K51" s="85"/>
      <c r="L51" s="87" t="s">
        <v>15</v>
      </c>
      <c r="M51" s="88" t="str">
        <f>IF('No modificar!!'!AJ44=0,'No modificar!!'!U44,IF('No modificar!!'!AJ45=0,'No modificar!!'!U45,IF('No modificar!!'!AJ46=0,'No modificar!!'!U46,'No modificar!!'!U47)))</f>
        <v>Serbia</v>
      </c>
      <c r="N51" s="89">
        <f>IF('No modificar!!'!AJ44=0,'No modificar!!'!V44,IF('No modificar!!'!AJ45=0,'No modificar!!'!V45,IF('No modificar!!'!AJ46=0,'No modificar!!'!V46,'No modificar!!'!V47)))</f>
        <v>0.0</v>
      </c>
      <c r="O51" s="90">
        <f>IF('No modificar!!'!AJ44=0,'No modificar!!'!W44,IF('No modificar!!'!AJ45=0,'No modificar!!'!W45,IF('No modificar!!'!AJ46=0,'No modificar!!'!W46,'No modificar!!'!W47)))</f>
        <v>2.0</v>
      </c>
      <c r="P51" s="90">
        <f>IF('No modificar!!'!AJ44=0,'No modificar!!'!X44,IF('No modificar!!'!AJ45=0,'No modificar!!'!X45,IF('No modificar!!'!AJ46=0,'No modificar!!'!X46,'No modificar!!'!X47)))</f>
        <v>1.0</v>
      </c>
      <c r="Q51" s="90">
        <f>IF('No modificar!!'!AJ44=0,'No modificar!!'!Y44,IF('No modificar!!'!AJ45=0,'No modificar!!'!Y45,IF('No modificar!!'!AJ46=0,'No modificar!!'!Y46,'No modificar!!'!Y47)))</f>
        <v>1.0</v>
      </c>
      <c r="R51" s="90">
        <f>IF('No modificar!!'!AJ44=0,'No modificar!!'!Z44,IF('No modificar!!'!AJ45=0,'No modificar!!'!Z45,IF('No modificar!!'!AJ46=0,'No modificar!!'!Z46,'No modificar!!'!Z47)))</f>
        <v>4.0</v>
      </c>
      <c r="S51" s="90">
        <f>IF('No modificar!!'!AJ44=0,'No modificar!!'!AA44,IF('No modificar!!'!AJ45=0,'No modificar!!'!AA45,IF('No modificar!!'!AJ46=0,'No modificar!!'!AA46,'No modificar!!'!AA47)))</f>
        <v>-3.0</v>
      </c>
      <c r="T51" s="88">
        <f>IF('No modificar!!'!AJ44=0,'No modificar!!'!AB44,IF('No modificar!!'!AJ45=0,'No modificar!!'!AB45,IF('No modificar!!'!AJ46=0,'No modificar!!'!AB46,'No modificar!!'!AB47)))</f>
        <v>2.0</v>
      </c>
      <c r="U51" s="77"/>
      <c r="V51" s="78"/>
      <c r="W51" s="58"/>
      <c r="X51" s="34"/>
      <c r="Y51" s="34"/>
      <c r="Z51" s="34"/>
      <c r="AA51" s="34"/>
      <c r="AB51" s="34"/>
      <c r="AC51" s="34"/>
    </row>
    <row r="52" spans="8:8" ht="15.0">
      <c r="B52" s="45"/>
      <c r="C52" s="46"/>
      <c r="D52" s="46"/>
      <c r="E52" s="46"/>
      <c r="F52" s="107" t="s">
        <v>166</v>
      </c>
      <c r="G52" s="89" t="str">
        <f>D49</f>
        <v>Suiza</v>
      </c>
      <c r="H52" s="104">
        <v>0.0</v>
      </c>
      <c r="I52" s="105">
        <v>0.0</v>
      </c>
      <c r="J52" s="106" t="str">
        <f>D50</f>
        <v>Costa Rica</v>
      </c>
      <c r="K52" s="85"/>
      <c r="L52" s="85"/>
      <c r="M52" s="100"/>
      <c r="N52" s="100"/>
      <c r="O52" s="100"/>
      <c r="P52" s="100"/>
      <c r="Q52" s="100"/>
      <c r="R52" s="100"/>
      <c r="S52" s="100"/>
      <c r="T52" s="100"/>
      <c r="U52" s="77"/>
      <c r="V52" s="78"/>
      <c r="W52" s="58"/>
      <c r="X52" s="34"/>
      <c r="Y52" s="34"/>
      <c r="Z52" s="34"/>
      <c r="AA52" s="34"/>
      <c r="AB52" s="34"/>
      <c r="AC52" s="34"/>
    </row>
    <row r="53" spans="8:8">
      <c r="B53" s="45"/>
      <c r="C53" s="46"/>
      <c r="D53" s="46"/>
      <c r="E53" s="46"/>
      <c r="F53" s="46"/>
      <c r="G53" s="46"/>
      <c r="H53" s="46"/>
      <c r="I53" s="46"/>
      <c r="J53" s="46"/>
      <c r="K53" s="46"/>
      <c r="L53" s="10"/>
      <c r="M53" s="46"/>
      <c r="N53" s="46"/>
      <c r="O53" s="46"/>
      <c r="P53" s="46"/>
      <c r="Q53" s="46"/>
      <c r="R53" s="46"/>
      <c r="S53" s="46"/>
      <c r="T53" s="46"/>
      <c r="U53" s="108"/>
      <c r="V53" s="109"/>
      <c r="W53" s="58"/>
      <c r="X53" s="34"/>
      <c r="Y53" s="34"/>
      <c r="Z53" s="34"/>
      <c r="AA53" s="34"/>
      <c r="AB53" s="34"/>
      <c r="AC53" s="34"/>
    </row>
    <row r="54" spans="8:8"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10"/>
      <c r="M54" s="46"/>
      <c r="N54" s="46"/>
      <c r="O54" s="46"/>
      <c r="P54" s="46"/>
      <c r="Q54" s="46"/>
      <c r="R54" s="46"/>
      <c r="S54" s="46"/>
      <c r="T54" s="46"/>
      <c r="U54" s="108"/>
      <c r="V54" s="109"/>
      <c r="W54" s="58"/>
      <c r="X54" s="34"/>
      <c r="Y54" s="34"/>
      <c r="Z54" s="34"/>
      <c r="AA54" s="34"/>
      <c r="AB54" s="34"/>
      <c r="AC54" s="34"/>
    </row>
    <row r="55" spans="8:8">
      <c r="B55" s="45"/>
      <c r="C55" s="59" t="s">
        <v>107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110"/>
      <c r="V55" s="109"/>
      <c r="W55" s="58"/>
      <c r="X55" s="34"/>
      <c r="Y55" s="34"/>
      <c r="Z55" s="34"/>
      <c r="AA55" s="34"/>
      <c r="AB55" s="34"/>
      <c r="AC55" s="34"/>
    </row>
    <row r="56" spans="8:8" ht="15.75">
      <c r="B56" s="45"/>
      <c r="C56" s="46"/>
      <c r="D56" s="46"/>
      <c r="E56" s="46"/>
      <c r="F56" s="46"/>
      <c r="G56" s="46"/>
      <c r="H56" s="46"/>
      <c r="I56" s="46"/>
      <c r="J56" s="46"/>
      <c r="K56" s="46"/>
      <c r="L56" s="10"/>
      <c r="M56" s="46"/>
      <c r="N56" s="46"/>
      <c r="O56" s="46"/>
      <c r="P56" s="46"/>
      <c r="Q56" s="46"/>
      <c r="R56" s="46"/>
      <c r="S56" s="46"/>
      <c r="T56" s="46"/>
      <c r="U56" s="110"/>
      <c r="V56" s="109"/>
      <c r="W56" s="58"/>
      <c r="X56" s="34"/>
      <c r="Y56" s="34"/>
      <c r="Z56" s="34"/>
      <c r="AA56" s="34"/>
      <c r="AB56" s="34"/>
      <c r="AC56" s="34"/>
    </row>
    <row r="57" spans="8:8" ht="15.0">
      <c r="B57" s="45"/>
      <c r="C57" s="46"/>
      <c r="D57" s="46"/>
      <c r="E57" s="46"/>
      <c r="F57" s="107" t="s">
        <v>158</v>
      </c>
      <c r="G57" s="95" t="str">
        <f>D58</f>
        <v>Alemania</v>
      </c>
      <c r="H57" s="96">
        <v>3.0</v>
      </c>
      <c r="I57" s="97">
        <v>0.0</v>
      </c>
      <c r="J57" s="98" t="str">
        <f>D59</f>
        <v>México</v>
      </c>
      <c r="K57" s="85"/>
      <c r="L57" s="85"/>
      <c r="M57" s="85"/>
      <c r="N57" s="66" t="s">
        <v>1</v>
      </c>
      <c r="O57" s="67" t="s">
        <v>2</v>
      </c>
      <c r="P57" s="67" t="s">
        <v>3</v>
      </c>
      <c r="Q57" s="67" t="s">
        <v>4</v>
      </c>
      <c r="R57" s="67" t="s">
        <v>5</v>
      </c>
      <c r="S57" s="67" t="s">
        <v>11</v>
      </c>
      <c r="T57" s="68" t="s">
        <v>6</v>
      </c>
      <c r="U57" s="77"/>
      <c r="V57" s="78"/>
      <c r="W57" s="58"/>
      <c r="X57" s="34"/>
      <c r="Y57" s="34"/>
      <c r="Z57" s="34"/>
      <c r="AA57" s="34"/>
      <c r="AB57" s="34"/>
      <c r="AC57" s="34"/>
    </row>
    <row r="58" spans="8:8">
      <c r="B58" s="45"/>
      <c r="C58" s="46"/>
      <c r="D58" s="10" t="s">
        <v>113</v>
      </c>
      <c r="E58" s="46"/>
      <c r="F58" s="107" t="s">
        <v>167</v>
      </c>
      <c r="G58" s="84" t="str">
        <f>D60</f>
        <v>Suecia</v>
      </c>
      <c r="H58" s="101">
        <v>0.0</v>
      </c>
      <c r="I58" s="102">
        <v>0.0</v>
      </c>
      <c r="J58" s="103" t="str">
        <f>D61</f>
        <v>Corea del Sur</v>
      </c>
      <c r="K58" s="85"/>
      <c r="L58" s="66" t="s">
        <v>12</v>
      </c>
      <c r="M58" s="74" t="str">
        <f>IF('No modificar!!'!AJ54=3,'No modificar!!'!U54,IF('No modificar!!'!AJ55=3,'No modificar!!'!U55,IF('No modificar!!'!AJ56=3,'No modificar!!'!U56,'No modificar!!'!U57)))</f>
        <v>Alemania</v>
      </c>
      <c r="N58" s="75">
        <f>IF('No modificar!!'!AJ54=3,'No modificar!!'!V54,IF('No modificar!!'!AJ55=3,'No modificar!!'!V55,IF('No modificar!!'!AJ56=3,'No modificar!!'!V56,'No modificar!!'!V57)))</f>
        <v>3.0</v>
      </c>
      <c r="O58" s="76">
        <f>IF('No modificar!!'!AJ54=3,'No modificar!!'!W54,IF('No modificar!!'!AJ55=3,'No modificar!!'!W55,IF('No modificar!!'!AJ56=3,'No modificar!!'!W56,'No modificar!!'!W57)))</f>
        <v>0.0</v>
      </c>
      <c r="P58" s="76">
        <f>IF('No modificar!!'!AJ54=3,'No modificar!!'!X54,IF('No modificar!!'!AJ55=3,'No modificar!!'!X55,IF('No modificar!!'!AJ56=3,'No modificar!!'!X56,'No modificar!!'!X57)))</f>
        <v>0.0</v>
      </c>
      <c r="Q58" s="76">
        <f>IF('No modificar!!'!AJ54=3,'No modificar!!'!Y54,IF('No modificar!!'!AJ55=3,'No modificar!!'!Y55,IF('No modificar!!'!AJ56=3,'No modificar!!'!Y56,'No modificar!!'!Y57)))</f>
        <v>6.0</v>
      </c>
      <c r="R58" s="76">
        <f>IF('No modificar!!'!AJ54=3,'No modificar!!'!Z54,IF('No modificar!!'!AJ55=3,'No modificar!!'!Z55,IF('No modificar!!'!AJ56=3,'No modificar!!'!Z56,'No modificar!!'!Z57)))</f>
        <v>0.0</v>
      </c>
      <c r="S58" s="76">
        <f>IF('No modificar!!'!AJ54=3,'No modificar!!'!AA54,IF('No modificar!!'!AJ55=3,'No modificar!!'!AA55,IF('No modificar!!'!AJ56=3,'No modificar!!'!AA56,'No modificar!!'!AA57)))</f>
        <v>6.0</v>
      </c>
      <c r="T58" s="74">
        <f>IF('No modificar!!'!AJ54=3,'No modificar!!'!AB54,IF('No modificar!!'!AJ55=3,'No modificar!!'!AB55,IF('No modificar!!'!AJ56=3,'No modificar!!'!AB56,'No modificar!!'!AB57)))</f>
        <v>9.0</v>
      </c>
      <c r="U58" s="77" t="str">
        <f>IF(AND(T58=T59,S58=S59,Q58=Q59),"!!"," ")</f>
        <v> </v>
      </c>
      <c r="V58" s="78" t="str">
        <f>IF(AND(T58=T59,S58=S59,Q58=Q59),"El 1° se decide por Fair Play"," ")</f>
        <v> </v>
      </c>
      <c r="W58" s="58"/>
      <c r="X58" s="34"/>
      <c r="Y58" s="34"/>
      <c r="Z58" s="34"/>
      <c r="AA58" s="34"/>
      <c r="AB58" s="34"/>
      <c r="AC58" s="34"/>
    </row>
    <row r="59" spans="8:8">
      <c r="B59" s="45"/>
      <c r="C59" s="46"/>
      <c r="D59" s="10" t="s">
        <v>114</v>
      </c>
      <c r="E59" s="46"/>
      <c r="F59" s="107" t="s">
        <v>125</v>
      </c>
      <c r="G59" s="84" t="str">
        <f>D58</f>
        <v>Alemania</v>
      </c>
      <c r="H59" s="101">
        <v>1.0</v>
      </c>
      <c r="I59" s="102">
        <v>0.0</v>
      </c>
      <c r="J59" s="103" t="str">
        <f>D60</f>
        <v>Suecia</v>
      </c>
      <c r="K59" s="85"/>
      <c r="L59" s="79" t="s">
        <v>13</v>
      </c>
      <c r="M59" s="80" t="str">
        <f>IF('No modificar!!'!AJ54=2,'No modificar!!'!U54,IF('No modificar!!'!AJ55=2,'No modificar!!'!U55,IF('No modificar!!'!AJ56=2,'No modificar!!'!U56,'No modificar!!'!U57)))</f>
        <v>México</v>
      </c>
      <c r="N59" s="81">
        <f>IF('No modificar!!'!AJ54=2,'No modificar!!'!V54,IF('No modificar!!'!AJ55=2,'No modificar!!'!V55,IF('No modificar!!'!AJ56=2,'No modificar!!'!V56,'No modificar!!'!V57)))</f>
        <v>1.0</v>
      </c>
      <c r="O59" s="82">
        <f>IF('No modificar!!'!AJ54=2,'No modificar!!'!W54,IF('No modificar!!'!AJ55=2,'No modificar!!'!W55,IF('No modificar!!'!AJ56=2,'No modificar!!'!W56,'No modificar!!'!W57)))</f>
        <v>1.0</v>
      </c>
      <c r="P59" s="82">
        <f>IF('No modificar!!'!AJ54=2,'No modificar!!'!X54,IF('No modificar!!'!AJ55=2,'No modificar!!'!X55,IF('No modificar!!'!AJ56=2,'No modificar!!'!X56,'No modificar!!'!X57)))</f>
        <v>1.0</v>
      </c>
      <c r="Q59" s="82">
        <f>IF('No modificar!!'!AJ54=2,'No modificar!!'!Y54,IF('No modificar!!'!AJ55=2,'No modificar!!'!Y55,IF('No modificar!!'!AJ56=2,'No modificar!!'!Y56,'No modificar!!'!Y57)))</f>
        <v>3.0</v>
      </c>
      <c r="R59" s="82">
        <f>IF('No modificar!!'!AJ54=2,'No modificar!!'!Z54,IF('No modificar!!'!AJ55=2,'No modificar!!'!Z55,IF('No modificar!!'!AJ56=2,'No modificar!!'!Z56,'No modificar!!'!Z57)))</f>
        <v>5.0</v>
      </c>
      <c r="S59" s="82">
        <f>IF('No modificar!!'!AJ54=2,'No modificar!!'!AA54,IF('No modificar!!'!AJ55=2,'No modificar!!'!AA55,IF('No modificar!!'!AJ56=2,'No modificar!!'!AA56,'No modificar!!'!AA57)))</f>
        <v>-2.0</v>
      </c>
      <c r="T59" s="80">
        <f>IF('No modificar!!'!AJ54=2,'No modificar!!'!AB54,IF('No modificar!!'!AJ55=2,'No modificar!!'!AB55,IF('No modificar!!'!AJ56=2,'No modificar!!'!AB56,'No modificar!!'!AB57)))</f>
        <v>4.0</v>
      </c>
      <c r="U59" s="77" t="str">
        <f>IF(AND(T59=T60,S59=S60,Q59=Q60),"!!"," ")</f>
        <v> </v>
      </c>
      <c r="V59" s="78" t="str">
        <f>IF(AND(T59=T60,S59=S60,Q59=Q60),"El 2° se decide por Fair Play"," ")</f>
        <v> </v>
      </c>
      <c r="W59" s="58"/>
      <c r="X59" s="34"/>
      <c r="Y59" s="34"/>
      <c r="Z59" s="34"/>
      <c r="AA59" s="34"/>
      <c r="AB59" s="34"/>
      <c r="AC59" s="34"/>
    </row>
    <row r="60" spans="8:8">
      <c r="B60" s="45"/>
      <c r="C60" s="46"/>
      <c r="D60" s="10" t="s">
        <v>115</v>
      </c>
      <c r="E60" s="46"/>
      <c r="F60" s="107" t="s">
        <v>148</v>
      </c>
      <c r="G60" s="84" t="str">
        <f>D59</f>
        <v>México</v>
      </c>
      <c r="H60" s="101">
        <v>2.0</v>
      </c>
      <c r="I60" s="102">
        <v>1.0</v>
      </c>
      <c r="J60" s="103" t="str">
        <f>D61</f>
        <v>Corea del Sur</v>
      </c>
      <c r="K60" s="85"/>
      <c r="L60" s="79" t="s">
        <v>14</v>
      </c>
      <c r="M60" s="83" t="str">
        <f>IF('No modificar!!'!AJ54=1,'No modificar!!'!U54,IF('No modificar!!'!AJ55=1,'No modificar!!'!U55,IF('No modificar!!'!AJ56=1,'No modificar!!'!U56,'No modificar!!'!U57)))</f>
        <v>Suecia</v>
      </c>
      <c r="N60" s="84">
        <f>IF('No modificar!!'!AJ54=1,'No modificar!!'!V54,IF('No modificar!!'!AJ55=1,'No modificar!!'!V55,IF('No modificar!!'!AJ56=1,'No modificar!!'!V56,'No modificar!!'!V57)))</f>
        <v>0.0</v>
      </c>
      <c r="O60" s="85">
        <f>IF('No modificar!!'!AJ54=1,'No modificar!!'!W54,IF('No modificar!!'!AJ55=1,'No modificar!!'!W55,IF('No modificar!!'!AJ56=1,'No modificar!!'!W56,'No modificar!!'!W57)))</f>
        <v>2.0</v>
      </c>
      <c r="P60" s="85">
        <f>IF('No modificar!!'!AJ54=1,'No modificar!!'!X54,IF('No modificar!!'!AJ55=1,'No modificar!!'!X55,IF('No modificar!!'!AJ56=1,'No modificar!!'!X56,'No modificar!!'!X57)))</f>
        <v>1.0</v>
      </c>
      <c r="Q60" s="85">
        <f>IF('No modificar!!'!AJ54=1,'No modificar!!'!Y54,IF('No modificar!!'!AJ55=1,'No modificar!!'!Y55,IF('No modificar!!'!AJ56=1,'No modificar!!'!Y56,'No modificar!!'!Y57)))</f>
        <v>1.0</v>
      </c>
      <c r="R60" s="85">
        <f>IF('No modificar!!'!AJ54=1,'No modificar!!'!Z54,IF('No modificar!!'!AJ55=1,'No modificar!!'!Z55,IF('No modificar!!'!AJ56=1,'No modificar!!'!Z56,'No modificar!!'!Z57)))</f>
        <v>2.0</v>
      </c>
      <c r="S60" s="85">
        <f>IF('No modificar!!'!AJ54=1,'No modificar!!'!AA54,IF('No modificar!!'!AJ55=1,'No modificar!!'!AA55,IF('No modificar!!'!AJ56=1,'No modificar!!'!AA56,'No modificar!!'!AA57)))</f>
        <v>-1.0</v>
      </c>
      <c r="T60" s="83">
        <f>IF('No modificar!!'!AJ54=1,'No modificar!!'!AB54,IF('No modificar!!'!AJ55=1,'No modificar!!'!AB55,IF('No modificar!!'!AJ56=1,'No modificar!!'!AB56,'No modificar!!'!AB57)))</f>
        <v>2.0</v>
      </c>
      <c r="U60" s="77"/>
      <c r="V60" s="78"/>
      <c r="W60" s="58"/>
      <c r="X60" s="34"/>
      <c r="Y60" s="34"/>
      <c r="Z60" s="34"/>
      <c r="AA60" s="34"/>
      <c r="AB60" s="34"/>
      <c r="AC60" s="34"/>
    </row>
    <row r="61" spans="8:8" ht="15.0">
      <c r="B61" s="45"/>
      <c r="C61" s="46"/>
      <c r="D61" s="10" t="s">
        <v>116</v>
      </c>
      <c r="E61" s="46"/>
      <c r="F61" s="107" t="s">
        <v>163</v>
      </c>
      <c r="G61" s="84" t="str">
        <f>D58</f>
        <v>Alemania</v>
      </c>
      <c r="H61" s="101">
        <v>2.0</v>
      </c>
      <c r="I61" s="102">
        <v>0.0</v>
      </c>
      <c r="J61" s="103" t="str">
        <f>D61</f>
        <v>Corea del Sur</v>
      </c>
      <c r="K61" s="85"/>
      <c r="L61" s="87" t="s">
        <v>15</v>
      </c>
      <c r="M61" s="88" t="str">
        <f>IF('No modificar!!'!AJ54=0,'No modificar!!'!U54,IF('No modificar!!'!AJ55=0,'No modificar!!'!U55,IF('No modificar!!'!AJ56=0,'No modificar!!'!U56,'No modificar!!'!U57)))</f>
        <v>Corea del Sur</v>
      </c>
      <c r="N61" s="89">
        <f>IF('No modificar!!'!AJ54=0,'No modificar!!'!V54,IF('No modificar!!'!AJ55=0,'No modificar!!'!V55,IF('No modificar!!'!AJ56=0,'No modificar!!'!V56,'No modificar!!'!V57)))</f>
        <v>0.0</v>
      </c>
      <c r="O61" s="90">
        <f>IF('No modificar!!'!AJ54=0,'No modificar!!'!W54,IF('No modificar!!'!AJ55=0,'No modificar!!'!W55,IF('No modificar!!'!AJ56=0,'No modificar!!'!W56,'No modificar!!'!W57)))</f>
        <v>1.0</v>
      </c>
      <c r="P61" s="90">
        <f>IF('No modificar!!'!AJ54=0,'No modificar!!'!X54,IF('No modificar!!'!AJ55=0,'No modificar!!'!X55,IF('No modificar!!'!AJ56=0,'No modificar!!'!X56,'No modificar!!'!X57)))</f>
        <v>2.0</v>
      </c>
      <c r="Q61" s="90">
        <f>IF('No modificar!!'!AJ54=0,'No modificar!!'!Y54,IF('No modificar!!'!AJ55=0,'No modificar!!'!Y55,IF('No modificar!!'!AJ56=0,'No modificar!!'!Y56,'No modificar!!'!Y57)))</f>
        <v>1.0</v>
      </c>
      <c r="R61" s="90">
        <f>IF('No modificar!!'!AJ54=0,'No modificar!!'!Z54,IF('No modificar!!'!AJ55=0,'No modificar!!'!Z55,IF('No modificar!!'!AJ56=0,'No modificar!!'!Z56,'No modificar!!'!Z57)))</f>
        <v>4.0</v>
      </c>
      <c r="S61" s="90">
        <f>IF('No modificar!!'!AJ54=0,'No modificar!!'!AA54,IF('No modificar!!'!AJ55=0,'No modificar!!'!AA55,IF('No modificar!!'!AJ56=0,'No modificar!!'!AA56,'No modificar!!'!AA57)))</f>
        <v>-3.0</v>
      </c>
      <c r="T61" s="88">
        <f>IF('No modificar!!'!AJ54=0,'No modificar!!'!AB54,IF('No modificar!!'!AJ55=0,'No modificar!!'!AB55,IF('No modificar!!'!AJ56=0,'No modificar!!'!AB56,'No modificar!!'!AB57)))</f>
        <v>1.0</v>
      </c>
      <c r="U61" s="77"/>
      <c r="V61" s="78"/>
      <c r="W61" s="58"/>
      <c r="X61" s="34"/>
      <c r="Y61" s="34"/>
      <c r="Z61" s="34"/>
      <c r="AA61" s="34"/>
      <c r="AB61" s="34"/>
      <c r="AC61" s="34"/>
    </row>
    <row r="62" spans="8:8" ht="15.0">
      <c r="B62" s="45"/>
      <c r="C62" s="46"/>
      <c r="D62" s="46"/>
      <c r="E62" s="46"/>
      <c r="F62" s="107" t="s">
        <v>220</v>
      </c>
      <c r="G62" s="89" t="str">
        <f>D59</f>
        <v>México</v>
      </c>
      <c r="H62" s="104">
        <v>1.0</v>
      </c>
      <c r="I62" s="105">
        <v>1.0</v>
      </c>
      <c r="J62" s="106" t="str">
        <f>D60</f>
        <v>Suecia</v>
      </c>
      <c r="K62" s="85"/>
      <c r="L62" s="85"/>
      <c r="M62" s="100"/>
      <c r="N62" s="100"/>
      <c r="O62" s="100"/>
      <c r="P62" s="100"/>
      <c r="Q62" s="100"/>
      <c r="R62" s="100"/>
      <c r="S62" s="100"/>
      <c r="T62" s="100"/>
      <c r="U62" s="77"/>
      <c r="V62" s="78"/>
      <c r="W62" s="58"/>
      <c r="X62" s="34"/>
      <c r="Y62" s="34"/>
      <c r="Z62" s="34"/>
      <c r="AA62" s="34"/>
      <c r="AB62" s="34"/>
      <c r="AC62" s="34"/>
    </row>
    <row r="63" spans="8:8"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10"/>
      <c r="M63" s="46"/>
      <c r="N63" s="46"/>
      <c r="O63" s="46"/>
      <c r="P63" s="46"/>
      <c r="Q63" s="46"/>
      <c r="R63" s="46"/>
      <c r="S63" s="46"/>
      <c r="T63" s="46"/>
      <c r="U63" s="108"/>
      <c r="V63" s="109"/>
      <c r="W63" s="58"/>
      <c r="X63" s="34"/>
      <c r="Y63" s="34"/>
      <c r="Z63" s="34"/>
      <c r="AA63" s="34"/>
      <c r="AB63" s="34"/>
      <c r="AC63" s="34"/>
    </row>
    <row r="64" spans="8:8"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10"/>
      <c r="M64" s="46"/>
      <c r="N64" s="46"/>
      <c r="O64" s="46"/>
      <c r="P64" s="46"/>
      <c r="Q64" s="46"/>
      <c r="R64" s="46"/>
      <c r="S64" s="46"/>
      <c r="T64" s="46"/>
      <c r="U64" s="108"/>
      <c r="V64" s="109"/>
      <c r="W64" s="58"/>
      <c r="X64" s="34"/>
      <c r="Y64" s="34"/>
      <c r="Z64" s="34"/>
      <c r="AA64" s="34"/>
      <c r="AB64" s="34"/>
      <c r="AC64" s="34"/>
    </row>
    <row r="65" spans="8:8">
      <c r="B65" s="45"/>
      <c r="C65" s="59" t="s">
        <v>108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110"/>
      <c r="V65" s="109"/>
      <c r="W65" s="58"/>
      <c r="X65" s="34"/>
      <c r="Y65" s="34"/>
      <c r="Z65" s="34"/>
      <c r="AA65" s="34"/>
      <c r="AB65" s="34"/>
      <c r="AC65" s="34"/>
    </row>
    <row r="66" spans="8:8" ht="15.75">
      <c r="B66" s="45"/>
      <c r="C66" s="46"/>
      <c r="D66" s="46"/>
      <c r="E66" s="46"/>
      <c r="F66" s="46"/>
      <c r="G66" s="46"/>
      <c r="H66" s="46"/>
      <c r="I66" s="46"/>
      <c r="J66" s="46"/>
      <c r="K66" s="46"/>
      <c r="L66" s="10"/>
      <c r="M66" s="46"/>
      <c r="N66" s="46"/>
      <c r="O66" s="46"/>
      <c r="P66" s="46"/>
      <c r="Q66" s="46"/>
      <c r="R66" s="46"/>
      <c r="S66" s="46"/>
      <c r="T66" s="46"/>
      <c r="U66" s="110"/>
      <c r="V66" s="109"/>
      <c r="W66" s="58"/>
      <c r="X66" s="34"/>
      <c r="Y66" s="34"/>
      <c r="Z66" s="34"/>
      <c r="AA66" s="34"/>
      <c r="AB66" s="34"/>
      <c r="AC66" s="34"/>
    </row>
    <row r="67" spans="8:8" ht="15.0">
      <c r="B67" s="45"/>
      <c r="C67" s="46"/>
      <c r="D67" s="46"/>
      <c r="E67" s="46"/>
      <c r="F67" s="107" t="s">
        <v>126</v>
      </c>
      <c r="G67" s="95" t="str">
        <f>D68</f>
        <v>Bélgica</v>
      </c>
      <c r="H67" s="96">
        <v>4.0</v>
      </c>
      <c r="I67" s="97">
        <v>0.0</v>
      </c>
      <c r="J67" s="98" t="str">
        <f>D69</f>
        <v>Panamá</v>
      </c>
      <c r="K67" s="85"/>
      <c r="L67" s="85"/>
      <c r="M67" s="85"/>
      <c r="N67" s="66" t="s">
        <v>1</v>
      </c>
      <c r="O67" s="67" t="s">
        <v>2</v>
      </c>
      <c r="P67" s="67" t="s">
        <v>3</v>
      </c>
      <c r="Q67" s="67" t="s">
        <v>4</v>
      </c>
      <c r="R67" s="67" t="s">
        <v>5</v>
      </c>
      <c r="S67" s="67" t="s">
        <v>11</v>
      </c>
      <c r="T67" s="68" t="s">
        <v>6</v>
      </c>
      <c r="U67" s="77"/>
      <c r="V67" s="78"/>
      <c r="W67" s="58"/>
      <c r="X67" s="34"/>
      <c r="Y67" s="34"/>
      <c r="Z67" s="34"/>
      <c r="AA67" s="34"/>
      <c r="AB67" s="34"/>
      <c r="AC67" s="34"/>
    </row>
    <row r="68" spans="8:8">
      <c r="B68" s="45"/>
      <c r="C68" s="46"/>
      <c r="D68" s="10" t="s">
        <v>117</v>
      </c>
      <c r="E68" s="46"/>
      <c r="F68" s="107" t="s">
        <v>177</v>
      </c>
      <c r="G68" s="84" t="str">
        <f>D70</f>
        <v>Túnez</v>
      </c>
      <c r="H68" s="101">
        <v>0.0</v>
      </c>
      <c r="I68" s="102">
        <v>2.0</v>
      </c>
      <c r="J68" s="103" t="str">
        <f>D71</f>
        <v>Inglaterra</v>
      </c>
      <c r="K68" s="85"/>
      <c r="L68" s="66" t="s">
        <v>12</v>
      </c>
      <c r="M68" s="74" t="str">
        <f>IF('No modificar!!'!AJ64=3,'No modificar!!'!U64,IF('No modificar!!'!AJ65=3,'No modificar!!'!U65,IF('No modificar!!'!AJ66=3,'No modificar!!'!U66,'No modificar!!'!U67)))</f>
        <v>Bélgica</v>
      </c>
      <c r="N68" s="75">
        <f>IF('No modificar!!'!AJ64=3,'No modificar!!'!V64,IF('No modificar!!'!AJ65=3,'No modificar!!'!V65,IF('No modificar!!'!AJ66=3,'No modificar!!'!V66,'No modificar!!'!V67)))</f>
        <v>2.0</v>
      </c>
      <c r="O68" s="76">
        <f>IF('No modificar!!'!AJ64=3,'No modificar!!'!W64,IF('No modificar!!'!AJ65=3,'No modificar!!'!W65,IF('No modificar!!'!AJ66=3,'No modificar!!'!W66,'No modificar!!'!W67)))</f>
        <v>1.0</v>
      </c>
      <c r="P68" s="76">
        <f>IF('No modificar!!'!AJ64=3,'No modificar!!'!X64,IF('No modificar!!'!AJ65=3,'No modificar!!'!X65,IF('No modificar!!'!AJ66=3,'No modificar!!'!X66,'No modificar!!'!X67)))</f>
        <v>0.0</v>
      </c>
      <c r="Q68" s="76">
        <f>IF('No modificar!!'!AJ64=3,'No modificar!!'!Y64,IF('No modificar!!'!AJ65=3,'No modificar!!'!Y65,IF('No modificar!!'!AJ66=3,'No modificar!!'!Y66,'No modificar!!'!Y67)))</f>
        <v>8.0</v>
      </c>
      <c r="R68" s="76">
        <f>IF('No modificar!!'!AJ64=3,'No modificar!!'!Z64,IF('No modificar!!'!AJ65=3,'No modificar!!'!Z65,IF('No modificar!!'!AJ66=3,'No modificar!!'!Z66,'No modificar!!'!Z67)))</f>
        <v>3.0</v>
      </c>
      <c r="S68" s="76">
        <f>IF('No modificar!!'!AJ64=3,'No modificar!!'!AA64,IF('No modificar!!'!AJ65=3,'No modificar!!'!AA65,IF('No modificar!!'!AJ66=3,'No modificar!!'!AA66,'No modificar!!'!AA67)))</f>
        <v>5.0</v>
      </c>
      <c r="T68" s="74">
        <f>IF('No modificar!!'!AJ64=3,'No modificar!!'!AB64,IF('No modificar!!'!AJ65=3,'No modificar!!'!AB65,IF('No modificar!!'!AJ66=3,'No modificar!!'!AB66,'No modificar!!'!AB67)))</f>
        <v>7.0</v>
      </c>
      <c r="U68" s="77" t="str">
        <f>IF(AND(T68=T69,S68=S69,Q68=Q69),"!!"," ")</f>
        <v> </v>
      </c>
      <c r="V68" s="78" t="str">
        <f>IF(AND(T68=T69,S68=S69,Q68=Q69),"El 1° se decide por Fair Play"," ")</f>
        <v> </v>
      </c>
      <c r="W68" s="58"/>
      <c r="X68" s="34"/>
      <c r="Y68" s="34"/>
      <c r="Z68" s="34"/>
      <c r="AA68" s="34"/>
      <c r="AB68" s="34"/>
      <c r="AC68" s="34"/>
    </row>
    <row r="69" spans="8:8">
      <c r="B69" s="45"/>
      <c r="C69" s="46"/>
      <c r="D69" s="10" t="s">
        <v>118</v>
      </c>
      <c r="E69" s="46"/>
      <c r="F69" s="107" t="s">
        <v>159</v>
      </c>
      <c r="G69" s="84" t="str">
        <f>D68</f>
        <v>Bélgica</v>
      </c>
      <c r="H69" s="101">
        <v>3.0</v>
      </c>
      <c r="I69" s="102">
        <v>2.0</v>
      </c>
      <c r="J69" s="103" t="str">
        <f>D70</f>
        <v>Túnez</v>
      </c>
      <c r="K69" s="85"/>
      <c r="L69" s="79" t="s">
        <v>13</v>
      </c>
      <c r="M69" s="80" t="str">
        <f>IF('No modificar!!'!AJ64=2,'No modificar!!'!U64,IF('No modificar!!'!AJ65=2,'No modificar!!'!U65,IF('No modificar!!'!AJ66=2,'No modificar!!'!U66,'No modificar!!'!U67)))</f>
        <v>Inglaterra</v>
      </c>
      <c r="N69" s="81">
        <f>IF('No modificar!!'!AJ64=2,'No modificar!!'!V64,IF('No modificar!!'!AJ65=2,'No modificar!!'!V65,IF('No modificar!!'!AJ66=2,'No modificar!!'!V66,'No modificar!!'!V67)))</f>
        <v>2.0</v>
      </c>
      <c r="O69" s="82">
        <f>IF('No modificar!!'!AJ64=2,'No modificar!!'!W64,IF('No modificar!!'!AJ65=2,'No modificar!!'!W65,IF('No modificar!!'!AJ66=2,'No modificar!!'!W66,'No modificar!!'!W67)))</f>
        <v>1.0</v>
      </c>
      <c r="P69" s="82">
        <f>IF('No modificar!!'!AJ64=2,'No modificar!!'!X64,IF('No modificar!!'!AJ65=2,'No modificar!!'!X65,IF('No modificar!!'!AJ66=2,'No modificar!!'!X66,'No modificar!!'!X67)))</f>
        <v>0.0</v>
      </c>
      <c r="Q69" s="82">
        <f>IF('No modificar!!'!AJ64=2,'No modificar!!'!Y64,IF('No modificar!!'!AJ65=2,'No modificar!!'!Y65,IF('No modificar!!'!AJ66=2,'No modificar!!'!Y66,'No modificar!!'!Y67)))</f>
        <v>5.0</v>
      </c>
      <c r="R69" s="82">
        <f>IF('No modificar!!'!AJ64=2,'No modificar!!'!Z64,IF('No modificar!!'!AJ65=2,'No modificar!!'!Z65,IF('No modificar!!'!AJ66=2,'No modificar!!'!Z66,'No modificar!!'!Z67)))</f>
        <v>1.0</v>
      </c>
      <c r="S69" s="82">
        <f>IF('No modificar!!'!AJ64=2,'No modificar!!'!AA64,IF('No modificar!!'!AJ65=2,'No modificar!!'!AA65,IF('No modificar!!'!AJ66=2,'No modificar!!'!AA66,'No modificar!!'!AA67)))</f>
        <v>4.0</v>
      </c>
      <c r="T69" s="80">
        <f>IF('No modificar!!'!AJ64=2,'No modificar!!'!AB64,IF('No modificar!!'!AJ65=2,'No modificar!!'!AB65,IF('No modificar!!'!AJ66=2,'No modificar!!'!AB66,'No modificar!!'!AB67)))</f>
        <v>7.0</v>
      </c>
      <c r="U69" s="77" t="str">
        <f>IF(AND(T69=T70,S69=S70,Q69=Q70),"!!"," ")</f>
        <v> </v>
      </c>
      <c r="V69" s="78" t="str">
        <f>IF(AND(T69=T70,S69=S70,Q69=Q70),"El 2° se decide por Fair Play"," ")</f>
        <v> </v>
      </c>
      <c r="W69" s="58"/>
      <c r="X69" s="34"/>
      <c r="Y69" s="34"/>
      <c r="Z69" s="34"/>
      <c r="AA69" s="34"/>
      <c r="AB69" s="34"/>
      <c r="AC69" s="34"/>
    </row>
    <row r="70" spans="8:8">
      <c r="B70" s="45"/>
      <c r="C70" s="46"/>
      <c r="D70" s="10" t="s">
        <v>119</v>
      </c>
      <c r="E70" s="46"/>
      <c r="F70" s="107" t="s">
        <v>168</v>
      </c>
      <c r="G70" s="84" t="str">
        <f>D69</f>
        <v>Panamá</v>
      </c>
      <c r="H70" s="101">
        <v>0.0</v>
      </c>
      <c r="I70" s="102">
        <v>2.0</v>
      </c>
      <c r="J70" s="103" t="str">
        <f>D71</f>
        <v>Inglaterra</v>
      </c>
      <c r="K70" s="85"/>
      <c r="L70" s="79" t="s">
        <v>14</v>
      </c>
      <c r="M70" s="83" t="str">
        <f>IF('No modificar!!'!AJ64=1,'No modificar!!'!U64,IF('No modificar!!'!AJ65=1,'No modificar!!'!U65,IF('No modificar!!'!AJ66=1,'No modificar!!'!U66,'No modificar!!'!U67)))</f>
        <v>Túnez</v>
      </c>
      <c r="N70" s="84">
        <f>IF('No modificar!!'!AJ64=1,'No modificar!!'!V64,IF('No modificar!!'!AJ65=1,'No modificar!!'!V65,IF('No modificar!!'!AJ66=1,'No modificar!!'!V66,'No modificar!!'!V67)))</f>
        <v>0.0</v>
      </c>
      <c r="O70" s="85">
        <f>IF('No modificar!!'!AJ64=1,'No modificar!!'!W64,IF('No modificar!!'!AJ65=1,'No modificar!!'!W65,IF('No modificar!!'!AJ66=1,'No modificar!!'!W66,'No modificar!!'!W67)))</f>
        <v>1.0</v>
      </c>
      <c r="P70" s="85">
        <f>IF('No modificar!!'!AJ64=1,'No modificar!!'!X64,IF('No modificar!!'!AJ65=1,'No modificar!!'!X65,IF('No modificar!!'!AJ66=1,'No modificar!!'!X66,'No modificar!!'!X67)))</f>
        <v>2.0</v>
      </c>
      <c r="Q70" s="85">
        <f>IF('No modificar!!'!AJ64=1,'No modificar!!'!Y64,IF('No modificar!!'!AJ65=1,'No modificar!!'!Y65,IF('No modificar!!'!AJ66=1,'No modificar!!'!Y66,'No modificar!!'!Y67)))</f>
        <v>2.0</v>
      </c>
      <c r="R70" s="85">
        <f>IF('No modificar!!'!AJ64=1,'No modificar!!'!Z64,IF('No modificar!!'!AJ65=1,'No modificar!!'!Z65,IF('No modificar!!'!AJ66=1,'No modificar!!'!Z66,'No modificar!!'!Z67)))</f>
        <v>5.0</v>
      </c>
      <c r="S70" s="85">
        <f>IF('No modificar!!'!AJ64=1,'No modificar!!'!AA64,IF('No modificar!!'!AJ65=1,'No modificar!!'!AA65,IF('No modificar!!'!AJ66=1,'No modificar!!'!AA66,'No modificar!!'!AA67)))</f>
        <v>-3.0</v>
      </c>
      <c r="T70" s="83">
        <f>IF('No modificar!!'!AJ64=1,'No modificar!!'!AB64,IF('No modificar!!'!AJ65=1,'No modificar!!'!AB65,IF('No modificar!!'!AJ66=1,'No modificar!!'!AB66,'No modificar!!'!AB67)))</f>
        <v>1.0</v>
      </c>
      <c r="U70" s="77"/>
      <c r="V70" s="78"/>
      <c r="W70" s="58"/>
      <c r="X70" s="34"/>
      <c r="Y70" s="34"/>
      <c r="Z70" s="34"/>
      <c r="AA70" s="34"/>
      <c r="AB70" s="34"/>
      <c r="AC70" s="34"/>
    </row>
    <row r="71" spans="8:8" ht="15.0">
      <c r="B71" s="45"/>
      <c r="C71" s="46"/>
      <c r="D71" s="10" t="s">
        <v>120</v>
      </c>
      <c r="E71" s="46"/>
      <c r="F71" s="107" t="s">
        <v>174</v>
      </c>
      <c r="G71" s="84" t="str">
        <f>D68</f>
        <v>Bélgica</v>
      </c>
      <c r="H71" s="101">
        <v>1.0</v>
      </c>
      <c r="I71" s="102">
        <v>1.0</v>
      </c>
      <c r="J71" s="103" t="str">
        <f>D71</f>
        <v>Inglaterra</v>
      </c>
      <c r="K71" s="85"/>
      <c r="L71" s="87" t="s">
        <v>15</v>
      </c>
      <c r="M71" s="88" t="str">
        <f>IF('No modificar!!'!AJ64=0,'No modificar!!'!U64,IF('No modificar!!'!AJ65=0,'No modificar!!'!U65,IF('No modificar!!'!AJ66=0,'No modificar!!'!U66,'No modificar!!'!U67)))</f>
        <v>Panamá</v>
      </c>
      <c r="N71" s="89">
        <f>IF('No modificar!!'!AJ64=0,'No modificar!!'!V64,IF('No modificar!!'!AJ65=0,'No modificar!!'!V65,IF('No modificar!!'!AJ66=0,'No modificar!!'!V66,'No modificar!!'!V67)))</f>
        <v>0.0</v>
      </c>
      <c r="O71" s="90">
        <f>IF('No modificar!!'!AJ64=0,'No modificar!!'!W64,IF('No modificar!!'!AJ65=0,'No modificar!!'!W65,IF('No modificar!!'!AJ66=0,'No modificar!!'!W66,'No modificar!!'!W67)))</f>
        <v>1.0</v>
      </c>
      <c r="P71" s="90">
        <f>IF('No modificar!!'!AJ64=0,'No modificar!!'!X64,IF('No modificar!!'!AJ65=0,'No modificar!!'!X65,IF('No modificar!!'!AJ66=0,'No modificar!!'!X66,'No modificar!!'!X67)))</f>
        <v>2.0</v>
      </c>
      <c r="Q71" s="90">
        <f>IF('No modificar!!'!AJ64=0,'No modificar!!'!Y64,IF('No modificar!!'!AJ65=0,'No modificar!!'!Y65,IF('No modificar!!'!AJ66=0,'No modificar!!'!Y66,'No modificar!!'!Y67)))</f>
        <v>0.0</v>
      </c>
      <c r="R71" s="90">
        <f>IF('No modificar!!'!AJ64=0,'No modificar!!'!Z64,IF('No modificar!!'!AJ65=0,'No modificar!!'!Z65,IF('No modificar!!'!AJ66=0,'No modificar!!'!Z66,'No modificar!!'!Z67)))</f>
        <v>6.0</v>
      </c>
      <c r="S71" s="90">
        <f>IF('No modificar!!'!AJ64=0,'No modificar!!'!AA64,IF('No modificar!!'!AJ65=0,'No modificar!!'!AA65,IF('No modificar!!'!AJ66=0,'No modificar!!'!AA66,'No modificar!!'!AA67)))</f>
        <v>-6.0</v>
      </c>
      <c r="T71" s="88">
        <f>IF('No modificar!!'!AJ64=0,'No modificar!!'!AB64,IF('No modificar!!'!AJ65=0,'No modificar!!'!AB65,IF('No modificar!!'!AJ66=0,'No modificar!!'!AB66,'No modificar!!'!AB67)))</f>
        <v>1.0</v>
      </c>
      <c r="U71" s="77"/>
      <c r="V71" s="78"/>
      <c r="W71" s="58"/>
      <c r="X71" s="34"/>
      <c r="Y71" s="34"/>
      <c r="Z71" s="34"/>
      <c r="AA71" s="34"/>
      <c r="AB71" s="34"/>
      <c r="AC71" s="34"/>
    </row>
    <row r="72" spans="8:8" ht="15.0">
      <c r="B72" s="45"/>
      <c r="C72" s="46"/>
      <c r="D72" s="46"/>
      <c r="E72" s="46"/>
      <c r="F72" s="107" t="s">
        <v>127</v>
      </c>
      <c r="G72" s="89" t="str">
        <f>D69</f>
        <v>Panamá</v>
      </c>
      <c r="H72" s="104">
        <v>0.0</v>
      </c>
      <c r="I72" s="105">
        <v>0.0</v>
      </c>
      <c r="J72" s="106" t="str">
        <f>D70</f>
        <v>Túnez</v>
      </c>
      <c r="K72" s="85"/>
      <c r="L72" s="85"/>
      <c r="M72" s="100"/>
      <c r="N72" s="100"/>
      <c r="O72" s="100"/>
      <c r="P72" s="100"/>
      <c r="Q72" s="100"/>
      <c r="R72" s="100"/>
      <c r="S72" s="100"/>
      <c r="T72" s="100"/>
      <c r="U72" s="77"/>
      <c r="V72" s="78"/>
      <c r="W72" s="58"/>
      <c r="X72" s="34"/>
      <c r="Y72" s="34"/>
      <c r="Z72" s="34"/>
      <c r="AA72" s="34"/>
      <c r="AB72" s="34"/>
      <c r="AC72" s="34"/>
    </row>
    <row r="73" spans="8:8"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10"/>
      <c r="M73" s="46"/>
      <c r="N73" s="46"/>
      <c r="O73" s="46"/>
      <c r="P73" s="46"/>
      <c r="Q73" s="46"/>
      <c r="R73" s="46"/>
      <c r="S73" s="46"/>
      <c r="T73" s="46"/>
      <c r="U73" s="108"/>
      <c r="V73" s="109"/>
      <c r="W73" s="58"/>
      <c r="X73" s="34"/>
      <c r="Y73" s="34"/>
      <c r="Z73" s="34"/>
      <c r="AA73" s="34"/>
      <c r="AB73" s="34"/>
      <c r="AC73" s="34"/>
    </row>
    <row r="74" spans="8:8"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10"/>
      <c r="M74" s="46"/>
      <c r="N74" s="46"/>
      <c r="O74" s="46"/>
      <c r="P74" s="46"/>
      <c r="Q74" s="46"/>
      <c r="R74" s="46"/>
      <c r="S74" s="46"/>
      <c r="T74" s="46"/>
      <c r="U74" s="108"/>
      <c r="V74" s="109"/>
      <c r="W74" s="58"/>
      <c r="X74" s="34"/>
      <c r="Y74" s="34"/>
      <c r="Z74" s="34"/>
      <c r="AA74" s="34"/>
      <c r="AB74" s="34"/>
      <c r="AC74" s="34"/>
    </row>
    <row r="75" spans="8:8">
      <c r="B75" s="45"/>
      <c r="C75" s="59" t="s">
        <v>109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110"/>
      <c r="V75" s="109"/>
      <c r="W75" s="58"/>
      <c r="X75" s="34"/>
      <c r="Y75" s="34"/>
      <c r="Z75" s="34"/>
      <c r="AA75" s="34"/>
      <c r="AB75" s="34"/>
      <c r="AC75" s="34"/>
    </row>
    <row r="76" spans="8:8" ht="15.75"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10"/>
      <c r="M76" s="46"/>
      <c r="N76" s="46"/>
      <c r="O76" s="46"/>
      <c r="P76" s="46"/>
      <c r="Q76" s="46"/>
      <c r="R76" s="46"/>
      <c r="S76" s="46"/>
      <c r="T76" s="46"/>
      <c r="U76" s="110"/>
      <c r="V76" s="109"/>
      <c r="W76" s="58"/>
      <c r="X76" s="34"/>
      <c r="Y76" s="34"/>
      <c r="Z76" s="34"/>
      <c r="AA76" s="34"/>
      <c r="AB76" s="34"/>
      <c r="AC76" s="34"/>
    </row>
    <row r="77" spans="8:8" ht="15.0">
      <c r="B77" s="45"/>
      <c r="C77" s="46"/>
      <c r="D77" s="46"/>
      <c r="E77" s="46"/>
      <c r="F77" s="107" t="s">
        <v>160</v>
      </c>
      <c r="G77" s="95" t="str">
        <f>D78</f>
        <v>Polonia</v>
      </c>
      <c r="H77" s="96">
        <v>0.0</v>
      </c>
      <c r="I77" s="97">
        <v>1.0</v>
      </c>
      <c r="J77" s="98" t="str">
        <f>D79</f>
        <v>Senegal</v>
      </c>
      <c r="K77" s="85"/>
      <c r="L77" s="85"/>
      <c r="M77" s="85"/>
      <c r="N77" s="66" t="s">
        <v>1</v>
      </c>
      <c r="O77" s="67" t="s">
        <v>2</v>
      </c>
      <c r="P77" s="67" t="s">
        <v>3</v>
      </c>
      <c r="Q77" s="67" t="s">
        <v>4</v>
      </c>
      <c r="R77" s="67" t="s">
        <v>5</v>
      </c>
      <c r="S77" s="67" t="s">
        <v>11</v>
      </c>
      <c r="T77" s="68" t="s">
        <v>6</v>
      </c>
      <c r="U77" s="77"/>
      <c r="V77" s="78"/>
      <c r="W77" s="58"/>
      <c r="X77" s="34"/>
      <c r="Y77" s="34"/>
      <c r="Z77" s="34"/>
      <c r="AA77" s="34"/>
      <c r="AB77" s="34"/>
      <c r="AC77" s="34"/>
    </row>
    <row r="78" spans="8:8">
      <c r="B78" s="45"/>
      <c r="C78" s="46"/>
      <c r="D78" s="10" t="s">
        <v>121</v>
      </c>
      <c r="E78" s="46"/>
      <c r="F78" s="107" t="s">
        <v>128</v>
      </c>
      <c r="G78" s="84" t="str">
        <f>D80</f>
        <v>Colombia</v>
      </c>
      <c r="H78" s="101">
        <v>1.0</v>
      </c>
      <c r="I78" s="102">
        <v>0.0</v>
      </c>
      <c r="J78" s="103" t="str">
        <f>D81</f>
        <v>Japón</v>
      </c>
      <c r="K78" s="85"/>
      <c r="L78" s="66" t="s">
        <v>12</v>
      </c>
      <c r="M78" s="74" t="str">
        <f>IF('No modificar!!'!AJ74=3,'No modificar!!'!U74,IF('No modificar!!'!AJ75=3,'No modificar!!'!U75,IF('No modificar!!'!AJ76=3,'No modificar!!'!U76,'No modificar!!'!U77)))</f>
        <v>Senegal</v>
      </c>
      <c r="N78" s="75">
        <f>IF('No modificar!!'!AJ74=3,'No modificar!!'!V74,IF('No modificar!!'!AJ75=3,'No modificar!!'!V75,IF('No modificar!!'!AJ76=3,'No modificar!!'!V76,'No modificar!!'!V77)))</f>
        <v>2.0</v>
      </c>
      <c r="O78" s="76">
        <f>IF('No modificar!!'!AJ74=3,'No modificar!!'!W74,IF('No modificar!!'!AJ75=3,'No modificar!!'!W75,IF('No modificar!!'!AJ76=3,'No modificar!!'!W76,'No modificar!!'!W77)))</f>
        <v>1.0</v>
      </c>
      <c r="P78" s="76">
        <f>IF('No modificar!!'!AJ74=3,'No modificar!!'!X74,IF('No modificar!!'!AJ75=3,'No modificar!!'!X75,IF('No modificar!!'!AJ76=3,'No modificar!!'!X76,'No modificar!!'!X77)))</f>
        <v>0.0</v>
      </c>
      <c r="Q78" s="76">
        <f>IF('No modificar!!'!AJ74=3,'No modificar!!'!Y74,IF('No modificar!!'!AJ75=3,'No modificar!!'!Y75,IF('No modificar!!'!AJ76=3,'No modificar!!'!Y76,'No modificar!!'!Y77)))</f>
        <v>3.0</v>
      </c>
      <c r="R78" s="76">
        <f>IF('No modificar!!'!AJ74=3,'No modificar!!'!Z74,IF('No modificar!!'!AJ75=3,'No modificar!!'!Z75,IF('No modificar!!'!AJ76=3,'No modificar!!'!Z76,'No modificar!!'!Z77)))</f>
        <v>1.0</v>
      </c>
      <c r="S78" s="76">
        <f>IF('No modificar!!'!AJ74=3,'No modificar!!'!AA74,IF('No modificar!!'!AJ75=3,'No modificar!!'!AA75,IF('No modificar!!'!AJ76=3,'No modificar!!'!AA76,'No modificar!!'!AA77)))</f>
        <v>2.0</v>
      </c>
      <c r="T78" s="74">
        <f>IF('No modificar!!'!AJ74=3,'No modificar!!'!AB74,IF('No modificar!!'!AJ75=3,'No modificar!!'!AB75,IF('No modificar!!'!AJ76=3,'No modificar!!'!AB76,'No modificar!!'!AB77)))</f>
        <v>7.0</v>
      </c>
      <c r="U78" s="77" t="str">
        <f>IF(AND(T78=T79,S78=S79,Q78=Q79),"!!"," ")</f>
        <v> </v>
      </c>
      <c r="V78" s="78" t="str">
        <f>IF(AND(T78=T79,S78=S79,Q78=Q79),"El 1° se decide por Fair Play"," ")</f>
        <v> </v>
      </c>
      <c r="W78" s="58"/>
      <c r="X78" s="34"/>
      <c r="Y78" s="34"/>
      <c r="Z78" s="34"/>
      <c r="AA78" s="34"/>
      <c r="AB78" s="34"/>
      <c r="AC78" s="34"/>
    </row>
    <row r="79" spans="8:8">
      <c r="B79" s="45"/>
      <c r="C79" s="46"/>
      <c r="D79" s="10" t="s">
        <v>122</v>
      </c>
      <c r="E79" s="46"/>
      <c r="F79" s="107" t="s">
        <v>164</v>
      </c>
      <c r="G79" s="84" t="str">
        <f>D78</f>
        <v>Polonia</v>
      </c>
      <c r="H79" s="101">
        <v>0.0</v>
      </c>
      <c r="I79" s="102">
        <v>0.0</v>
      </c>
      <c r="J79" s="103" t="str">
        <f>D80</f>
        <v>Colombia</v>
      </c>
      <c r="K79" s="85"/>
      <c r="L79" s="79" t="s">
        <v>13</v>
      </c>
      <c r="M79" s="80" t="str">
        <f>IF('No modificar!!'!AJ74=2,'No modificar!!'!U74,IF('No modificar!!'!AJ75=2,'No modificar!!'!U75,IF('No modificar!!'!AJ76=2,'No modificar!!'!U76,'No modificar!!'!U77)))</f>
        <v>Colombia</v>
      </c>
      <c r="N79" s="81">
        <f>IF('No modificar!!'!AJ74=2,'No modificar!!'!V74,IF('No modificar!!'!AJ75=2,'No modificar!!'!V75,IF('No modificar!!'!AJ76=2,'No modificar!!'!V76,'No modificar!!'!V77)))</f>
        <v>1.0</v>
      </c>
      <c r="O79" s="82">
        <f>IF('No modificar!!'!AJ74=2,'No modificar!!'!W74,IF('No modificar!!'!AJ75=2,'No modificar!!'!W75,IF('No modificar!!'!AJ76=2,'No modificar!!'!W76,'No modificar!!'!W77)))</f>
        <v>2.0</v>
      </c>
      <c r="P79" s="82">
        <f>IF('No modificar!!'!AJ74=2,'No modificar!!'!X74,IF('No modificar!!'!AJ75=2,'No modificar!!'!X75,IF('No modificar!!'!AJ76=2,'No modificar!!'!X76,'No modificar!!'!X77)))</f>
        <v>0.0</v>
      </c>
      <c r="Q79" s="82">
        <f>IF('No modificar!!'!AJ74=2,'No modificar!!'!Y74,IF('No modificar!!'!AJ75=2,'No modificar!!'!Y75,IF('No modificar!!'!AJ76=2,'No modificar!!'!Y76,'No modificar!!'!Y77)))</f>
        <v>2.0</v>
      </c>
      <c r="R79" s="82">
        <f>IF('No modificar!!'!AJ74=2,'No modificar!!'!Z74,IF('No modificar!!'!AJ75=2,'No modificar!!'!Z75,IF('No modificar!!'!AJ76=2,'No modificar!!'!Z76,'No modificar!!'!Z77)))</f>
        <v>1.0</v>
      </c>
      <c r="S79" s="82">
        <f>IF('No modificar!!'!AJ74=2,'No modificar!!'!AA74,IF('No modificar!!'!AJ75=2,'No modificar!!'!AA75,IF('No modificar!!'!AJ76=2,'No modificar!!'!AA76,'No modificar!!'!AA77)))</f>
        <v>1.0</v>
      </c>
      <c r="T79" s="80">
        <f>IF('No modificar!!'!AJ74=2,'No modificar!!'!AB74,IF('No modificar!!'!AJ75=2,'No modificar!!'!AB75,IF('No modificar!!'!AJ76=2,'No modificar!!'!AB76,'No modificar!!'!AB77)))</f>
        <v>5.0</v>
      </c>
      <c r="U79" s="77" t="str">
        <f>IF(AND(T79=T80,S79=S80,Q79=Q80),"!!"," ")</f>
        <v> </v>
      </c>
      <c r="V79" s="78" t="str">
        <f>IF(AND(T79=T80,S79=S80,Q79=Q80),"El 2° se decide por Fair Play"," ")</f>
        <v> </v>
      </c>
      <c r="W79" s="58"/>
      <c r="X79" s="34"/>
      <c r="Y79" s="34"/>
      <c r="Z79" s="34"/>
      <c r="AA79" s="34"/>
      <c r="AB79" s="34"/>
      <c r="AC79" s="34"/>
    </row>
    <row r="80" spans="8:8">
      <c r="B80" s="45"/>
      <c r="C80" s="46"/>
      <c r="D80" s="10" t="s">
        <v>69</v>
      </c>
      <c r="E80" s="46"/>
      <c r="F80" s="107" t="s">
        <v>219</v>
      </c>
      <c r="G80" s="84" t="str">
        <f>D79</f>
        <v>Senegal</v>
      </c>
      <c r="H80" s="101">
        <v>1.0</v>
      </c>
      <c r="I80" s="102">
        <v>0.0</v>
      </c>
      <c r="J80" s="103" t="str">
        <f>D81</f>
        <v>Japón</v>
      </c>
      <c r="K80" s="85"/>
      <c r="L80" s="79" t="s">
        <v>14</v>
      </c>
      <c r="M80" s="83" t="str">
        <f>IF('No modificar!!'!AJ74=1,'No modificar!!'!U74,IF('No modificar!!'!AJ75=1,'No modificar!!'!U75,IF('No modificar!!'!AJ76=1,'No modificar!!'!U76,'No modificar!!'!U77)))</f>
        <v>Polonia</v>
      </c>
      <c r="N80" s="84">
        <f>IF('No modificar!!'!AJ74=1,'No modificar!!'!V74,IF('No modificar!!'!AJ75=1,'No modificar!!'!V75,IF('No modificar!!'!AJ76=1,'No modificar!!'!V76,'No modificar!!'!V77)))</f>
        <v>0.0</v>
      </c>
      <c r="O80" s="85">
        <f>IF('No modificar!!'!AJ74=1,'No modificar!!'!W74,IF('No modificar!!'!AJ75=1,'No modificar!!'!W75,IF('No modificar!!'!AJ76=1,'No modificar!!'!W76,'No modificar!!'!W77)))</f>
        <v>2.0</v>
      </c>
      <c r="P80" s="85">
        <f>IF('No modificar!!'!AJ74=1,'No modificar!!'!X74,IF('No modificar!!'!AJ75=1,'No modificar!!'!X75,IF('No modificar!!'!AJ76=1,'No modificar!!'!X76,'No modificar!!'!X77)))</f>
        <v>1.0</v>
      </c>
      <c r="Q80" s="85">
        <f>IF('No modificar!!'!AJ74=1,'No modificar!!'!Y74,IF('No modificar!!'!AJ75=1,'No modificar!!'!Y75,IF('No modificar!!'!AJ76=1,'No modificar!!'!Y76,'No modificar!!'!Y77)))</f>
        <v>1.0</v>
      </c>
      <c r="R80" s="85">
        <f>IF('No modificar!!'!AJ74=1,'No modificar!!'!Z74,IF('No modificar!!'!AJ75=1,'No modificar!!'!Z75,IF('No modificar!!'!AJ76=1,'No modificar!!'!Z76,'No modificar!!'!Z77)))</f>
        <v>2.0</v>
      </c>
      <c r="S80" s="85">
        <f>IF('No modificar!!'!AJ74=1,'No modificar!!'!AA74,IF('No modificar!!'!AJ75=1,'No modificar!!'!AA75,IF('No modificar!!'!AJ76=1,'No modificar!!'!AA76,'No modificar!!'!AA77)))</f>
        <v>-1.0</v>
      </c>
      <c r="T80" s="83">
        <f>IF('No modificar!!'!AJ74=1,'No modificar!!'!AB74,IF('No modificar!!'!AJ75=1,'No modificar!!'!AB75,IF('No modificar!!'!AJ76=1,'No modificar!!'!AB76,'No modificar!!'!AB77)))</f>
        <v>2.0</v>
      </c>
      <c r="U80" s="77"/>
      <c r="V80" s="78"/>
      <c r="W80" s="58"/>
      <c r="X80" s="34"/>
      <c r="Y80" s="34"/>
      <c r="Z80" s="34"/>
      <c r="AA80" s="34"/>
      <c r="AB80" s="34"/>
      <c r="AC80" s="34"/>
    </row>
    <row r="81" spans="8:8" ht="15.0">
      <c r="B81" s="45"/>
      <c r="C81" s="46"/>
      <c r="D81" s="10" t="s">
        <v>123</v>
      </c>
      <c r="E81" s="46"/>
      <c r="F81" s="107" t="s">
        <v>178</v>
      </c>
      <c r="G81" s="84" t="str">
        <f>D78</f>
        <v>Polonia</v>
      </c>
      <c r="H81" s="101">
        <v>1.0</v>
      </c>
      <c r="I81" s="102">
        <v>1.0</v>
      </c>
      <c r="J81" s="103" t="str">
        <f>D81</f>
        <v>Japón</v>
      </c>
      <c r="K81" s="85"/>
      <c r="L81" s="87" t="s">
        <v>15</v>
      </c>
      <c r="M81" s="88" t="str">
        <f>IF('No modificar!!'!AJ74=0,'No modificar!!'!U74,IF('No modificar!!'!AJ75=0,'No modificar!!'!U75,IF('No modificar!!'!AJ76=0,'No modificar!!'!U76,'No modificar!!'!U77)))</f>
        <v>Japón</v>
      </c>
      <c r="N81" s="89">
        <f>IF('No modificar!!'!AJ74=0,'No modificar!!'!V74,IF('No modificar!!'!AJ75=0,'No modificar!!'!V75,IF('No modificar!!'!AJ76=0,'No modificar!!'!V76,'No modificar!!'!V77)))</f>
        <v>0.0</v>
      </c>
      <c r="O81" s="90">
        <f>IF('No modificar!!'!AJ74=0,'No modificar!!'!W74,IF('No modificar!!'!AJ75=0,'No modificar!!'!W75,IF('No modificar!!'!AJ76=0,'No modificar!!'!W76,'No modificar!!'!W77)))</f>
        <v>1.0</v>
      </c>
      <c r="P81" s="90">
        <f>IF('No modificar!!'!AJ74=0,'No modificar!!'!X74,IF('No modificar!!'!AJ75=0,'No modificar!!'!X75,IF('No modificar!!'!AJ76=0,'No modificar!!'!X76,'No modificar!!'!X77)))</f>
        <v>2.0</v>
      </c>
      <c r="Q81" s="90">
        <f>IF('No modificar!!'!AJ74=0,'No modificar!!'!Y74,IF('No modificar!!'!AJ75=0,'No modificar!!'!Y75,IF('No modificar!!'!AJ76=0,'No modificar!!'!Y76,'No modificar!!'!Y77)))</f>
        <v>1.0</v>
      </c>
      <c r="R81" s="90">
        <f>IF('No modificar!!'!AJ74=0,'No modificar!!'!Z74,IF('No modificar!!'!AJ75=0,'No modificar!!'!Z75,IF('No modificar!!'!AJ76=0,'No modificar!!'!Z76,'No modificar!!'!Z77)))</f>
        <v>3.0</v>
      </c>
      <c r="S81" s="90">
        <f>IF('No modificar!!'!AJ74=0,'No modificar!!'!AA74,IF('No modificar!!'!AJ75=0,'No modificar!!'!AA75,IF('No modificar!!'!AJ76=0,'No modificar!!'!AA76,'No modificar!!'!AA77)))</f>
        <v>-2.0</v>
      </c>
      <c r="T81" s="88">
        <f>IF('No modificar!!'!AJ74=0,'No modificar!!'!AB74,IF('No modificar!!'!AJ75=0,'No modificar!!'!AB75,IF('No modificar!!'!AJ76=0,'No modificar!!'!AB76,'No modificar!!'!AB77)))</f>
        <v>1.0</v>
      </c>
      <c r="U81" s="77"/>
      <c r="V81" s="78"/>
      <c r="W81" s="58"/>
      <c r="X81" s="34"/>
      <c r="Y81" s="34"/>
      <c r="Z81" s="34"/>
      <c r="AA81" s="34"/>
      <c r="AB81" s="34"/>
      <c r="AC81" s="34"/>
    </row>
    <row r="82" spans="8:8" ht="15.0">
      <c r="B82" s="45"/>
      <c r="C82" s="46"/>
      <c r="D82" s="46"/>
      <c r="E82" s="46"/>
      <c r="F82" s="107" t="s">
        <v>129</v>
      </c>
      <c r="G82" s="89" t="str">
        <f>D79</f>
        <v>Senegal</v>
      </c>
      <c r="H82" s="104">
        <v>1.0</v>
      </c>
      <c r="I82" s="105">
        <v>1.0</v>
      </c>
      <c r="J82" s="106" t="str">
        <f>D80</f>
        <v>Colombia</v>
      </c>
      <c r="K82" s="85"/>
      <c r="L82" s="85"/>
      <c r="M82" s="100"/>
      <c r="N82" s="100"/>
      <c r="O82" s="100"/>
      <c r="P82" s="100"/>
      <c r="Q82" s="100"/>
      <c r="R82" s="100"/>
      <c r="S82" s="100"/>
      <c r="T82" s="100"/>
      <c r="U82" s="99"/>
      <c r="V82" s="100"/>
      <c r="W82" s="58"/>
      <c r="X82" s="34"/>
      <c r="Y82" s="34"/>
      <c r="Z82" s="34"/>
      <c r="AA82" s="34"/>
      <c r="AB82" s="34"/>
      <c r="AC82" s="34"/>
    </row>
    <row r="83" spans="8:8" ht="15.75"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17"/>
      <c r="M83" s="112"/>
      <c r="N83" s="112"/>
      <c r="O83" s="112"/>
      <c r="P83" s="112"/>
      <c r="Q83" s="112"/>
      <c r="R83" s="112"/>
      <c r="S83" s="112"/>
      <c r="T83" s="112"/>
      <c r="U83" s="113"/>
      <c r="V83" s="112"/>
      <c r="W83" s="114"/>
      <c r="X83" s="34"/>
      <c r="Y83" s="34"/>
      <c r="Z83" s="34"/>
      <c r="AA83" s="34"/>
      <c r="AB83" s="34"/>
      <c r="AC83" s="34"/>
    </row>
    <row r="84" spans="8:8" s="35" ht="15.0" customFormat="1">
      <c r="A84" s="34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6"/>
      <c r="M84" s="115"/>
      <c r="N84" s="115"/>
      <c r="O84" s="115"/>
      <c r="P84" s="115"/>
      <c r="Q84" s="115"/>
      <c r="R84" s="115"/>
      <c r="S84" s="115"/>
      <c r="T84" s="115"/>
      <c r="U84" s="117"/>
      <c r="V84" s="115"/>
      <c r="W84" s="115"/>
      <c r="X84" s="34"/>
      <c r="Y84" s="34"/>
      <c r="Z84" s="34"/>
      <c r="AA84" s="34"/>
      <c r="AB84" s="34"/>
      <c r="AC84" s="34"/>
    </row>
    <row r="85" spans="8:8"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6"/>
      <c r="M85" s="115"/>
      <c r="N85" s="115"/>
      <c r="O85" s="115"/>
      <c r="P85" s="115"/>
      <c r="Q85" s="115"/>
      <c r="R85" s="115"/>
      <c r="S85" s="115"/>
      <c r="T85" s="115"/>
      <c r="U85" s="117"/>
      <c r="V85" s="115"/>
      <c r="W85" s="115"/>
      <c r="X85" s="34"/>
      <c r="Y85" s="34"/>
      <c r="Z85" s="34"/>
      <c r="AA85" s="34"/>
      <c r="AB85" s="34"/>
      <c r="AC85" s="34"/>
      <c r="AE85" s="35"/>
      <c r="AF85" s="35"/>
      <c r="AG85" s="35"/>
      <c r="AH85" s="35"/>
      <c r="AI85" s="35"/>
    </row>
    <row r="86" spans="8:8"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6"/>
      <c r="M86" s="115"/>
      <c r="N86" s="115"/>
      <c r="O86" s="115"/>
      <c r="P86" s="115"/>
      <c r="Q86" s="115"/>
      <c r="R86" s="115"/>
      <c r="S86" s="115"/>
      <c r="T86" s="115"/>
      <c r="U86" s="117"/>
      <c r="V86" s="115"/>
      <c r="W86" s="115"/>
      <c r="X86" s="34"/>
      <c r="Y86" s="34"/>
      <c r="Z86" s="34"/>
      <c r="AA86" s="34"/>
      <c r="AB86" s="34"/>
      <c r="AC86" s="34"/>
      <c r="AE86" s="35"/>
      <c r="AF86" s="35"/>
      <c r="AG86" s="35"/>
      <c r="AH86" s="35"/>
      <c r="AI86" s="35"/>
    </row>
    <row r="87" spans="8:8"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6"/>
      <c r="M87" s="115"/>
      <c r="N87" s="115"/>
      <c r="O87" s="115"/>
      <c r="P87" s="115"/>
      <c r="Q87" s="115"/>
      <c r="R87" s="115"/>
      <c r="S87" s="115"/>
      <c r="T87" s="115"/>
      <c r="U87" s="117"/>
      <c r="V87" s="115"/>
      <c r="W87" s="115"/>
      <c r="X87" s="34"/>
      <c r="Y87" s="34"/>
      <c r="Z87" s="34"/>
      <c r="AA87" s="34"/>
      <c r="AB87" s="34"/>
      <c r="AC87" s="34"/>
      <c r="AE87" s="35"/>
      <c r="AF87" s="35"/>
      <c r="AG87" s="35"/>
      <c r="AH87" s="35"/>
      <c r="AI87" s="35"/>
    </row>
    <row r="88" spans="8:8"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6"/>
      <c r="M88" s="115"/>
      <c r="N88" s="115"/>
      <c r="O88" s="115"/>
      <c r="P88" s="115"/>
      <c r="Q88" s="115"/>
      <c r="R88" s="115"/>
      <c r="S88" s="115"/>
      <c r="T88" s="115"/>
      <c r="U88" s="117"/>
      <c r="V88" s="115"/>
      <c r="W88" s="115"/>
      <c r="X88" s="34"/>
      <c r="Y88" s="34"/>
      <c r="Z88" s="34"/>
      <c r="AA88" s="34"/>
      <c r="AB88" s="34"/>
      <c r="AC88" s="34"/>
      <c r="AE88" s="35"/>
      <c r="AF88" s="35"/>
      <c r="AG88" s="35"/>
      <c r="AH88" s="35"/>
      <c r="AI88" s="35"/>
    </row>
    <row r="89" spans="8:8"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6"/>
      <c r="M89" s="115"/>
      <c r="N89" s="115"/>
      <c r="O89" s="115"/>
      <c r="P89" s="115"/>
      <c r="Q89" s="115"/>
      <c r="R89" s="115"/>
      <c r="S89" s="115"/>
      <c r="T89" s="115"/>
      <c r="U89" s="117"/>
      <c r="V89" s="115"/>
      <c r="W89" s="115"/>
      <c r="X89" s="34"/>
      <c r="Y89" s="34"/>
      <c r="Z89" s="34"/>
      <c r="AA89" s="34"/>
      <c r="AB89" s="34"/>
      <c r="AC89" s="34"/>
      <c r="AE89" s="35"/>
      <c r="AF89" s="35"/>
      <c r="AG89" s="35"/>
      <c r="AH89" s="35"/>
      <c r="AI89" s="35"/>
    </row>
    <row r="90" spans="8:8"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6"/>
      <c r="M90" s="115"/>
      <c r="N90" s="115"/>
      <c r="O90" s="115"/>
      <c r="P90" s="115"/>
      <c r="Q90" s="115"/>
      <c r="R90" s="115"/>
      <c r="S90" s="115"/>
      <c r="T90" s="115"/>
      <c r="U90" s="117"/>
      <c r="V90" s="115"/>
      <c r="W90" s="115"/>
      <c r="X90" s="34"/>
      <c r="Y90" s="34"/>
      <c r="Z90" s="34"/>
      <c r="AA90" s="34"/>
      <c r="AB90" s="34"/>
      <c r="AC90" s="34"/>
      <c r="AE90" s="35"/>
      <c r="AF90" s="35"/>
      <c r="AG90" s="35"/>
      <c r="AH90" s="35"/>
      <c r="AI90" s="35"/>
    </row>
    <row r="91" spans="8:8"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6"/>
      <c r="M91" s="115"/>
      <c r="N91" s="115"/>
      <c r="O91" s="115"/>
      <c r="P91" s="115"/>
      <c r="Q91" s="115"/>
      <c r="R91" s="115"/>
      <c r="S91" s="115"/>
      <c r="T91" s="115"/>
      <c r="U91" s="117"/>
      <c r="V91" s="115"/>
      <c r="W91" s="115"/>
      <c r="AE91" s="35"/>
      <c r="AF91" s="35"/>
      <c r="AG91" s="35"/>
      <c r="AH91" s="35"/>
      <c r="AI91" s="35"/>
    </row>
    <row r="92" spans="8:8"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6"/>
      <c r="M92" s="115"/>
      <c r="N92" s="115"/>
      <c r="O92" s="115"/>
      <c r="P92" s="115"/>
      <c r="Q92" s="115"/>
      <c r="R92" s="115"/>
      <c r="S92" s="115"/>
      <c r="T92" s="115"/>
      <c r="U92" s="117"/>
      <c r="V92" s="115"/>
      <c r="W92" s="115"/>
      <c r="AE92" s="35"/>
      <c r="AF92" s="35"/>
      <c r="AG92" s="35"/>
      <c r="AH92" s="35"/>
      <c r="AI92" s="35"/>
    </row>
    <row r="93" spans="8:8"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6"/>
      <c r="M93" s="115"/>
      <c r="N93" s="115"/>
      <c r="O93" s="115"/>
      <c r="P93" s="115"/>
      <c r="Q93" s="115"/>
      <c r="R93" s="115"/>
      <c r="S93" s="115"/>
      <c r="T93" s="115"/>
      <c r="U93" s="117"/>
      <c r="V93" s="115"/>
      <c r="W93" s="115"/>
      <c r="AE93" s="35"/>
      <c r="AF93" s="35"/>
      <c r="AG93" s="35"/>
      <c r="AH93" s="35"/>
      <c r="AI93" s="35"/>
    </row>
    <row r="94" spans="8:8"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6"/>
      <c r="M94" s="115"/>
      <c r="N94" s="115"/>
      <c r="O94" s="115"/>
      <c r="P94" s="115"/>
      <c r="Q94" s="115"/>
      <c r="R94" s="115"/>
      <c r="S94" s="115"/>
      <c r="T94" s="115"/>
      <c r="U94" s="117"/>
      <c r="V94" s="115"/>
      <c r="W94" s="115"/>
      <c r="AE94" s="35"/>
      <c r="AF94" s="35"/>
      <c r="AG94" s="35"/>
      <c r="AH94" s="35"/>
      <c r="AI94" s="35"/>
    </row>
    <row r="95" spans="8:8"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6"/>
      <c r="M95" s="115"/>
      <c r="N95" s="115"/>
      <c r="O95" s="115"/>
      <c r="P95" s="115"/>
      <c r="Q95" s="115"/>
      <c r="R95" s="115"/>
      <c r="S95" s="115"/>
      <c r="T95" s="115"/>
      <c r="U95" s="117"/>
      <c r="V95" s="115"/>
      <c r="W95" s="115"/>
      <c r="AE95" s="35"/>
      <c r="AF95" s="35"/>
      <c r="AG95" s="35"/>
      <c r="AH95" s="35"/>
      <c r="AI95" s="35"/>
    </row>
    <row r="96" spans="8:8"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6"/>
      <c r="M96" s="115"/>
      <c r="N96" s="115"/>
      <c r="O96" s="115"/>
      <c r="P96" s="115"/>
      <c r="Q96" s="115"/>
      <c r="R96" s="115"/>
      <c r="S96" s="115"/>
      <c r="T96" s="115"/>
      <c r="U96" s="117"/>
      <c r="V96" s="115"/>
      <c r="W96" s="115"/>
      <c r="AE96" s="35"/>
      <c r="AF96" s="35"/>
      <c r="AG96" s="35"/>
      <c r="AH96" s="35"/>
      <c r="AI96" s="35"/>
    </row>
    <row r="97" spans="8:8"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6"/>
      <c r="M97" s="115"/>
      <c r="N97" s="115"/>
      <c r="O97" s="115"/>
      <c r="P97" s="115"/>
      <c r="Q97" s="115"/>
      <c r="R97" s="115"/>
      <c r="S97" s="115"/>
      <c r="T97" s="115"/>
      <c r="U97" s="117"/>
      <c r="V97" s="115"/>
      <c r="W97" s="115"/>
      <c r="AE97" s="35"/>
      <c r="AF97" s="35"/>
      <c r="AG97" s="35"/>
      <c r="AH97" s="35"/>
      <c r="AI97" s="35"/>
    </row>
    <row r="98" spans="8:8"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6"/>
      <c r="M98" s="115"/>
      <c r="N98" s="115"/>
      <c r="O98" s="115"/>
      <c r="P98" s="115"/>
      <c r="Q98" s="115"/>
      <c r="R98" s="115"/>
      <c r="S98" s="115"/>
      <c r="T98" s="115"/>
      <c r="U98" s="117"/>
      <c r="V98" s="115"/>
      <c r="W98" s="115"/>
      <c r="AE98" s="35"/>
      <c r="AF98" s="35"/>
      <c r="AG98" s="35"/>
      <c r="AH98" s="35"/>
      <c r="AI98" s="35"/>
    </row>
    <row r="99" spans="8:8"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6"/>
      <c r="M99" s="115"/>
      <c r="N99" s="115"/>
      <c r="O99" s="115"/>
      <c r="P99" s="115"/>
      <c r="Q99" s="115"/>
      <c r="R99" s="115"/>
      <c r="S99" s="115"/>
      <c r="T99" s="115"/>
      <c r="U99" s="117"/>
      <c r="V99" s="115"/>
      <c r="W99" s="115"/>
      <c r="AE99" s="35"/>
      <c r="AF99" s="35"/>
      <c r="AG99" s="35"/>
      <c r="AH99" s="35"/>
      <c r="AI99" s="35"/>
    </row>
    <row r="100" spans="8:8"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6"/>
      <c r="M100" s="115"/>
      <c r="N100" s="115"/>
      <c r="O100" s="115"/>
      <c r="P100" s="115"/>
      <c r="Q100" s="115"/>
      <c r="R100" s="115"/>
      <c r="S100" s="115"/>
      <c r="T100" s="115"/>
      <c r="U100" s="117"/>
      <c r="V100" s="115"/>
      <c r="W100" s="115"/>
      <c r="AE100" s="35"/>
      <c r="AF100" s="35"/>
      <c r="AG100" s="35"/>
      <c r="AH100" s="35"/>
      <c r="AI100" s="35"/>
    </row>
    <row r="101" spans="8:8"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6"/>
      <c r="M101" s="115"/>
      <c r="N101" s="115"/>
      <c r="O101" s="115"/>
      <c r="P101" s="115"/>
      <c r="Q101" s="115"/>
      <c r="R101" s="115"/>
      <c r="S101" s="115"/>
      <c r="T101" s="115"/>
      <c r="U101" s="117"/>
      <c r="V101" s="115"/>
      <c r="W101" s="115"/>
      <c r="AE101" s="35"/>
      <c r="AF101" s="35"/>
      <c r="AG101" s="35"/>
      <c r="AH101" s="35"/>
      <c r="AI101" s="35"/>
    </row>
    <row r="102" spans="8:8"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6"/>
      <c r="M102" s="115"/>
      <c r="N102" s="115"/>
      <c r="O102" s="115"/>
      <c r="P102" s="115"/>
      <c r="Q102" s="115"/>
      <c r="R102" s="115"/>
      <c r="S102" s="115"/>
      <c r="T102" s="115"/>
      <c r="U102" s="117"/>
      <c r="V102" s="115"/>
      <c r="W102" s="115"/>
      <c r="AE102" s="35"/>
      <c r="AF102" s="35"/>
      <c r="AG102" s="35"/>
      <c r="AH102" s="35"/>
      <c r="AI102" s="35"/>
    </row>
    <row r="103" spans="8:8"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6"/>
      <c r="M103" s="115"/>
      <c r="N103" s="115"/>
      <c r="O103" s="115"/>
      <c r="P103" s="115"/>
      <c r="Q103" s="115"/>
      <c r="R103" s="115"/>
      <c r="S103" s="115"/>
      <c r="T103" s="115"/>
      <c r="U103" s="117"/>
      <c r="V103" s="115"/>
      <c r="W103" s="115"/>
      <c r="AE103" s="35"/>
      <c r="AF103" s="35"/>
      <c r="AG103" s="35"/>
      <c r="AH103" s="35"/>
      <c r="AI103" s="35"/>
    </row>
    <row r="104" spans="8:8"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6"/>
      <c r="M104" s="115"/>
      <c r="N104" s="115"/>
      <c r="O104" s="115"/>
      <c r="P104" s="115"/>
      <c r="Q104" s="115"/>
      <c r="R104" s="115"/>
      <c r="S104" s="115"/>
      <c r="T104" s="115"/>
      <c r="U104" s="117"/>
      <c r="V104" s="115"/>
      <c r="W104" s="115"/>
      <c r="AE104" s="35"/>
      <c r="AF104" s="35"/>
      <c r="AG104" s="35"/>
      <c r="AH104" s="35"/>
      <c r="AI104" s="35"/>
    </row>
    <row r="105" spans="8:8"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6"/>
      <c r="M105" s="115"/>
      <c r="N105" s="115"/>
      <c r="O105" s="115"/>
      <c r="P105" s="115"/>
      <c r="Q105" s="115"/>
      <c r="R105" s="115"/>
      <c r="S105" s="115"/>
      <c r="T105" s="115"/>
      <c r="U105" s="117"/>
      <c r="V105" s="115"/>
      <c r="W105" s="115"/>
      <c r="AE105" s="35"/>
      <c r="AF105" s="35"/>
      <c r="AG105" s="35"/>
      <c r="AH105" s="35"/>
      <c r="AI105" s="35"/>
    </row>
    <row r="106" spans="8:8"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6"/>
      <c r="M106" s="115"/>
      <c r="N106" s="115"/>
      <c r="O106" s="115"/>
      <c r="P106" s="115"/>
      <c r="Q106" s="115"/>
      <c r="R106" s="115"/>
      <c r="S106" s="115"/>
      <c r="T106" s="115"/>
      <c r="U106" s="117"/>
      <c r="V106" s="115"/>
      <c r="W106" s="115"/>
      <c r="AE106" s="35"/>
      <c r="AF106" s="35"/>
      <c r="AG106" s="35"/>
      <c r="AH106" s="35"/>
      <c r="AI106" s="35"/>
    </row>
    <row r="107" spans="8:8"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6"/>
      <c r="M107" s="115"/>
      <c r="N107" s="115"/>
      <c r="O107" s="115"/>
      <c r="P107" s="115"/>
      <c r="Q107" s="115"/>
      <c r="R107" s="115"/>
      <c r="S107" s="115"/>
      <c r="T107" s="115"/>
      <c r="U107" s="117"/>
      <c r="V107" s="115"/>
      <c r="W107" s="115"/>
      <c r="AE107" s="35"/>
      <c r="AF107" s="35"/>
      <c r="AG107" s="35"/>
      <c r="AH107" s="35"/>
      <c r="AI107" s="35"/>
    </row>
    <row r="108" spans="8:8"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6"/>
      <c r="M108" s="115"/>
      <c r="N108" s="115"/>
      <c r="O108" s="115"/>
      <c r="P108" s="115"/>
      <c r="Q108" s="115"/>
      <c r="R108" s="115"/>
      <c r="S108" s="115"/>
      <c r="T108" s="115"/>
      <c r="U108" s="117"/>
      <c r="V108" s="115"/>
      <c r="W108" s="115"/>
      <c r="AE108" s="35"/>
      <c r="AF108" s="35"/>
      <c r="AG108" s="35"/>
      <c r="AH108" s="35"/>
      <c r="AI108" s="35"/>
    </row>
    <row r="109" spans="8:8"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6"/>
      <c r="M109" s="115"/>
      <c r="N109" s="115"/>
      <c r="O109" s="115"/>
      <c r="P109" s="115"/>
      <c r="Q109" s="115"/>
      <c r="R109" s="115"/>
      <c r="S109" s="115"/>
      <c r="T109" s="115"/>
      <c r="U109" s="117"/>
      <c r="V109" s="115"/>
      <c r="W109" s="115"/>
    </row>
    <row r="110" spans="8:8"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6"/>
      <c r="M110" s="115"/>
      <c r="N110" s="115"/>
      <c r="O110" s="115"/>
      <c r="P110" s="115"/>
      <c r="Q110" s="115"/>
      <c r="R110" s="115"/>
      <c r="S110" s="115"/>
      <c r="T110" s="115"/>
      <c r="U110" s="117"/>
      <c r="V110" s="115"/>
      <c r="W110" s="115"/>
    </row>
    <row r="111" spans="8:8"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6"/>
      <c r="M111" s="115"/>
      <c r="N111" s="115"/>
      <c r="O111" s="115"/>
      <c r="P111" s="115"/>
      <c r="Q111" s="115"/>
      <c r="R111" s="115"/>
      <c r="S111" s="115"/>
      <c r="T111" s="115"/>
      <c r="U111" s="117"/>
      <c r="V111" s="115"/>
      <c r="W111" s="115"/>
    </row>
    <row r="112" spans="8:8"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6"/>
      <c r="M112" s="115"/>
      <c r="N112" s="115"/>
      <c r="O112" s="115"/>
      <c r="P112" s="115"/>
      <c r="Q112" s="115"/>
      <c r="R112" s="115"/>
      <c r="S112" s="115"/>
      <c r="T112" s="115"/>
      <c r="U112" s="117"/>
      <c r="V112" s="115"/>
      <c r="W112" s="115"/>
    </row>
    <row r="113" spans="8:8"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6"/>
      <c r="M113" s="115"/>
      <c r="N113" s="115"/>
      <c r="O113" s="115"/>
      <c r="P113" s="115"/>
      <c r="Q113" s="115"/>
      <c r="R113" s="115"/>
      <c r="S113" s="115"/>
      <c r="T113" s="115"/>
      <c r="U113" s="117"/>
      <c r="V113" s="115"/>
      <c r="W113" s="115"/>
    </row>
    <row r="114" spans="8:8"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6"/>
      <c r="M114" s="115"/>
      <c r="N114" s="115"/>
      <c r="O114" s="115"/>
      <c r="P114" s="115"/>
      <c r="Q114" s="115"/>
      <c r="R114" s="115"/>
      <c r="S114" s="115"/>
      <c r="T114" s="115"/>
      <c r="U114" s="117"/>
      <c r="V114" s="115"/>
      <c r="W114" s="115"/>
    </row>
    <row r="115" spans="8:8"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6"/>
      <c r="M115" s="115"/>
      <c r="N115" s="115"/>
      <c r="O115" s="115"/>
      <c r="P115" s="115"/>
      <c r="Q115" s="115"/>
      <c r="R115" s="115"/>
      <c r="S115" s="115"/>
      <c r="T115" s="115"/>
      <c r="U115" s="117"/>
      <c r="V115" s="115"/>
      <c r="W115" s="115"/>
    </row>
    <row r="116" spans="8:8"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6"/>
      <c r="M116" s="115"/>
      <c r="N116" s="115"/>
      <c r="O116" s="115"/>
      <c r="P116" s="115"/>
      <c r="Q116" s="115"/>
      <c r="R116" s="115"/>
      <c r="S116" s="115"/>
      <c r="T116" s="115"/>
      <c r="U116" s="117"/>
      <c r="V116" s="115"/>
      <c r="W116" s="115"/>
    </row>
    <row r="117" spans="8:8"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6"/>
      <c r="M117" s="115"/>
      <c r="N117" s="115"/>
      <c r="O117" s="115"/>
      <c r="P117" s="115"/>
      <c r="Q117" s="115"/>
      <c r="R117" s="115"/>
      <c r="S117" s="115"/>
      <c r="T117" s="115"/>
      <c r="U117" s="117"/>
      <c r="V117" s="115"/>
      <c r="W117" s="115"/>
    </row>
    <row r="118" spans="8:8"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6"/>
      <c r="M118" s="115"/>
      <c r="N118" s="115"/>
      <c r="O118" s="115"/>
      <c r="P118" s="115"/>
      <c r="Q118" s="115"/>
      <c r="R118" s="115"/>
      <c r="S118" s="115"/>
      <c r="T118" s="115"/>
      <c r="U118" s="117"/>
      <c r="V118" s="115"/>
      <c r="W118" s="115"/>
    </row>
    <row r="119" spans="8:8"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6"/>
      <c r="M119" s="115"/>
      <c r="N119" s="115"/>
      <c r="O119" s="115"/>
      <c r="P119" s="115"/>
      <c r="Q119" s="115"/>
      <c r="R119" s="115"/>
      <c r="S119" s="115"/>
      <c r="T119" s="115"/>
      <c r="U119" s="117"/>
      <c r="V119" s="115"/>
      <c r="W119" s="115"/>
    </row>
    <row r="120" spans="8:8"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6"/>
      <c r="M120" s="115"/>
      <c r="N120" s="115"/>
      <c r="O120" s="115"/>
      <c r="P120" s="115"/>
      <c r="Q120" s="115"/>
      <c r="R120" s="115"/>
      <c r="S120" s="115"/>
      <c r="T120" s="115"/>
      <c r="U120" s="117"/>
      <c r="V120" s="115"/>
      <c r="W120" s="115"/>
    </row>
    <row r="121" spans="8:8"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6"/>
      <c r="M121" s="115"/>
      <c r="N121" s="115"/>
      <c r="O121" s="115"/>
      <c r="P121" s="115"/>
      <c r="Q121" s="115"/>
      <c r="R121" s="115"/>
      <c r="S121" s="115"/>
      <c r="T121" s="115"/>
      <c r="U121" s="117"/>
      <c r="V121" s="115"/>
      <c r="W121" s="115"/>
    </row>
    <row r="122" spans="8:8"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6"/>
      <c r="M122" s="115"/>
      <c r="N122" s="115"/>
      <c r="O122" s="115"/>
      <c r="P122" s="115"/>
      <c r="Q122" s="115"/>
      <c r="R122" s="115"/>
      <c r="S122" s="115"/>
      <c r="T122" s="115"/>
      <c r="U122" s="117"/>
      <c r="V122" s="115"/>
      <c r="W122" s="115"/>
    </row>
    <row r="123" spans="8:8"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6"/>
      <c r="M123" s="115"/>
      <c r="N123" s="115"/>
      <c r="O123" s="115"/>
      <c r="P123" s="115"/>
      <c r="Q123" s="115"/>
      <c r="R123" s="115"/>
      <c r="S123" s="115"/>
      <c r="T123" s="115"/>
      <c r="U123" s="117"/>
      <c r="V123" s="115"/>
      <c r="W123" s="115"/>
    </row>
    <row r="124" spans="8:8"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6"/>
      <c r="M124" s="115"/>
      <c r="N124" s="115"/>
      <c r="O124" s="115"/>
      <c r="P124" s="115"/>
      <c r="Q124" s="115"/>
      <c r="R124" s="115"/>
      <c r="S124" s="115"/>
      <c r="T124" s="115"/>
      <c r="U124" s="117"/>
      <c r="V124" s="115"/>
      <c r="W124" s="115"/>
    </row>
    <row r="125" spans="8:8"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6"/>
      <c r="M125" s="115"/>
      <c r="N125" s="115"/>
      <c r="O125" s="115"/>
      <c r="P125" s="115"/>
      <c r="Q125" s="115"/>
      <c r="R125" s="115"/>
      <c r="S125" s="115"/>
      <c r="T125" s="115"/>
      <c r="U125" s="117"/>
      <c r="V125" s="115"/>
      <c r="W125" s="115"/>
    </row>
    <row r="126" spans="8:8"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6"/>
      <c r="M126" s="115"/>
      <c r="N126" s="115"/>
      <c r="O126" s="115"/>
      <c r="P126" s="115"/>
      <c r="Q126" s="115"/>
      <c r="R126" s="115"/>
      <c r="S126" s="115"/>
      <c r="T126" s="115"/>
      <c r="U126" s="117"/>
      <c r="V126" s="115"/>
      <c r="W126" s="115"/>
    </row>
    <row r="127" spans="8:8"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6"/>
      <c r="M127" s="115"/>
      <c r="N127" s="115"/>
      <c r="O127" s="115"/>
      <c r="P127" s="115"/>
      <c r="Q127" s="115"/>
      <c r="R127" s="115"/>
      <c r="S127" s="115"/>
      <c r="T127" s="115"/>
      <c r="U127" s="117"/>
      <c r="V127" s="115"/>
      <c r="W127" s="115"/>
    </row>
    <row r="128" spans="8:8"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6"/>
      <c r="M128" s="115"/>
      <c r="N128" s="115"/>
      <c r="O128" s="115"/>
      <c r="P128" s="115"/>
      <c r="Q128" s="115"/>
      <c r="R128" s="115"/>
      <c r="S128" s="115"/>
      <c r="T128" s="115"/>
      <c r="U128" s="117"/>
      <c r="V128" s="115"/>
      <c r="W128" s="115"/>
    </row>
    <row r="129" spans="8:8"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6"/>
      <c r="M129" s="115"/>
      <c r="N129" s="115"/>
      <c r="O129" s="115"/>
      <c r="P129" s="115"/>
      <c r="Q129" s="115"/>
      <c r="R129" s="115"/>
      <c r="S129" s="115"/>
      <c r="T129" s="115"/>
      <c r="U129" s="117"/>
      <c r="V129" s="115"/>
      <c r="W129" s="115"/>
    </row>
    <row r="130" spans="8:8"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6"/>
      <c r="M130" s="115"/>
      <c r="N130" s="115"/>
      <c r="O130" s="115"/>
      <c r="P130" s="115"/>
      <c r="Q130" s="115"/>
      <c r="R130" s="115"/>
      <c r="S130" s="115"/>
      <c r="T130" s="115"/>
      <c r="U130" s="117"/>
      <c r="V130" s="115"/>
      <c r="W130" s="115"/>
    </row>
    <row r="131" spans="8:8"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6"/>
      <c r="M131" s="115"/>
      <c r="N131" s="115"/>
      <c r="O131" s="115"/>
      <c r="P131" s="115"/>
      <c r="Q131" s="115"/>
      <c r="R131" s="115"/>
      <c r="S131" s="115"/>
      <c r="T131" s="115"/>
      <c r="U131" s="117"/>
      <c r="V131" s="115"/>
      <c r="W131" s="115"/>
    </row>
    <row r="132" spans="8:8"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6"/>
      <c r="M132" s="115"/>
      <c r="N132" s="115"/>
      <c r="O132" s="115"/>
      <c r="P132" s="115"/>
      <c r="Q132" s="115"/>
      <c r="R132" s="115"/>
      <c r="S132" s="115"/>
      <c r="T132" s="115"/>
      <c r="U132" s="117"/>
      <c r="V132" s="115"/>
      <c r="W132" s="115"/>
    </row>
    <row r="133" spans="8:8"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6"/>
      <c r="M133" s="115"/>
      <c r="N133" s="115"/>
      <c r="O133" s="115"/>
      <c r="P133" s="115"/>
      <c r="Q133" s="115"/>
      <c r="R133" s="115"/>
      <c r="S133" s="115"/>
      <c r="T133" s="115"/>
      <c r="U133" s="117"/>
      <c r="V133" s="115"/>
      <c r="W133" s="115"/>
    </row>
    <row r="134" spans="8:8"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6"/>
      <c r="M134" s="115"/>
      <c r="N134" s="115"/>
      <c r="O134" s="115"/>
      <c r="P134" s="115"/>
      <c r="Q134" s="115"/>
      <c r="R134" s="115"/>
      <c r="S134" s="115"/>
      <c r="T134" s="115"/>
      <c r="U134" s="117"/>
      <c r="V134" s="115"/>
      <c r="W134" s="115"/>
    </row>
    <row r="135" spans="8:8"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6"/>
      <c r="M135" s="115"/>
      <c r="N135" s="115"/>
      <c r="O135" s="115"/>
      <c r="P135" s="115"/>
      <c r="Q135" s="115"/>
      <c r="R135" s="115"/>
      <c r="S135" s="115"/>
      <c r="T135" s="115"/>
      <c r="U135" s="117"/>
      <c r="V135" s="115"/>
      <c r="W135" s="115"/>
    </row>
    <row r="136" spans="8:8"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6"/>
      <c r="M136" s="115"/>
      <c r="N136" s="115"/>
      <c r="O136" s="115"/>
      <c r="P136" s="115"/>
      <c r="Q136" s="115"/>
      <c r="R136" s="115"/>
      <c r="S136" s="115"/>
      <c r="T136" s="115"/>
      <c r="U136" s="117"/>
      <c r="V136" s="115"/>
      <c r="W136" s="115"/>
    </row>
    <row r="137" spans="8:8"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6"/>
      <c r="M137" s="115"/>
      <c r="N137" s="115"/>
      <c r="O137" s="115"/>
      <c r="P137" s="115"/>
      <c r="Q137" s="115"/>
      <c r="R137" s="115"/>
      <c r="S137" s="115"/>
      <c r="T137" s="115"/>
      <c r="U137" s="117"/>
      <c r="V137" s="115"/>
      <c r="W137" s="115"/>
    </row>
    <row r="138" spans="8:8"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6"/>
      <c r="M138" s="115"/>
      <c r="N138" s="115"/>
      <c r="O138" s="115"/>
      <c r="P138" s="115"/>
      <c r="Q138" s="115"/>
      <c r="R138" s="115"/>
      <c r="S138" s="115"/>
      <c r="T138" s="115"/>
      <c r="U138" s="117"/>
      <c r="V138" s="115"/>
      <c r="W138" s="115"/>
    </row>
    <row r="139" spans="8:8"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6"/>
      <c r="M139" s="115"/>
      <c r="N139" s="115"/>
      <c r="O139" s="115"/>
      <c r="P139" s="115"/>
      <c r="Q139" s="115"/>
      <c r="R139" s="115"/>
      <c r="S139" s="115"/>
      <c r="T139" s="115"/>
      <c r="U139" s="117"/>
      <c r="V139" s="115"/>
      <c r="W139" s="115"/>
    </row>
    <row r="140" spans="8:8"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6"/>
      <c r="M140" s="115"/>
      <c r="N140" s="115"/>
      <c r="O140" s="115"/>
      <c r="P140" s="115"/>
      <c r="Q140" s="115"/>
      <c r="R140" s="115"/>
      <c r="S140" s="115"/>
      <c r="T140" s="115"/>
      <c r="U140" s="117"/>
      <c r="V140" s="115"/>
      <c r="W140" s="115"/>
    </row>
    <row r="141" spans="8:8"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6"/>
      <c r="M141" s="115"/>
      <c r="N141" s="115"/>
      <c r="O141" s="115"/>
      <c r="P141" s="115"/>
      <c r="Q141" s="115"/>
      <c r="R141" s="115"/>
      <c r="S141" s="115"/>
      <c r="T141" s="115"/>
      <c r="U141" s="117"/>
      <c r="V141" s="115"/>
      <c r="W141" s="115"/>
    </row>
    <row r="142" spans="8:8"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6"/>
      <c r="M142" s="115"/>
      <c r="N142" s="115"/>
      <c r="O142" s="115"/>
      <c r="P142" s="115"/>
      <c r="Q142" s="115"/>
      <c r="R142" s="115"/>
      <c r="S142" s="115"/>
      <c r="T142" s="115"/>
      <c r="U142" s="117"/>
      <c r="V142" s="115"/>
      <c r="W142" s="115"/>
    </row>
    <row r="143" spans="8:8"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6"/>
      <c r="M143" s="115"/>
      <c r="N143" s="115"/>
      <c r="O143" s="115"/>
      <c r="P143" s="115"/>
      <c r="Q143" s="115"/>
      <c r="R143" s="115"/>
      <c r="S143" s="115"/>
      <c r="T143" s="115"/>
      <c r="U143" s="117"/>
      <c r="V143" s="115"/>
      <c r="W143" s="115"/>
    </row>
    <row r="144" spans="8:8"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6"/>
      <c r="M144" s="115"/>
      <c r="N144" s="115"/>
      <c r="O144" s="115"/>
      <c r="P144" s="115"/>
      <c r="Q144" s="115"/>
      <c r="R144" s="115"/>
      <c r="S144" s="115"/>
      <c r="T144" s="115"/>
      <c r="U144" s="117"/>
      <c r="V144" s="115"/>
      <c r="W144" s="115"/>
    </row>
    <row r="145" spans="8:8"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6"/>
      <c r="M145" s="115"/>
      <c r="N145" s="115"/>
      <c r="O145" s="115"/>
      <c r="P145" s="115"/>
      <c r="Q145" s="115"/>
      <c r="R145" s="115"/>
      <c r="S145" s="115"/>
      <c r="T145" s="115"/>
      <c r="U145" s="117"/>
      <c r="V145" s="115"/>
      <c r="W145" s="115"/>
    </row>
    <row r="146" spans="8:8"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6"/>
      <c r="M146" s="115"/>
      <c r="N146" s="115"/>
      <c r="O146" s="115"/>
      <c r="P146" s="115"/>
      <c r="Q146" s="115"/>
      <c r="R146" s="115"/>
      <c r="S146" s="115"/>
      <c r="T146" s="115"/>
      <c r="U146" s="117"/>
      <c r="V146" s="115"/>
      <c r="W146" s="115"/>
    </row>
    <row r="147" spans="8:8"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6"/>
      <c r="M147" s="115"/>
      <c r="N147" s="115"/>
      <c r="O147" s="115"/>
      <c r="P147" s="115"/>
      <c r="Q147" s="115"/>
      <c r="R147" s="115"/>
      <c r="S147" s="115"/>
      <c r="T147" s="115"/>
      <c r="U147" s="117"/>
      <c r="V147" s="115"/>
      <c r="W147" s="115"/>
    </row>
    <row r="148" spans="8:8"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6"/>
      <c r="M148" s="115"/>
      <c r="N148" s="115"/>
      <c r="O148" s="115"/>
      <c r="P148" s="115"/>
      <c r="Q148" s="115"/>
      <c r="R148" s="115"/>
      <c r="S148" s="115"/>
      <c r="T148" s="115"/>
      <c r="U148" s="117"/>
      <c r="V148" s="115"/>
      <c r="W148" s="115"/>
    </row>
    <row r="149" spans="8:8"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6"/>
      <c r="M149" s="115"/>
      <c r="N149" s="115"/>
      <c r="O149" s="115"/>
      <c r="P149" s="115"/>
      <c r="Q149" s="115"/>
      <c r="R149" s="115"/>
      <c r="S149" s="115"/>
      <c r="T149" s="115"/>
      <c r="U149" s="117"/>
      <c r="V149" s="115"/>
      <c r="W149" s="115"/>
    </row>
    <row r="150" spans="8:8"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6"/>
      <c r="M150" s="115"/>
      <c r="N150" s="115"/>
      <c r="O150" s="115"/>
      <c r="P150" s="115"/>
      <c r="Q150" s="115"/>
      <c r="R150" s="115"/>
      <c r="S150" s="115"/>
      <c r="T150" s="115"/>
      <c r="U150" s="117"/>
      <c r="V150" s="115"/>
      <c r="W150" s="115"/>
    </row>
    <row r="151" spans="8:8"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6"/>
      <c r="M151" s="115"/>
      <c r="N151" s="115"/>
      <c r="O151" s="115"/>
      <c r="P151" s="115"/>
      <c r="Q151" s="115"/>
      <c r="R151" s="115"/>
      <c r="S151" s="115"/>
      <c r="T151" s="115"/>
      <c r="U151" s="117"/>
      <c r="V151" s="115"/>
      <c r="W151" s="115"/>
    </row>
    <row r="152" spans="8:8"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6"/>
      <c r="M152" s="115"/>
      <c r="N152" s="115"/>
      <c r="O152" s="115"/>
      <c r="P152" s="115"/>
      <c r="Q152" s="115"/>
      <c r="R152" s="115"/>
      <c r="S152" s="115"/>
      <c r="T152" s="115"/>
      <c r="U152" s="117"/>
      <c r="V152" s="115"/>
      <c r="W152" s="115"/>
    </row>
    <row r="153" spans="8:8"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6"/>
      <c r="M153" s="115"/>
      <c r="N153" s="115"/>
      <c r="O153" s="115"/>
      <c r="P153" s="115"/>
      <c r="Q153" s="115"/>
      <c r="R153" s="115"/>
      <c r="S153" s="115"/>
      <c r="T153" s="115"/>
      <c r="U153" s="117"/>
      <c r="V153" s="115"/>
      <c r="W153" s="115"/>
    </row>
    <row r="154" spans="8:8"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6"/>
      <c r="M154" s="115"/>
      <c r="N154" s="115"/>
      <c r="O154" s="115"/>
      <c r="P154" s="115"/>
      <c r="Q154" s="115"/>
      <c r="R154" s="115"/>
      <c r="S154" s="115"/>
      <c r="T154" s="115"/>
      <c r="U154" s="117"/>
      <c r="V154" s="115"/>
      <c r="W154" s="115"/>
    </row>
    <row r="155" spans="8:8"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6"/>
      <c r="M155" s="115"/>
      <c r="N155" s="115"/>
      <c r="O155" s="115"/>
      <c r="P155" s="115"/>
      <c r="Q155" s="115"/>
      <c r="R155" s="115"/>
      <c r="S155" s="115"/>
      <c r="T155" s="115"/>
      <c r="U155" s="117"/>
      <c r="V155" s="115"/>
      <c r="W155" s="115"/>
    </row>
    <row r="156" spans="8:8"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6"/>
      <c r="M156" s="115"/>
      <c r="N156" s="115"/>
      <c r="O156" s="115"/>
      <c r="P156" s="115"/>
      <c r="Q156" s="115"/>
      <c r="R156" s="115"/>
      <c r="S156" s="115"/>
      <c r="T156" s="115"/>
      <c r="U156" s="117"/>
      <c r="V156" s="115"/>
      <c r="W156" s="115"/>
    </row>
    <row r="157" spans="8:8"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6"/>
      <c r="M157" s="115"/>
      <c r="N157" s="115"/>
      <c r="O157" s="115"/>
      <c r="P157" s="115"/>
      <c r="Q157" s="115"/>
      <c r="R157" s="115"/>
      <c r="S157" s="115"/>
      <c r="T157" s="115"/>
      <c r="U157" s="117"/>
      <c r="V157" s="115"/>
      <c r="W157" s="115"/>
    </row>
    <row r="158" spans="8:8"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6"/>
      <c r="M158" s="115"/>
      <c r="N158" s="115"/>
      <c r="O158" s="115"/>
      <c r="P158" s="115"/>
      <c r="Q158" s="115"/>
      <c r="R158" s="115"/>
      <c r="S158" s="115"/>
      <c r="T158" s="115"/>
      <c r="U158" s="117"/>
      <c r="V158" s="115"/>
      <c r="W158" s="115"/>
    </row>
    <row r="159" spans="8:8"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6"/>
      <c r="M159" s="115"/>
      <c r="N159" s="115"/>
      <c r="O159" s="115"/>
      <c r="P159" s="115"/>
      <c r="Q159" s="115"/>
      <c r="R159" s="115"/>
      <c r="S159" s="115"/>
      <c r="T159" s="115"/>
      <c r="U159" s="117"/>
      <c r="V159" s="115"/>
      <c r="W159" s="115"/>
    </row>
    <row r="160" spans="8:8"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6"/>
      <c r="M160" s="115"/>
      <c r="N160" s="115"/>
      <c r="O160" s="115"/>
      <c r="P160" s="115"/>
      <c r="Q160" s="115"/>
      <c r="R160" s="115"/>
      <c r="S160" s="115"/>
      <c r="T160" s="115"/>
      <c r="U160" s="117"/>
      <c r="V160" s="115"/>
      <c r="W160" s="115"/>
    </row>
    <row r="161" spans="8:8"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6"/>
      <c r="M161" s="115"/>
      <c r="N161" s="115"/>
      <c r="O161" s="115"/>
      <c r="P161" s="115"/>
      <c r="Q161" s="115"/>
      <c r="R161" s="115"/>
      <c r="S161" s="115"/>
      <c r="T161" s="115"/>
      <c r="U161" s="117"/>
      <c r="V161" s="115"/>
      <c r="W161" s="115"/>
    </row>
    <row r="162" spans="8:8"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6"/>
      <c r="M162" s="115"/>
      <c r="N162" s="115"/>
      <c r="O162" s="115"/>
      <c r="P162" s="115"/>
      <c r="Q162" s="115"/>
      <c r="R162" s="115"/>
      <c r="S162" s="115"/>
      <c r="T162" s="115"/>
      <c r="U162" s="117"/>
      <c r="V162" s="115"/>
      <c r="W162" s="115"/>
    </row>
    <row r="163" spans="8:8"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6"/>
      <c r="M163" s="115"/>
      <c r="N163" s="115"/>
      <c r="O163" s="115"/>
      <c r="P163" s="115"/>
      <c r="Q163" s="115"/>
      <c r="R163" s="115"/>
      <c r="S163" s="115"/>
      <c r="T163" s="115"/>
      <c r="U163" s="117"/>
      <c r="V163" s="115"/>
      <c r="W163" s="115"/>
    </row>
    <row r="164" spans="8:8"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6"/>
      <c r="M164" s="115"/>
      <c r="N164" s="115"/>
      <c r="O164" s="115"/>
      <c r="P164" s="115"/>
      <c r="Q164" s="115"/>
      <c r="R164" s="115"/>
      <c r="S164" s="115"/>
      <c r="T164" s="115"/>
      <c r="U164" s="117"/>
      <c r="V164" s="115"/>
      <c r="W164" s="115"/>
    </row>
    <row r="165" spans="8:8"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6"/>
      <c r="M165" s="115"/>
      <c r="N165" s="115"/>
      <c r="O165" s="115"/>
      <c r="P165" s="115"/>
      <c r="Q165" s="115"/>
      <c r="R165" s="115"/>
      <c r="S165" s="115"/>
      <c r="T165" s="115"/>
      <c r="U165" s="117"/>
      <c r="V165" s="115"/>
      <c r="W165" s="115"/>
    </row>
    <row r="166" spans="8:8"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6"/>
      <c r="M166" s="115"/>
      <c r="N166" s="115"/>
      <c r="O166" s="115"/>
      <c r="P166" s="115"/>
      <c r="Q166" s="115"/>
      <c r="R166" s="115"/>
      <c r="S166" s="115"/>
      <c r="T166" s="115"/>
      <c r="U166" s="117"/>
      <c r="V166" s="115"/>
      <c r="W166" s="115"/>
    </row>
    <row r="167" spans="8:8"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6"/>
      <c r="M167" s="115"/>
      <c r="N167" s="115"/>
      <c r="O167" s="115"/>
      <c r="P167" s="115"/>
      <c r="Q167" s="115"/>
      <c r="R167" s="115"/>
      <c r="S167" s="115"/>
      <c r="T167" s="115"/>
      <c r="U167" s="117"/>
      <c r="V167" s="115"/>
      <c r="W167" s="115"/>
    </row>
    <row r="168" spans="8:8"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6"/>
      <c r="M168" s="115"/>
      <c r="N168" s="115"/>
      <c r="O168" s="115"/>
      <c r="P168" s="115"/>
      <c r="Q168" s="115"/>
      <c r="R168" s="115"/>
      <c r="S168" s="115"/>
      <c r="T168" s="115"/>
      <c r="U168" s="117"/>
      <c r="V168" s="115"/>
      <c r="W168" s="115"/>
    </row>
    <row r="169" spans="8:8"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6"/>
      <c r="M169" s="115"/>
      <c r="N169" s="115"/>
      <c r="O169" s="115"/>
      <c r="P169" s="115"/>
      <c r="Q169" s="115"/>
      <c r="R169" s="115"/>
      <c r="S169" s="115"/>
      <c r="T169" s="115"/>
      <c r="U169" s="117"/>
      <c r="V169" s="115"/>
      <c r="W169" s="115"/>
    </row>
    <row r="170" spans="8:8"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6"/>
      <c r="M170" s="115"/>
      <c r="N170" s="115"/>
      <c r="O170" s="115"/>
      <c r="P170" s="115"/>
      <c r="Q170" s="115"/>
      <c r="R170" s="115"/>
      <c r="S170" s="115"/>
      <c r="T170" s="115"/>
      <c r="U170" s="117"/>
      <c r="V170" s="115"/>
      <c r="W170" s="115"/>
    </row>
    <row r="171" spans="8:8"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6"/>
      <c r="M171" s="115"/>
      <c r="N171" s="115"/>
      <c r="O171" s="115"/>
      <c r="P171" s="115"/>
      <c r="Q171" s="115"/>
      <c r="R171" s="115"/>
      <c r="S171" s="115"/>
      <c r="T171" s="115"/>
      <c r="U171" s="117"/>
      <c r="V171" s="115"/>
      <c r="W171" s="115"/>
    </row>
    <row r="172" spans="8:8"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6"/>
      <c r="M172" s="115"/>
      <c r="N172" s="115"/>
      <c r="O172" s="115"/>
      <c r="P172" s="115"/>
      <c r="Q172" s="115"/>
      <c r="R172" s="115"/>
      <c r="S172" s="115"/>
      <c r="T172" s="115"/>
      <c r="U172" s="117"/>
      <c r="V172" s="115"/>
      <c r="W172" s="115"/>
    </row>
    <row r="173" spans="8:8"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6"/>
      <c r="M173" s="115"/>
      <c r="N173" s="115"/>
      <c r="O173" s="115"/>
      <c r="P173" s="115"/>
      <c r="Q173" s="115"/>
      <c r="R173" s="115"/>
      <c r="S173" s="115"/>
      <c r="T173" s="115"/>
      <c r="U173" s="117"/>
      <c r="V173" s="115"/>
      <c r="W173" s="115"/>
    </row>
    <row r="174" spans="8:8"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6"/>
      <c r="M174" s="115"/>
      <c r="N174" s="115"/>
      <c r="O174" s="115"/>
      <c r="P174" s="115"/>
      <c r="Q174" s="115"/>
      <c r="R174" s="115"/>
      <c r="S174" s="115"/>
      <c r="T174" s="115"/>
      <c r="U174" s="117"/>
      <c r="V174" s="115"/>
      <c r="W174" s="115"/>
    </row>
    <row r="175" spans="8:8"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6"/>
      <c r="M175" s="115"/>
      <c r="N175" s="115"/>
      <c r="O175" s="115"/>
      <c r="P175" s="115"/>
      <c r="Q175" s="115"/>
      <c r="R175" s="115"/>
      <c r="S175" s="115"/>
      <c r="T175" s="115"/>
      <c r="U175" s="117"/>
      <c r="V175" s="115"/>
      <c r="W175" s="115"/>
    </row>
    <row r="176" spans="8:8"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6"/>
      <c r="M176" s="115"/>
      <c r="N176" s="115"/>
      <c r="O176" s="115"/>
      <c r="P176" s="115"/>
      <c r="Q176" s="115"/>
      <c r="R176" s="115"/>
      <c r="S176" s="115"/>
      <c r="T176" s="115"/>
      <c r="U176" s="117"/>
      <c r="V176" s="115"/>
      <c r="W176" s="115"/>
    </row>
    <row r="177" spans="8:8"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6"/>
      <c r="M177" s="115"/>
      <c r="N177" s="115"/>
      <c r="O177" s="115"/>
      <c r="P177" s="115"/>
      <c r="Q177" s="115"/>
      <c r="R177" s="115"/>
      <c r="S177" s="115"/>
      <c r="T177" s="115"/>
      <c r="U177" s="117"/>
      <c r="V177" s="115"/>
      <c r="W177" s="115"/>
    </row>
    <row r="178" spans="8:8"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6"/>
      <c r="M178" s="115"/>
      <c r="N178" s="115"/>
      <c r="O178" s="115"/>
      <c r="P178" s="115"/>
      <c r="Q178" s="115"/>
      <c r="R178" s="115"/>
      <c r="S178" s="115"/>
      <c r="T178" s="115"/>
      <c r="U178" s="117"/>
      <c r="V178" s="115"/>
      <c r="W178" s="115"/>
    </row>
    <row r="179" spans="8:8"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6"/>
      <c r="M179" s="115"/>
      <c r="N179" s="115"/>
      <c r="O179" s="115"/>
      <c r="P179" s="115"/>
      <c r="Q179" s="115"/>
      <c r="R179" s="115"/>
      <c r="S179" s="115"/>
      <c r="T179" s="115"/>
      <c r="U179" s="117"/>
      <c r="V179" s="115"/>
      <c r="W179" s="115"/>
    </row>
    <row r="180" spans="8:8"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6"/>
      <c r="M180" s="115"/>
      <c r="N180" s="115"/>
      <c r="O180" s="115"/>
      <c r="P180" s="115"/>
      <c r="Q180" s="115"/>
      <c r="R180" s="115"/>
      <c r="S180" s="115"/>
      <c r="T180" s="115"/>
      <c r="U180" s="117"/>
      <c r="V180" s="115"/>
      <c r="W180" s="115"/>
    </row>
    <row r="181" spans="8:8"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6"/>
      <c r="M181" s="115"/>
      <c r="N181" s="115"/>
      <c r="O181" s="115"/>
      <c r="P181" s="115"/>
      <c r="Q181" s="115"/>
      <c r="R181" s="115"/>
      <c r="S181" s="115"/>
      <c r="T181" s="115"/>
      <c r="U181" s="117"/>
      <c r="V181" s="115"/>
      <c r="W181" s="115"/>
    </row>
    <row r="182" spans="8:8"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6"/>
      <c r="M182" s="115"/>
      <c r="N182" s="115"/>
      <c r="O182" s="115"/>
      <c r="P182" s="115"/>
      <c r="Q182" s="115"/>
      <c r="R182" s="115"/>
      <c r="S182" s="115"/>
      <c r="T182" s="115"/>
      <c r="U182" s="117"/>
      <c r="V182" s="115"/>
      <c r="W182" s="115"/>
    </row>
    <row r="183" spans="8:8"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6"/>
      <c r="M183" s="115"/>
      <c r="N183" s="115"/>
      <c r="O183" s="115"/>
      <c r="P183" s="115"/>
      <c r="Q183" s="115"/>
      <c r="R183" s="115"/>
      <c r="S183" s="115"/>
      <c r="T183" s="115"/>
      <c r="U183" s="117"/>
      <c r="V183" s="115"/>
      <c r="W183" s="115"/>
    </row>
    <row r="184" spans="8:8"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6"/>
      <c r="M184" s="115"/>
      <c r="N184" s="115"/>
      <c r="O184" s="115"/>
      <c r="P184" s="115"/>
      <c r="Q184" s="115"/>
      <c r="R184" s="115"/>
      <c r="S184" s="115"/>
      <c r="T184" s="115"/>
      <c r="U184" s="117"/>
      <c r="V184" s="115"/>
      <c r="W184" s="115"/>
    </row>
    <row r="185" spans="8:8"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6"/>
      <c r="M185" s="115"/>
      <c r="N185" s="115"/>
      <c r="O185" s="115"/>
      <c r="P185" s="115"/>
      <c r="Q185" s="115"/>
      <c r="R185" s="115"/>
      <c r="S185" s="115"/>
      <c r="T185" s="115"/>
      <c r="U185" s="117"/>
      <c r="V185" s="115"/>
      <c r="W185" s="115"/>
    </row>
    <row r="186" spans="8:8"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6"/>
      <c r="M186" s="115"/>
      <c r="N186" s="115"/>
      <c r="O186" s="115"/>
      <c r="P186" s="115"/>
      <c r="Q186" s="115"/>
      <c r="R186" s="115"/>
      <c r="S186" s="115"/>
      <c r="T186" s="115"/>
      <c r="U186" s="117"/>
      <c r="V186" s="115"/>
      <c r="W186" s="115"/>
    </row>
    <row r="187" spans="8:8"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6"/>
      <c r="M187" s="115"/>
      <c r="N187" s="115"/>
      <c r="O187" s="115"/>
      <c r="P187" s="115"/>
      <c r="Q187" s="115"/>
      <c r="R187" s="115"/>
      <c r="S187" s="115"/>
      <c r="T187" s="115"/>
      <c r="U187" s="117"/>
      <c r="V187" s="115"/>
      <c r="W187" s="115"/>
    </row>
    <row r="188" spans="8:8"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6"/>
      <c r="M188" s="115"/>
      <c r="N188" s="115"/>
      <c r="O188" s="115"/>
      <c r="P188" s="115"/>
      <c r="Q188" s="115"/>
      <c r="R188" s="115"/>
      <c r="S188" s="115"/>
      <c r="T188" s="115"/>
      <c r="U188" s="117"/>
      <c r="V188" s="115"/>
      <c r="W188" s="115"/>
    </row>
    <row r="189" spans="8:8"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6"/>
      <c r="M189" s="115"/>
      <c r="N189" s="115"/>
      <c r="O189" s="115"/>
      <c r="P189" s="115"/>
      <c r="Q189" s="115"/>
      <c r="R189" s="115"/>
      <c r="S189" s="115"/>
      <c r="T189" s="115"/>
      <c r="U189" s="117"/>
      <c r="V189" s="115"/>
      <c r="W189" s="115"/>
    </row>
    <row r="190" spans="8:8"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6"/>
      <c r="M190" s="115"/>
      <c r="N190" s="115"/>
      <c r="O190" s="115"/>
      <c r="P190" s="115"/>
      <c r="Q190" s="115"/>
      <c r="R190" s="115"/>
      <c r="S190" s="115"/>
      <c r="T190" s="115"/>
      <c r="U190" s="117"/>
      <c r="V190" s="115"/>
      <c r="W190" s="115"/>
    </row>
    <row r="191" spans="8:8"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6"/>
      <c r="M191" s="115"/>
      <c r="N191" s="115"/>
      <c r="O191" s="115"/>
      <c r="P191" s="115"/>
      <c r="Q191" s="115"/>
      <c r="R191" s="115"/>
      <c r="S191" s="115"/>
      <c r="T191" s="115"/>
      <c r="U191" s="117"/>
      <c r="V191" s="115"/>
      <c r="W191" s="115"/>
    </row>
    <row r="192" spans="8:8"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6"/>
      <c r="M192" s="115"/>
      <c r="N192" s="115"/>
      <c r="O192" s="115"/>
      <c r="P192" s="115"/>
      <c r="Q192" s="115"/>
      <c r="R192" s="115"/>
      <c r="S192" s="115"/>
      <c r="T192" s="115"/>
      <c r="U192" s="117"/>
      <c r="V192" s="115"/>
      <c r="W192" s="115"/>
    </row>
    <row r="193" spans="8:8"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6"/>
      <c r="M193" s="115"/>
      <c r="N193" s="115"/>
      <c r="O193" s="115"/>
      <c r="P193" s="115"/>
      <c r="Q193" s="115"/>
      <c r="R193" s="115"/>
      <c r="S193" s="115"/>
      <c r="T193" s="115"/>
      <c r="U193" s="117"/>
      <c r="V193" s="115"/>
      <c r="W193" s="115"/>
    </row>
    <row r="194" spans="8:8"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6"/>
      <c r="M194" s="115"/>
      <c r="N194" s="115"/>
      <c r="O194" s="115"/>
      <c r="P194" s="115"/>
      <c r="Q194" s="115"/>
      <c r="R194" s="115"/>
      <c r="S194" s="115"/>
      <c r="T194" s="115"/>
      <c r="U194" s="117"/>
      <c r="V194" s="115"/>
      <c r="W194" s="115"/>
    </row>
    <row r="195" spans="8:8"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6"/>
      <c r="M195" s="115"/>
      <c r="N195" s="115"/>
      <c r="O195" s="115"/>
      <c r="P195" s="115"/>
      <c r="Q195" s="115"/>
      <c r="R195" s="115"/>
      <c r="S195" s="115"/>
      <c r="T195" s="115"/>
      <c r="U195" s="117"/>
      <c r="V195" s="115"/>
      <c r="W195" s="115"/>
    </row>
    <row r="196" spans="8:8"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6"/>
      <c r="M196" s="115"/>
      <c r="N196" s="115"/>
      <c r="O196" s="115"/>
      <c r="P196" s="115"/>
      <c r="Q196" s="115"/>
      <c r="R196" s="115"/>
      <c r="S196" s="115"/>
      <c r="T196" s="115"/>
      <c r="U196" s="117"/>
      <c r="V196" s="115"/>
      <c r="W196" s="115"/>
    </row>
    <row r="197" spans="8:8"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6"/>
      <c r="M197" s="115"/>
      <c r="N197" s="115"/>
      <c r="O197" s="115"/>
      <c r="P197" s="115"/>
      <c r="Q197" s="115"/>
      <c r="R197" s="115"/>
      <c r="S197" s="115"/>
      <c r="T197" s="115"/>
      <c r="U197" s="117"/>
      <c r="V197" s="115"/>
      <c r="W197" s="115"/>
    </row>
    <row r="198" spans="8:8"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6"/>
      <c r="M198" s="115"/>
      <c r="N198" s="115"/>
      <c r="O198" s="115"/>
      <c r="P198" s="115"/>
      <c r="Q198" s="115"/>
      <c r="R198" s="115"/>
      <c r="S198" s="115"/>
      <c r="T198" s="115"/>
      <c r="U198" s="117"/>
      <c r="V198" s="115"/>
      <c r="W198" s="115"/>
    </row>
    <row r="199" spans="8:8"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6"/>
      <c r="M199" s="115"/>
      <c r="N199" s="115"/>
      <c r="O199" s="115"/>
      <c r="P199" s="115"/>
      <c r="Q199" s="115"/>
      <c r="R199" s="115"/>
      <c r="S199" s="115"/>
      <c r="T199" s="115"/>
      <c r="U199" s="117"/>
      <c r="V199" s="115"/>
      <c r="W199" s="115"/>
    </row>
    <row r="200" spans="8:8"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6"/>
      <c r="M200" s="115"/>
      <c r="N200" s="115"/>
      <c r="O200" s="115"/>
      <c r="P200" s="115"/>
      <c r="Q200" s="115"/>
      <c r="R200" s="115"/>
      <c r="S200" s="115"/>
      <c r="T200" s="115"/>
      <c r="U200" s="117"/>
      <c r="V200" s="115"/>
      <c r="W200" s="115"/>
    </row>
    <row r="201" spans="8:8"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6"/>
      <c r="M201" s="115"/>
      <c r="N201" s="115"/>
      <c r="O201" s="115"/>
      <c r="P201" s="115"/>
      <c r="Q201" s="115"/>
      <c r="R201" s="115"/>
      <c r="S201" s="115"/>
      <c r="T201" s="115"/>
      <c r="U201" s="117"/>
      <c r="V201" s="115"/>
      <c r="W201" s="115"/>
    </row>
    <row r="202" spans="8:8"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6"/>
      <c r="M202" s="115"/>
      <c r="N202" s="115"/>
      <c r="O202" s="115"/>
      <c r="P202" s="115"/>
      <c r="Q202" s="115"/>
      <c r="R202" s="115"/>
      <c r="S202" s="115"/>
      <c r="T202" s="115"/>
      <c r="U202" s="117"/>
      <c r="V202" s="115"/>
      <c r="W202" s="115"/>
    </row>
    <row r="203" spans="8:8"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6"/>
      <c r="M203" s="115"/>
      <c r="N203" s="115"/>
      <c r="O203" s="115"/>
      <c r="P203" s="115"/>
      <c r="Q203" s="115"/>
      <c r="R203" s="115"/>
      <c r="S203" s="115"/>
      <c r="T203" s="115"/>
      <c r="U203" s="117"/>
      <c r="V203" s="115"/>
      <c r="W203" s="115"/>
    </row>
    <row r="204" spans="8:8"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6"/>
      <c r="M204" s="115"/>
      <c r="N204" s="115"/>
      <c r="O204" s="115"/>
      <c r="P204" s="115"/>
      <c r="Q204" s="115"/>
      <c r="R204" s="115"/>
      <c r="S204" s="115"/>
      <c r="T204" s="115"/>
      <c r="U204" s="117"/>
      <c r="V204" s="115"/>
      <c r="W204" s="115"/>
    </row>
    <row r="205" spans="8:8"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6"/>
      <c r="M205" s="115"/>
      <c r="N205" s="115"/>
      <c r="O205" s="115"/>
      <c r="P205" s="115"/>
      <c r="Q205" s="115"/>
      <c r="R205" s="115"/>
      <c r="S205" s="115"/>
      <c r="T205" s="115"/>
      <c r="U205" s="117"/>
      <c r="V205" s="115"/>
      <c r="W205" s="115"/>
    </row>
    <row r="206" spans="8:8"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6"/>
      <c r="M206" s="115"/>
      <c r="N206" s="115"/>
      <c r="O206" s="115"/>
      <c r="P206" s="115"/>
      <c r="Q206" s="115"/>
      <c r="R206" s="115"/>
      <c r="S206" s="115"/>
      <c r="T206" s="115"/>
      <c r="U206" s="117"/>
      <c r="V206" s="115"/>
      <c r="W206" s="115"/>
    </row>
    <row r="207" spans="8:8"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6"/>
      <c r="M207" s="115"/>
      <c r="N207" s="115"/>
      <c r="O207" s="115"/>
      <c r="P207" s="115"/>
      <c r="Q207" s="115"/>
      <c r="R207" s="115"/>
      <c r="S207" s="115"/>
      <c r="T207" s="115"/>
      <c r="U207" s="117"/>
      <c r="V207" s="115"/>
      <c r="W207" s="115"/>
    </row>
    <row r="208" spans="8:8"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6"/>
      <c r="M208" s="115"/>
      <c r="N208" s="115"/>
      <c r="O208" s="115"/>
      <c r="P208" s="115"/>
      <c r="Q208" s="115"/>
      <c r="R208" s="115"/>
      <c r="S208" s="115"/>
      <c r="T208" s="115"/>
      <c r="U208" s="117"/>
      <c r="V208" s="115"/>
      <c r="W208" s="115"/>
    </row>
    <row r="209" spans="8:8"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6"/>
      <c r="M209" s="115"/>
      <c r="N209" s="115"/>
      <c r="O209" s="115"/>
      <c r="P209" s="115"/>
      <c r="Q209" s="115"/>
      <c r="R209" s="115"/>
      <c r="S209" s="115"/>
      <c r="T209" s="115"/>
      <c r="U209" s="117"/>
      <c r="V209" s="115"/>
      <c r="W209" s="115"/>
    </row>
    <row r="210" spans="8:8"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6"/>
      <c r="M210" s="115"/>
      <c r="N210" s="115"/>
      <c r="O210" s="115"/>
      <c r="P210" s="115"/>
      <c r="Q210" s="115"/>
      <c r="R210" s="115"/>
      <c r="S210" s="115"/>
      <c r="T210" s="115"/>
      <c r="U210" s="117"/>
      <c r="V210" s="115"/>
      <c r="W210" s="115"/>
    </row>
    <row r="211" spans="8:8"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6"/>
      <c r="M211" s="115"/>
      <c r="N211" s="115"/>
      <c r="O211" s="115"/>
      <c r="P211" s="115"/>
      <c r="Q211" s="115"/>
      <c r="R211" s="115"/>
      <c r="S211" s="115"/>
      <c r="T211" s="115"/>
      <c r="U211" s="117"/>
      <c r="V211" s="115"/>
      <c r="W211" s="115"/>
    </row>
    <row r="212" spans="8:8"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6"/>
      <c r="M212" s="115"/>
      <c r="N212" s="115"/>
      <c r="O212" s="115"/>
      <c r="P212" s="115"/>
      <c r="Q212" s="115"/>
      <c r="R212" s="115"/>
      <c r="S212" s="115"/>
      <c r="T212" s="115"/>
      <c r="U212" s="117"/>
      <c r="V212" s="115"/>
      <c r="W212" s="115"/>
    </row>
    <row r="213" spans="8:8"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6"/>
      <c r="M213" s="115"/>
      <c r="N213" s="115"/>
      <c r="O213" s="115"/>
      <c r="P213" s="115"/>
      <c r="Q213" s="115"/>
      <c r="R213" s="115"/>
      <c r="S213" s="115"/>
      <c r="T213" s="115"/>
      <c r="U213" s="117"/>
      <c r="V213" s="115"/>
      <c r="W213" s="115"/>
    </row>
    <row r="214" spans="8:8"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6"/>
      <c r="M214" s="115"/>
      <c r="N214" s="115"/>
      <c r="O214" s="115"/>
      <c r="P214" s="115"/>
      <c r="Q214" s="115"/>
      <c r="R214" s="115"/>
      <c r="S214" s="115"/>
      <c r="T214" s="115"/>
      <c r="U214" s="117"/>
      <c r="V214" s="115"/>
      <c r="W214" s="115"/>
    </row>
    <row r="215" spans="8:8"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6"/>
      <c r="M215" s="115"/>
      <c r="N215" s="115"/>
      <c r="O215" s="115"/>
      <c r="P215" s="115"/>
      <c r="Q215" s="115"/>
      <c r="R215" s="115"/>
      <c r="S215" s="115"/>
      <c r="T215" s="115"/>
      <c r="U215" s="117"/>
      <c r="V215" s="115"/>
      <c r="W215" s="115"/>
    </row>
    <row r="216" spans="8:8"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6"/>
      <c r="M216" s="115"/>
      <c r="N216" s="115"/>
      <c r="O216" s="115"/>
      <c r="P216" s="115"/>
      <c r="Q216" s="115"/>
      <c r="R216" s="115"/>
      <c r="S216" s="115"/>
      <c r="T216" s="115"/>
      <c r="U216" s="117"/>
      <c r="V216" s="115"/>
      <c r="W216" s="115"/>
    </row>
    <row r="217" spans="8:8"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6"/>
      <c r="M217" s="115"/>
      <c r="N217" s="115"/>
      <c r="O217" s="115"/>
      <c r="P217" s="115"/>
      <c r="Q217" s="115"/>
      <c r="R217" s="115"/>
      <c r="S217" s="115"/>
      <c r="T217" s="115"/>
      <c r="U217" s="117"/>
      <c r="V217" s="115"/>
      <c r="W217" s="115"/>
    </row>
    <row r="218" spans="8:8"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6"/>
      <c r="M218" s="115"/>
      <c r="N218" s="115"/>
      <c r="O218" s="115"/>
      <c r="P218" s="115"/>
      <c r="Q218" s="115"/>
      <c r="R218" s="115"/>
      <c r="S218" s="115"/>
      <c r="T218" s="115"/>
      <c r="U218" s="117"/>
      <c r="V218" s="115"/>
      <c r="W218" s="115"/>
    </row>
    <row r="219" spans="8:8"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6"/>
      <c r="M219" s="115"/>
      <c r="N219" s="115"/>
      <c r="O219" s="115"/>
      <c r="P219" s="115"/>
      <c r="Q219" s="115"/>
      <c r="R219" s="115"/>
      <c r="S219" s="115"/>
      <c r="T219" s="115"/>
      <c r="U219" s="117"/>
      <c r="V219" s="115"/>
      <c r="W219" s="115"/>
    </row>
    <row r="220" spans="8:8"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6"/>
      <c r="M220" s="115"/>
      <c r="N220" s="115"/>
      <c r="O220" s="115"/>
      <c r="P220" s="115"/>
      <c r="Q220" s="115"/>
      <c r="R220" s="115"/>
      <c r="S220" s="115"/>
      <c r="T220" s="115"/>
      <c r="U220" s="117"/>
      <c r="V220" s="115"/>
      <c r="W220" s="115"/>
    </row>
    <row r="221" spans="8:8"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6"/>
      <c r="M221" s="115"/>
      <c r="N221" s="115"/>
      <c r="O221" s="115"/>
      <c r="P221" s="115"/>
      <c r="Q221" s="115"/>
      <c r="R221" s="115"/>
      <c r="S221" s="115"/>
      <c r="T221" s="115"/>
      <c r="U221" s="117"/>
      <c r="V221" s="115"/>
      <c r="W221" s="115"/>
    </row>
    <row r="222" spans="8:8"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6"/>
      <c r="M222" s="115"/>
      <c r="N222" s="115"/>
      <c r="O222" s="115"/>
      <c r="P222" s="115"/>
      <c r="Q222" s="115"/>
      <c r="R222" s="115"/>
      <c r="S222" s="115"/>
      <c r="T222" s="115"/>
      <c r="U222" s="117"/>
      <c r="V222" s="115"/>
      <c r="W222" s="115"/>
    </row>
    <row r="223" spans="8:8"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6"/>
      <c r="M223" s="115"/>
      <c r="N223" s="115"/>
      <c r="O223" s="115"/>
      <c r="P223" s="115"/>
      <c r="Q223" s="115"/>
      <c r="R223" s="115"/>
      <c r="S223" s="115"/>
      <c r="T223" s="115"/>
      <c r="U223" s="117"/>
      <c r="V223" s="115"/>
      <c r="W223" s="115"/>
    </row>
    <row r="224" spans="8:8"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6"/>
      <c r="M224" s="115"/>
      <c r="N224" s="115"/>
      <c r="O224" s="115"/>
      <c r="P224" s="115"/>
      <c r="Q224" s="115"/>
      <c r="R224" s="115"/>
      <c r="S224" s="115"/>
      <c r="T224" s="115"/>
      <c r="U224" s="117"/>
      <c r="V224" s="115"/>
      <c r="W224" s="115"/>
    </row>
    <row r="225" spans="8:8"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6"/>
      <c r="M225" s="115"/>
      <c r="N225" s="115"/>
      <c r="O225" s="115"/>
      <c r="P225" s="115"/>
      <c r="Q225" s="115"/>
      <c r="R225" s="115"/>
      <c r="S225" s="115"/>
      <c r="T225" s="115"/>
      <c r="U225" s="117"/>
      <c r="V225" s="115"/>
      <c r="W225" s="115"/>
    </row>
    <row r="226" spans="8:8"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6"/>
      <c r="M226" s="115"/>
      <c r="N226" s="115"/>
      <c r="O226" s="115"/>
      <c r="P226" s="115"/>
      <c r="Q226" s="115"/>
      <c r="R226" s="115"/>
      <c r="S226" s="115"/>
      <c r="T226" s="115"/>
      <c r="U226" s="117"/>
      <c r="V226" s="115"/>
      <c r="W226" s="115"/>
    </row>
    <row r="227" spans="8:8"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6"/>
      <c r="M227" s="115"/>
      <c r="N227" s="115"/>
      <c r="O227" s="115"/>
      <c r="P227" s="115"/>
      <c r="Q227" s="115"/>
      <c r="R227" s="115"/>
      <c r="S227" s="115"/>
      <c r="T227" s="115"/>
      <c r="U227" s="117"/>
      <c r="V227" s="115"/>
      <c r="W227" s="115"/>
    </row>
    <row r="228" spans="8:8"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6"/>
      <c r="M228" s="115"/>
      <c r="N228" s="115"/>
      <c r="O228" s="115"/>
      <c r="P228" s="115"/>
      <c r="Q228" s="115"/>
      <c r="R228" s="115"/>
      <c r="S228" s="115"/>
      <c r="T228" s="115"/>
      <c r="U228" s="117"/>
      <c r="V228" s="115"/>
      <c r="W228" s="115"/>
    </row>
    <row r="229" spans="8:8"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6"/>
      <c r="M229" s="115"/>
      <c r="N229" s="115"/>
      <c r="O229" s="115"/>
      <c r="P229" s="115"/>
      <c r="Q229" s="115"/>
      <c r="R229" s="115"/>
      <c r="S229" s="115"/>
      <c r="T229" s="115"/>
      <c r="U229" s="117"/>
      <c r="V229" s="115"/>
      <c r="W229" s="115"/>
    </row>
    <row r="230" spans="8:8"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6"/>
      <c r="M230" s="115"/>
      <c r="N230" s="115"/>
      <c r="O230" s="115"/>
      <c r="P230" s="115"/>
      <c r="Q230" s="115"/>
      <c r="R230" s="115"/>
      <c r="S230" s="115"/>
      <c r="T230" s="115"/>
      <c r="U230" s="117"/>
      <c r="V230" s="115"/>
      <c r="W230" s="115"/>
    </row>
    <row r="231" spans="8:8"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6"/>
      <c r="M231" s="115"/>
      <c r="N231" s="115"/>
      <c r="O231" s="115"/>
      <c r="P231" s="115"/>
      <c r="Q231" s="115"/>
      <c r="R231" s="115"/>
      <c r="S231" s="115"/>
      <c r="T231" s="115"/>
      <c r="U231" s="117"/>
      <c r="V231" s="115"/>
      <c r="W231" s="115"/>
    </row>
    <row r="232" spans="8:8"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6"/>
      <c r="M232" s="115"/>
      <c r="N232" s="115"/>
      <c r="O232" s="115"/>
      <c r="P232" s="115"/>
      <c r="Q232" s="115"/>
      <c r="R232" s="115"/>
      <c r="S232" s="115"/>
      <c r="T232" s="115"/>
      <c r="U232" s="117"/>
      <c r="V232" s="115"/>
      <c r="W232" s="115"/>
    </row>
    <row r="233" spans="8:8"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6"/>
      <c r="M233" s="115"/>
      <c r="N233" s="115"/>
      <c r="O233" s="115"/>
      <c r="P233" s="115"/>
      <c r="Q233" s="115"/>
      <c r="R233" s="115"/>
      <c r="S233" s="115"/>
      <c r="T233" s="115"/>
      <c r="U233" s="117"/>
      <c r="V233" s="115"/>
      <c r="W233" s="115"/>
    </row>
    <row r="234" spans="8:8"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6"/>
      <c r="M234" s="115"/>
      <c r="N234" s="115"/>
      <c r="O234" s="115"/>
      <c r="P234" s="115"/>
      <c r="Q234" s="115"/>
      <c r="R234" s="115"/>
      <c r="S234" s="115"/>
      <c r="T234" s="115"/>
      <c r="U234" s="117"/>
      <c r="V234" s="115"/>
      <c r="W234" s="115"/>
    </row>
    <row r="235" spans="8:8"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6"/>
      <c r="M235" s="115"/>
      <c r="N235" s="115"/>
      <c r="O235" s="115"/>
      <c r="P235" s="115"/>
      <c r="Q235" s="115"/>
      <c r="R235" s="115"/>
      <c r="S235" s="115"/>
      <c r="T235" s="115"/>
      <c r="U235" s="117"/>
      <c r="V235" s="115"/>
      <c r="W235" s="115"/>
    </row>
    <row r="236" spans="8:8"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6"/>
      <c r="M236" s="115"/>
      <c r="N236" s="115"/>
      <c r="O236" s="115"/>
      <c r="P236" s="115"/>
      <c r="Q236" s="115"/>
      <c r="R236" s="115"/>
      <c r="S236" s="115"/>
      <c r="T236" s="115"/>
      <c r="U236" s="117"/>
      <c r="V236" s="115"/>
      <c r="W236" s="115"/>
    </row>
    <row r="237" spans="8:8"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6"/>
      <c r="M237" s="115"/>
      <c r="N237" s="115"/>
      <c r="O237" s="115"/>
      <c r="P237" s="115"/>
      <c r="Q237" s="115"/>
      <c r="R237" s="115"/>
      <c r="S237" s="115"/>
      <c r="T237" s="115"/>
      <c r="U237" s="117"/>
      <c r="V237" s="115"/>
      <c r="W237" s="115"/>
    </row>
    <row r="238" spans="8:8"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6"/>
      <c r="M238" s="115"/>
      <c r="N238" s="115"/>
      <c r="O238" s="115"/>
      <c r="P238" s="115"/>
      <c r="Q238" s="115"/>
      <c r="R238" s="115"/>
      <c r="S238" s="115"/>
      <c r="T238" s="115"/>
      <c r="U238" s="117"/>
      <c r="V238" s="115"/>
      <c r="W238" s="115"/>
    </row>
    <row r="239" spans="8:8"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6"/>
      <c r="M239" s="115"/>
      <c r="N239" s="115"/>
      <c r="O239" s="115"/>
      <c r="P239" s="115"/>
      <c r="Q239" s="115"/>
      <c r="R239" s="115"/>
      <c r="S239" s="115"/>
      <c r="T239" s="115"/>
      <c r="U239" s="117"/>
      <c r="V239" s="115"/>
      <c r="W239" s="115"/>
    </row>
    <row r="240" spans="8:8"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6"/>
      <c r="M240" s="115"/>
      <c r="N240" s="115"/>
      <c r="O240" s="115"/>
      <c r="P240" s="115"/>
      <c r="Q240" s="115"/>
      <c r="R240" s="115"/>
      <c r="S240" s="115"/>
      <c r="T240" s="115"/>
      <c r="U240" s="117"/>
      <c r="V240" s="115"/>
      <c r="W240" s="115"/>
    </row>
    <row r="241" spans="8:8"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6"/>
      <c r="M241" s="115"/>
      <c r="N241" s="115"/>
      <c r="O241" s="115"/>
      <c r="P241" s="115"/>
      <c r="Q241" s="115"/>
      <c r="R241" s="115"/>
      <c r="S241" s="115"/>
      <c r="T241" s="115"/>
      <c r="U241" s="117"/>
      <c r="V241" s="115"/>
      <c r="W241" s="115"/>
    </row>
    <row r="242" spans="8:8"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6"/>
      <c r="M242" s="115"/>
      <c r="N242" s="115"/>
      <c r="O242" s="115"/>
      <c r="P242" s="115"/>
      <c r="Q242" s="115"/>
      <c r="R242" s="115"/>
      <c r="S242" s="115"/>
      <c r="T242" s="115"/>
      <c r="U242" s="117"/>
      <c r="V242" s="115"/>
      <c r="W242" s="115"/>
    </row>
    <row r="243" spans="8:8"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6"/>
      <c r="M243" s="115"/>
      <c r="N243" s="115"/>
      <c r="O243" s="115"/>
      <c r="P243" s="115"/>
      <c r="Q243" s="115"/>
      <c r="R243" s="115"/>
      <c r="S243" s="115"/>
      <c r="T243" s="115"/>
      <c r="U243" s="117"/>
      <c r="V243" s="115"/>
      <c r="W243" s="115"/>
    </row>
    <row r="244" spans="8:8"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6"/>
      <c r="M244" s="115"/>
      <c r="N244" s="115"/>
      <c r="O244" s="115"/>
      <c r="P244" s="115"/>
      <c r="Q244" s="115"/>
      <c r="R244" s="115"/>
      <c r="S244" s="115"/>
      <c r="T244" s="115"/>
      <c r="U244" s="117"/>
      <c r="V244" s="115"/>
      <c r="W244" s="115"/>
    </row>
    <row r="245" spans="8:8"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6"/>
      <c r="M245" s="115"/>
      <c r="N245" s="115"/>
      <c r="O245" s="115"/>
      <c r="P245" s="115"/>
      <c r="Q245" s="115"/>
      <c r="R245" s="115"/>
      <c r="S245" s="115"/>
      <c r="T245" s="115"/>
      <c r="U245" s="117"/>
      <c r="V245" s="115"/>
      <c r="W245" s="115"/>
    </row>
    <row r="246" spans="8:8"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6"/>
      <c r="M246" s="115"/>
      <c r="N246" s="115"/>
      <c r="O246" s="115"/>
      <c r="P246" s="115"/>
      <c r="Q246" s="115"/>
      <c r="R246" s="115"/>
      <c r="S246" s="115"/>
      <c r="T246" s="115"/>
      <c r="U246" s="117"/>
      <c r="V246" s="115"/>
      <c r="W246" s="115"/>
    </row>
    <row r="247" spans="8:8"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6"/>
      <c r="M247" s="115"/>
      <c r="N247" s="115"/>
      <c r="O247" s="115"/>
      <c r="P247" s="115"/>
      <c r="Q247" s="115"/>
      <c r="R247" s="115"/>
      <c r="S247" s="115"/>
      <c r="T247" s="115"/>
      <c r="U247" s="117"/>
      <c r="V247" s="115"/>
      <c r="W247" s="115"/>
    </row>
    <row r="248" spans="8:8"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6"/>
      <c r="M248" s="115"/>
      <c r="N248" s="115"/>
      <c r="O248" s="115"/>
      <c r="P248" s="115"/>
      <c r="Q248" s="115"/>
      <c r="R248" s="115"/>
      <c r="S248" s="115"/>
      <c r="T248" s="115"/>
      <c r="U248" s="117"/>
      <c r="V248" s="115"/>
      <c r="W248" s="115"/>
    </row>
    <row r="249" spans="8:8"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6"/>
      <c r="M249" s="115"/>
      <c r="N249" s="115"/>
      <c r="O249" s="115"/>
      <c r="P249" s="115"/>
      <c r="Q249" s="115"/>
      <c r="R249" s="115"/>
      <c r="S249" s="115"/>
      <c r="T249" s="115"/>
      <c r="U249" s="117"/>
      <c r="V249" s="115"/>
      <c r="W249" s="115"/>
    </row>
    <row r="250" spans="8:8"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6"/>
      <c r="M250" s="115"/>
      <c r="N250" s="115"/>
      <c r="O250" s="115"/>
      <c r="P250" s="115"/>
      <c r="Q250" s="115"/>
      <c r="R250" s="115"/>
      <c r="S250" s="115"/>
      <c r="T250" s="115"/>
      <c r="U250" s="117"/>
      <c r="V250" s="115"/>
      <c r="W250" s="115"/>
    </row>
    <row r="251" spans="8:8"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6"/>
      <c r="M251" s="115"/>
      <c r="N251" s="115"/>
      <c r="O251" s="115"/>
      <c r="P251" s="115"/>
      <c r="Q251" s="115"/>
      <c r="R251" s="115"/>
      <c r="S251" s="115"/>
      <c r="T251" s="115"/>
      <c r="U251" s="117"/>
      <c r="V251" s="115"/>
      <c r="W251" s="115"/>
    </row>
    <row r="252" spans="8:8"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6"/>
      <c r="M252" s="115"/>
      <c r="N252" s="115"/>
      <c r="O252" s="115"/>
      <c r="P252" s="115"/>
      <c r="Q252" s="115"/>
      <c r="R252" s="115"/>
      <c r="S252" s="115"/>
      <c r="T252" s="115"/>
      <c r="U252" s="117"/>
      <c r="V252" s="115"/>
      <c r="W252" s="115"/>
    </row>
    <row r="253" spans="8:8"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6"/>
      <c r="M253" s="115"/>
      <c r="N253" s="115"/>
      <c r="O253" s="115"/>
      <c r="P253" s="115"/>
      <c r="Q253" s="115"/>
      <c r="R253" s="115"/>
      <c r="S253" s="115"/>
      <c r="T253" s="115"/>
      <c r="U253" s="117"/>
      <c r="V253" s="115"/>
      <c r="W253" s="115"/>
    </row>
    <row r="254" spans="8:8"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6"/>
      <c r="M254" s="115"/>
      <c r="N254" s="115"/>
      <c r="O254" s="115"/>
      <c r="P254" s="115"/>
      <c r="Q254" s="115"/>
      <c r="R254" s="115"/>
      <c r="S254" s="115"/>
      <c r="T254" s="115"/>
      <c r="U254" s="117"/>
      <c r="V254" s="115"/>
      <c r="W254" s="115"/>
    </row>
    <row r="255" spans="8:8"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6"/>
      <c r="M255" s="115"/>
      <c r="N255" s="115"/>
      <c r="O255" s="115"/>
      <c r="P255" s="115"/>
      <c r="Q255" s="115"/>
      <c r="R255" s="115"/>
      <c r="S255" s="115"/>
      <c r="T255" s="115"/>
      <c r="U255" s="117"/>
      <c r="V255" s="115"/>
      <c r="W255" s="115"/>
    </row>
    <row r="256" spans="8:8"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6"/>
      <c r="M256" s="115"/>
      <c r="N256" s="115"/>
      <c r="O256" s="115"/>
      <c r="P256" s="115"/>
      <c r="Q256" s="115"/>
      <c r="R256" s="115"/>
      <c r="S256" s="115"/>
      <c r="T256" s="115"/>
      <c r="U256" s="117"/>
      <c r="V256" s="115"/>
      <c r="W256" s="115"/>
    </row>
    <row r="257" spans="8:8"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6"/>
      <c r="M257" s="115"/>
      <c r="N257" s="115"/>
      <c r="O257" s="115"/>
      <c r="P257" s="115"/>
      <c r="Q257" s="115"/>
      <c r="R257" s="115"/>
      <c r="S257" s="115"/>
      <c r="T257" s="115"/>
      <c r="U257" s="117"/>
      <c r="V257" s="115"/>
      <c r="W257" s="115"/>
    </row>
    <row r="258" spans="8:8"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6"/>
      <c r="M258" s="115"/>
      <c r="N258" s="115"/>
      <c r="O258" s="115"/>
      <c r="P258" s="115"/>
      <c r="Q258" s="115"/>
      <c r="R258" s="115"/>
      <c r="S258" s="115"/>
      <c r="T258" s="115"/>
      <c r="U258" s="117"/>
      <c r="V258" s="115"/>
      <c r="W258" s="115"/>
    </row>
    <row r="259" spans="8:8"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6"/>
      <c r="M259" s="115"/>
      <c r="N259" s="115"/>
      <c r="O259" s="115"/>
      <c r="P259" s="115"/>
      <c r="Q259" s="115"/>
      <c r="R259" s="115"/>
      <c r="S259" s="115"/>
      <c r="T259" s="115"/>
      <c r="U259" s="117"/>
      <c r="V259" s="115"/>
      <c r="W259" s="115"/>
    </row>
    <row r="260" spans="8:8"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6"/>
      <c r="M260" s="115"/>
      <c r="N260" s="115"/>
      <c r="O260" s="115"/>
      <c r="P260" s="115"/>
      <c r="Q260" s="115"/>
      <c r="R260" s="115"/>
      <c r="S260" s="115"/>
      <c r="T260" s="115"/>
      <c r="U260" s="117"/>
      <c r="V260" s="115"/>
      <c r="W260" s="115"/>
    </row>
    <row r="261" spans="8:8"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6"/>
      <c r="M261" s="115"/>
      <c r="N261" s="115"/>
      <c r="O261" s="115"/>
      <c r="P261" s="115"/>
      <c r="Q261" s="115"/>
      <c r="R261" s="115"/>
      <c r="S261" s="115"/>
      <c r="T261" s="115"/>
      <c r="U261" s="117"/>
      <c r="V261" s="115"/>
      <c r="W261" s="115"/>
    </row>
    <row r="262" spans="8:8"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6"/>
      <c r="M262" s="115"/>
      <c r="N262" s="115"/>
      <c r="O262" s="115"/>
      <c r="P262" s="115"/>
      <c r="Q262" s="115"/>
      <c r="R262" s="115"/>
      <c r="S262" s="115"/>
      <c r="T262" s="115"/>
      <c r="U262" s="117"/>
      <c r="V262" s="115"/>
      <c r="W262" s="115"/>
    </row>
    <row r="263" spans="8:8"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6"/>
      <c r="M263" s="115"/>
      <c r="N263" s="115"/>
      <c r="O263" s="115"/>
      <c r="P263" s="115"/>
      <c r="Q263" s="115"/>
      <c r="R263" s="115"/>
      <c r="S263" s="115"/>
      <c r="T263" s="115"/>
      <c r="U263" s="117"/>
      <c r="V263" s="115"/>
      <c r="W263" s="115"/>
    </row>
    <row r="264" spans="8:8"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6"/>
      <c r="M264" s="115"/>
      <c r="N264" s="115"/>
      <c r="O264" s="115"/>
      <c r="P264" s="115"/>
      <c r="Q264" s="115"/>
      <c r="R264" s="115"/>
      <c r="S264" s="115"/>
      <c r="T264" s="115"/>
      <c r="U264" s="117"/>
      <c r="V264" s="115"/>
      <c r="W264" s="115"/>
    </row>
    <row r="265" spans="8:8"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6"/>
      <c r="M265" s="115"/>
      <c r="N265" s="115"/>
      <c r="O265" s="115"/>
      <c r="P265" s="115"/>
      <c r="Q265" s="115"/>
      <c r="R265" s="115"/>
      <c r="S265" s="115"/>
      <c r="T265" s="115"/>
      <c r="U265" s="117"/>
      <c r="V265" s="115"/>
      <c r="W265" s="115"/>
    </row>
    <row r="266" spans="8:8"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6"/>
      <c r="M266" s="115"/>
      <c r="N266" s="115"/>
      <c r="O266" s="115"/>
      <c r="P266" s="115"/>
      <c r="Q266" s="115"/>
      <c r="R266" s="115"/>
      <c r="S266" s="115"/>
      <c r="T266" s="115"/>
      <c r="U266" s="117"/>
      <c r="V266" s="115"/>
      <c r="W266" s="115"/>
    </row>
    <row r="267" spans="8:8"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6"/>
      <c r="M267" s="115"/>
      <c r="N267" s="115"/>
      <c r="O267" s="115"/>
      <c r="P267" s="115"/>
      <c r="Q267" s="115"/>
      <c r="R267" s="115"/>
      <c r="S267" s="115"/>
      <c r="T267" s="115"/>
      <c r="U267" s="117"/>
      <c r="V267" s="115"/>
      <c r="W267" s="115"/>
    </row>
    <row r="268" spans="8:8"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6"/>
      <c r="M268" s="115"/>
      <c r="N268" s="115"/>
      <c r="O268" s="115"/>
      <c r="P268" s="115"/>
      <c r="Q268" s="115"/>
      <c r="R268" s="115"/>
      <c r="S268" s="115"/>
      <c r="T268" s="115"/>
      <c r="U268" s="117"/>
      <c r="V268" s="115"/>
      <c r="W268" s="115"/>
    </row>
    <row r="269" spans="8:8"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6"/>
      <c r="M269" s="115"/>
      <c r="N269" s="115"/>
      <c r="O269" s="115"/>
      <c r="P269" s="115"/>
      <c r="Q269" s="115"/>
      <c r="R269" s="115"/>
      <c r="S269" s="115"/>
      <c r="T269" s="115"/>
      <c r="U269" s="117"/>
      <c r="V269" s="115"/>
      <c r="W269" s="115"/>
    </row>
    <row r="270" spans="8:8"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6"/>
      <c r="M270" s="115"/>
      <c r="N270" s="115"/>
      <c r="O270" s="115"/>
      <c r="P270" s="115"/>
      <c r="Q270" s="115"/>
      <c r="R270" s="115"/>
      <c r="S270" s="115"/>
      <c r="T270" s="115"/>
      <c r="U270" s="117"/>
      <c r="V270" s="115"/>
      <c r="W270" s="115"/>
    </row>
    <row r="271" spans="8:8"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6"/>
      <c r="M271" s="115"/>
      <c r="N271" s="115"/>
      <c r="O271" s="115"/>
      <c r="P271" s="115"/>
      <c r="Q271" s="115"/>
      <c r="R271" s="115"/>
      <c r="S271" s="115"/>
      <c r="T271" s="115"/>
      <c r="U271" s="117"/>
      <c r="V271" s="115"/>
      <c r="W271" s="115"/>
    </row>
    <row r="272" spans="8:8"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6"/>
      <c r="M272" s="115"/>
      <c r="N272" s="115"/>
      <c r="O272" s="115"/>
      <c r="P272" s="115"/>
      <c r="Q272" s="115"/>
      <c r="R272" s="115"/>
      <c r="S272" s="115"/>
      <c r="T272" s="115"/>
      <c r="U272" s="117"/>
      <c r="V272" s="115"/>
      <c r="W272" s="115"/>
    </row>
    <row r="273" spans="8:8"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6"/>
      <c r="M273" s="115"/>
      <c r="N273" s="115"/>
      <c r="O273" s="115"/>
      <c r="P273" s="115"/>
      <c r="Q273" s="115"/>
      <c r="R273" s="115"/>
      <c r="S273" s="115"/>
      <c r="T273" s="115"/>
      <c r="U273" s="117"/>
      <c r="V273" s="115"/>
      <c r="W273" s="115"/>
    </row>
    <row r="274" spans="8:8"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6"/>
      <c r="M274" s="115"/>
      <c r="N274" s="115"/>
      <c r="O274" s="115"/>
      <c r="P274" s="115"/>
      <c r="Q274" s="115"/>
      <c r="R274" s="115"/>
      <c r="S274" s="115"/>
      <c r="T274" s="115"/>
      <c r="U274" s="117"/>
      <c r="V274" s="115"/>
      <c r="W274" s="115"/>
    </row>
    <row r="275" spans="8:8"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6"/>
      <c r="M275" s="115"/>
      <c r="N275" s="115"/>
      <c r="O275" s="115"/>
      <c r="P275" s="115"/>
      <c r="Q275" s="115"/>
      <c r="R275" s="115"/>
      <c r="S275" s="115"/>
      <c r="T275" s="115"/>
      <c r="U275" s="117"/>
      <c r="V275" s="115"/>
      <c r="W275" s="115"/>
    </row>
    <row r="276" spans="8:8"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6"/>
      <c r="M276" s="115"/>
      <c r="N276" s="115"/>
      <c r="O276" s="115"/>
      <c r="P276" s="115"/>
      <c r="Q276" s="115"/>
      <c r="R276" s="115"/>
      <c r="S276" s="115"/>
      <c r="T276" s="115"/>
      <c r="U276" s="117"/>
      <c r="V276" s="115"/>
      <c r="W276" s="115"/>
    </row>
    <row r="277" spans="8:8"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6"/>
      <c r="M277" s="115"/>
      <c r="N277" s="115"/>
      <c r="O277" s="115"/>
      <c r="P277" s="115"/>
      <c r="Q277" s="115"/>
      <c r="R277" s="115"/>
      <c r="S277" s="115"/>
      <c r="T277" s="115"/>
      <c r="U277" s="117"/>
      <c r="V277" s="115"/>
      <c r="W277" s="115"/>
    </row>
    <row r="278" spans="8:8"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6"/>
      <c r="M278" s="115"/>
      <c r="N278" s="115"/>
      <c r="O278" s="115"/>
      <c r="P278" s="115"/>
      <c r="Q278" s="115"/>
      <c r="R278" s="115"/>
      <c r="S278" s="115"/>
      <c r="T278" s="115"/>
      <c r="U278" s="117"/>
      <c r="V278" s="115"/>
      <c r="W278" s="115"/>
    </row>
    <row r="279" spans="8:8"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6"/>
      <c r="M279" s="115"/>
      <c r="N279" s="115"/>
      <c r="O279" s="115"/>
      <c r="P279" s="115"/>
      <c r="Q279" s="115"/>
      <c r="R279" s="115"/>
      <c r="S279" s="115"/>
      <c r="T279" s="115"/>
      <c r="U279" s="117"/>
      <c r="V279" s="115"/>
      <c r="W279" s="115"/>
    </row>
    <row r="280" spans="8:8"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6"/>
      <c r="M280" s="115"/>
      <c r="N280" s="115"/>
      <c r="O280" s="115"/>
      <c r="P280" s="115"/>
      <c r="Q280" s="115"/>
      <c r="R280" s="115"/>
      <c r="S280" s="115"/>
      <c r="T280" s="115"/>
      <c r="U280" s="117"/>
      <c r="V280" s="115"/>
      <c r="W280" s="115"/>
    </row>
    <row r="281" spans="8:8"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6"/>
      <c r="M281" s="115"/>
      <c r="N281" s="115"/>
      <c r="O281" s="115"/>
      <c r="P281" s="115"/>
      <c r="Q281" s="115"/>
      <c r="R281" s="115"/>
      <c r="S281" s="115"/>
      <c r="T281" s="115"/>
      <c r="U281" s="117"/>
      <c r="V281" s="115"/>
      <c r="W281" s="115"/>
    </row>
    <row r="282" spans="8:8"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6"/>
      <c r="M282" s="115"/>
      <c r="N282" s="115"/>
      <c r="O282" s="115"/>
      <c r="P282" s="115"/>
      <c r="Q282" s="115"/>
      <c r="R282" s="115"/>
      <c r="S282" s="115"/>
      <c r="T282" s="115"/>
      <c r="U282" s="117"/>
      <c r="V282" s="115"/>
      <c r="W282" s="115"/>
    </row>
    <row r="283" spans="8:8"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6"/>
      <c r="M283" s="115"/>
      <c r="N283" s="115"/>
      <c r="O283" s="115"/>
      <c r="P283" s="115"/>
      <c r="Q283" s="115"/>
      <c r="R283" s="115"/>
      <c r="S283" s="115"/>
      <c r="T283" s="115"/>
      <c r="U283" s="117"/>
      <c r="V283" s="115"/>
      <c r="W283" s="115"/>
    </row>
    <row r="284" spans="8:8"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6"/>
      <c r="M284" s="115"/>
      <c r="N284" s="115"/>
      <c r="O284" s="115"/>
      <c r="P284" s="115"/>
      <c r="Q284" s="115"/>
      <c r="R284" s="115"/>
      <c r="S284" s="115"/>
      <c r="T284" s="115"/>
      <c r="U284" s="117"/>
      <c r="V284" s="115"/>
      <c r="W284" s="115"/>
    </row>
    <row r="285" spans="8:8"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6"/>
      <c r="M285" s="115"/>
      <c r="N285" s="115"/>
      <c r="O285" s="115"/>
      <c r="P285" s="115"/>
      <c r="Q285" s="115"/>
      <c r="R285" s="115"/>
      <c r="S285" s="115"/>
      <c r="T285" s="115"/>
      <c r="U285" s="117"/>
      <c r="V285" s="115"/>
      <c r="W285" s="115"/>
    </row>
    <row r="286" spans="8:8"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6"/>
      <c r="M286" s="115"/>
      <c r="N286" s="115"/>
      <c r="O286" s="115"/>
      <c r="P286" s="115"/>
      <c r="Q286" s="115"/>
      <c r="R286" s="115"/>
      <c r="S286" s="115"/>
      <c r="T286" s="115"/>
      <c r="U286" s="117"/>
      <c r="V286" s="115"/>
      <c r="W286" s="115"/>
    </row>
    <row r="287" spans="8:8"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6"/>
      <c r="M287" s="115"/>
      <c r="N287" s="115"/>
      <c r="O287" s="115"/>
      <c r="P287" s="115"/>
      <c r="Q287" s="115"/>
      <c r="R287" s="115"/>
      <c r="S287" s="115"/>
      <c r="T287" s="115"/>
      <c r="U287" s="117"/>
      <c r="V287" s="115"/>
      <c r="W287" s="115"/>
    </row>
    <row r="288" spans="8:8"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6"/>
      <c r="M288" s="115"/>
      <c r="N288" s="115"/>
      <c r="O288" s="115"/>
      <c r="P288" s="115"/>
      <c r="Q288" s="115"/>
      <c r="R288" s="115"/>
      <c r="S288" s="115"/>
      <c r="T288" s="115"/>
      <c r="U288" s="117"/>
      <c r="V288" s="115"/>
      <c r="W288" s="115"/>
    </row>
    <row r="289" spans="8:8"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6"/>
      <c r="M289" s="115"/>
      <c r="N289" s="115"/>
      <c r="O289" s="115"/>
      <c r="P289" s="115"/>
      <c r="Q289" s="115"/>
      <c r="R289" s="115"/>
      <c r="S289" s="115"/>
      <c r="T289" s="115"/>
      <c r="U289" s="117"/>
      <c r="V289" s="115"/>
      <c r="W289" s="115"/>
    </row>
    <row r="290" spans="8:8"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6"/>
      <c r="M290" s="115"/>
      <c r="N290" s="115"/>
      <c r="O290" s="115"/>
      <c r="P290" s="115"/>
      <c r="Q290" s="115"/>
      <c r="R290" s="115"/>
      <c r="S290" s="115"/>
      <c r="T290" s="115"/>
      <c r="U290" s="117"/>
      <c r="V290" s="115"/>
      <c r="W290" s="115"/>
    </row>
    <row r="291" spans="8:8"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6"/>
      <c r="M291" s="115"/>
      <c r="N291" s="115"/>
      <c r="O291" s="115"/>
      <c r="P291" s="115"/>
      <c r="Q291" s="115"/>
      <c r="R291" s="115"/>
      <c r="S291" s="115"/>
      <c r="T291" s="115"/>
      <c r="U291" s="117"/>
      <c r="V291" s="115"/>
      <c r="W291" s="115"/>
    </row>
    <row r="292" spans="8:8"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6"/>
      <c r="M292" s="115"/>
      <c r="N292" s="115"/>
      <c r="O292" s="115"/>
      <c r="P292" s="115"/>
      <c r="Q292" s="115"/>
      <c r="R292" s="115"/>
      <c r="S292" s="115"/>
      <c r="T292" s="115"/>
      <c r="U292" s="117"/>
      <c r="V292" s="115"/>
      <c r="W292" s="115"/>
    </row>
    <row r="293" spans="8:8"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6"/>
      <c r="M293" s="115"/>
      <c r="N293" s="115"/>
      <c r="O293" s="115"/>
      <c r="P293" s="115"/>
      <c r="Q293" s="115"/>
      <c r="R293" s="115"/>
      <c r="S293" s="115"/>
      <c r="T293" s="115"/>
      <c r="U293" s="117"/>
      <c r="V293" s="115"/>
      <c r="W293" s="115"/>
    </row>
    <row r="294" spans="8:8"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6"/>
      <c r="M294" s="115"/>
      <c r="N294" s="115"/>
      <c r="O294" s="115"/>
      <c r="P294" s="115"/>
      <c r="Q294" s="115"/>
      <c r="R294" s="115"/>
      <c r="S294" s="115"/>
      <c r="T294" s="115"/>
      <c r="U294" s="117"/>
      <c r="V294" s="115"/>
      <c r="W294" s="115"/>
    </row>
    <row r="295" spans="8:8"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6"/>
      <c r="M295" s="115"/>
      <c r="N295" s="115"/>
      <c r="O295" s="115"/>
      <c r="P295" s="115"/>
      <c r="Q295" s="115"/>
      <c r="R295" s="115"/>
      <c r="S295" s="115"/>
      <c r="T295" s="115"/>
      <c r="U295" s="117"/>
      <c r="V295" s="115"/>
      <c r="W295" s="115"/>
    </row>
    <row r="296" spans="8:8"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6"/>
      <c r="M296" s="115"/>
      <c r="N296" s="115"/>
      <c r="O296" s="115"/>
      <c r="P296" s="115"/>
      <c r="Q296" s="115"/>
      <c r="R296" s="115"/>
      <c r="S296" s="115"/>
      <c r="T296" s="115"/>
      <c r="U296" s="117"/>
      <c r="V296" s="115"/>
      <c r="W296" s="115"/>
    </row>
    <row r="297" spans="8:8"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6"/>
      <c r="M297" s="115"/>
      <c r="N297" s="115"/>
      <c r="O297" s="115"/>
      <c r="P297" s="115"/>
      <c r="Q297" s="115"/>
      <c r="R297" s="115"/>
      <c r="S297" s="115"/>
      <c r="T297" s="115"/>
      <c r="U297" s="117"/>
      <c r="V297" s="115"/>
      <c r="W297" s="115"/>
    </row>
    <row r="298" spans="8:8"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6"/>
      <c r="M298" s="115"/>
      <c r="N298" s="115"/>
      <c r="O298" s="115"/>
      <c r="P298" s="115"/>
      <c r="Q298" s="115"/>
      <c r="R298" s="115"/>
      <c r="S298" s="115"/>
      <c r="T298" s="115"/>
      <c r="U298" s="117"/>
      <c r="V298" s="115"/>
      <c r="W298" s="115"/>
    </row>
    <row r="299" spans="8:8"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6"/>
      <c r="M299" s="115"/>
      <c r="N299" s="115"/>
      <c r="O299" s="115"/>
      <c r="P299" s="115"/>
      <c r="Q299" s="115"/>
      <c r="R299" s="115"/>
      <c r="S299" s="115"/>
      <c r="T299" s="115"/>
      <c r="U299" s="117"/>
      <c r="V299" s="115"/>
      <c r="W299" s="115"/>
    </row>
    <row r="300" spans="8:8"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6"/>
      <c r="M300" s="115"/>
      <c r="N300" s="115"/>
      <c r="O300" s="115"/>
      <c r="P300" s="115"/>
      <c r="Q300" s="115"/>
      <c r="R300" s="115"/>
      <c r="S300" s="115"/>
      <c r="T300" s="115"/>
      <c r="U300" s="117"/>
      <c r="V300" s="115"/>
      <c r="W300" s="115"/>
    </row>
    <row r="301" spans="8:8"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6"/>
      <c r="M301" s="115"/>
      <c r="N301" s="115"/>
      <c r="O301" s="115"/>
      <c r="P301" s="115"/>
      <c r="Q301" s="115"/>
      <c r="R301" s="115"/>
      <c r="S301" s="115"/>
      <c r="T301" s="115"/>
      <c r="U301" s="117"/>
      <c r="V301" s="115"/>
      <c r="W301" s="115"/>
    </row>
    <row r="302" spans="8:8"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6"/>
      <c r="M302" s="115"/>
      <c r="N302" s="115"/>
      <c r="O302" s="115"/>
      <c r="P302" s="115"/>
      <c r="Q302" s="115"/>
      <c r="R302" s="115"/>
      <c r="S302" s="115"/>
      <c r="T302" s="115"/>
      <c r="U302" s="117"/>
      <c r="V302" s="115"/>
      <c r="W302" s="115"/>
    </row>
    <row r="303" spans="8:8"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6"/>
      <c r="M303" s="115"/>
      <c r="N303" s="115"/>
      <c r="O303" s="115"/>
      <c r="P303" s="115"/>
      <c r="Q303" s="115"/>
      <c r="R303" s="115"/>
      <c r="S303" s="115"/>
      <c r="T303" s="115"/>
      <c r="U303" s="117"/>
      <c r="V303" s="115"/>
      <c r="W303" s="115"/>
    </row>
    <row r="304" spans="8:8"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6"/>
      <c r="M304" s="115"/>
      <c r="N304" s="115"/>
      <c r="O304" s="115"/>
      <c r="P304" s="115"/>
      <c r="Q304" s="115"/>
      <c r="R304" s="115"/>
      <c r="S304" s="115"/>
      <c r="T304" s="115"/>
      <c r="U304" s="117"/>
      <c r="V304" s="115"/>
      <c r="W304" s="115"/>
    </row>
    <row r="305" spans="8:8"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6"/>
      <c r="M305" s="115"/>
      <c r="N305" s="115"/>
      <c r="O305" s="115"/>
      <c r="P305" s="115"/>
      <c r="Q305" s="115"/>
      <c r="R305" s="115"/>
      <c r="S305" s="115"/>
      <c r="T305" s="115"/>
      <c r="U305" s="117"/>
      <c r="V305" s="115"/>
      <c r="W305" s="115"/>
    </row>
    <row r="306" spans="8:8"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6"/>
      <c r="M306" s="115"/>
      <c r="N306" s="115"/>
      <c r="O306" s="115"/>
      <c r="P306" s="115"/>
      <c r="Q306" s="115"/>
      <c r="R306" s="115"/>
      <c r="S306" s="115"/>
      <c r="T306" s="115"/>
      <c r="U306" s="117"/>
      <c r="V306" s="115"/>
      <c r="W306" s="115"/>
    </row>
    <row r="307" spans="8:8"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6"/>
      <c r="M307" s="115"/>
      <c r="N307" s="115"/>
      <c r="O307" s="115"/>
      <c r="P307" s="115"/>
      <c r="Q307" s="115"/>
      <c r="R307" s="115"/>
      <c r="S307" s="115"/>
      <c r="T307" s="115"/>
      <c r="U307" s="117"/>
      <c r="V307" s="115"/>
      <c r="W307" s="115"/>
    </row>
    <row r="308" spans="8:8"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6"/>
      <c r="M308" s="115"/>
      <c r="N308" s="115"/>
      <c r="O308" s="115"/>
      <c r="P308" s="115"/>
      <c r="Q308" s="115"/>
      <c r="R308" s="115"/>
      <c r="S308" s="115"/>
      <c r="T308" s="115"/>
      <c r="U308" s="117"/>
      <c r="V308" s="115"/>
      <c r="W308" s="115"/>
    </row>
    <row r="309" spans="8:8"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6"/>
      <c r="M309" s="115"/>
      <c r="N309" s="115"/>
      <c r="O309" s="115"/>
      <c r="P309" s="115"/>
      <c r="Q309" s="115"/>
      <c r="R309" s="115"/>
      <c r="S309" s="115"/>
      <c r="T309" s="115"/>
      <c r="U309" s="117"/>
      <c r="V309" s="115"/>
      <c r="W309" s="115"/>
    </row>
    <row r="310" spans="8:8"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6"/>
      <c r="M310" s="115"/>
      <c r="N310" s="115"/>
      <c r="O310" s="115"/>
      <c r="P310" s="115"/>
      <c r="Q310" s="115"/>
      <c r="R310" s="115"/>
      <c r="S310" s="115"/>
      <c r="T310" s="115"/>
      <c r="U310" s="117"/>
      <c r="V310" s="115"/>
      <c r="W310" s="115"/>
    </row>
    <row r="311" spans="8:8"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6"/>
      <c r="M311" s="115"/>
      <c r="N311" s="115"/>
      <c r="O311" s="115"/>
      <c r="P311" s="115"/>
      <c r="Q311" s="115"/>
      <c r="R311" s="115"/>
      <c r="S311" s="115"/>
      <c r="T311" s="115"/>
      <c r="U311" s="117"/>
      <c r="V311" s="115"/>
      <c r="W311" s="115"/>
    </row>
    <row r="312" spans="8:8"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6"/>
      <c r="M312" s="115"/>
      <c r="N312" s="115"/>
      <c r="O312" s="115"/>
      <c r="P312" s="115"/>
      <c r="Q312" s="115"/>
      <c r="R312" s="115"/>
      <c r="S312" s="115"/>
      <c r="T312" s="115"/>
      <c r="U312" s="117"/>
      <c r="V312" s="115"/>
      <c r="W312" s="115"/>
    </row>
    <row r="313" spans="8:8"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6"/>
      <c r="M313" s="115"/>
      <c r="N313" s="115"/>
      <c r="O313" s="115"/>
      <c r="P313" s="115"/>
      <c r="Q313" s="115"/>
      <c r="R313" s="115"/>
      <c r="S313" s="115"/>
      <c r="T313" s="115"/>
      <c r="U313" s="117"/>
      <c r="V313" s="115"/>
      <c r="W313" s="115"/>
    </row>
    <row r="314" spans="8:8"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6"/>
      <c r="M314" s="115"/>
      <c r="N314" s="115"/>
      <c r="O314" s="115"/>
      <c r="P314" s="115"/>
      <c r="Q314" s="115"/>
      <c r="R314" s="115"/>
      <c r="S314" s="115"/>
      <c r="T314" s="115"/>
      <c r="U314" s="117"/>
      <c r="V314" s="115"/>
      <c r="W314" s="115"/>
    </row>
    <row r="315" spans="8:8"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6"/>
      <c r="M315" s="115"/>
      <c r="N315" s="115"/>
      <c r="O315" s="115"/>
      <c r="P315" s="115"/>
      <c r="Q315" s="115"/>
      <c r="R315" s="115"/>
      <c r="S315" s="115"/>
      <c r="T315" s="115"/>
      <c r="U315" s="117"/>
      <c r="V315" s="115"/>
      <c r="W315" s="115"/>
    </row>
    <row r="316" spans="8:8"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6"/>
      <c r="M316" s="115"/>
      <c r="N316" s="115"/>
      <c r="O316" s="115"/>
      <c r="P316" s="115"/>
      <c r="Q316" s="115"/>
      <c r="R316" s="115"/>
      <c r="S316" s="115"/>
      <c r="T316" s="115"/>
      <c r="U316" s="117"/>
      <c r="V316" s="115"/>
      <c r="W316" s="115"/>
    </row>
    <row r="317" spans="8:8"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6"/>
      <c r="M317" s="115"/>
      <c r="N317" s="115"/>
      <c r="O317" s="115"/>
      <c r="P317" s="115"/>
      <c r="Q317" s="115"/>
      <c r="R317" s="115"/>
      <c r="S317" s="115"/>
      <c r="T317" s="115"/>
      <c r="U317" s="117"/>
      <c r="V317" s="115"/>
      <c r="W317" s="115"/>
    </row>
    <row r="318" spans="8:8"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6"/>
      <c r="M318" s="115"/>
      <c r="N318" s="115"/>
      <c r="O318" s="115"/>
      <c r="P318" s="115"/>
      <c r="Q318" s="115"/>
      <c r="R318" s="115"/>
      <c r="S318" s="115"/>
      <c r="T318" s="115"/>
      <c r="U318" s="117"/>
      <c r="V318" s="115"/>
      <c r="W318" s="115"/>
    </row>
    <row r="319" spans="8:8"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6"/>
      <c r="M319" s="115"/>
      <c r="N319" s="115"/>
      <c r="O319" s="115"/>
      <c r="P319" s="115"/>
      <c r="Q319" s="115"/>
      <c r="R319" s="115"/>
      <c r="S319" s="115"/>
      <c r="T319" s="115"/>
      <c r="U319" s="117"/>
      <c r="V319" s="115"/>
      <c r="W319" s="115"/>
    </row>
    <row r="320" spans="8:8"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6"/>
      <c r="M320" s="115"/>
      <c r="N320" s="115"/>
      <c r="O320" s="115"/>
      <c r="P320" s="115"/>
      <c r="Q320" s="115"/>
      <c r="R320" s="115"/>
      <c r="S320" s="115"/>
      <c r="T320" s="115"/>
      <c r="U320" s="117"/>
      <c r="V320" s="115"/>
      <c r="W320" s="115"/>
    </row>
    <row r="321" spans="8:8"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6"/>
      <c r="M321" s="115"/>
      <c r="N321" s="115"/>
      <c r="O321" s="115"/>
      <c r="P321" s="115"/>
      <c r="Q321" s="115"/>
      <c r="R321" s="115"/>
      <c r="S321" s="115"/>
      <c r="T321" s="115"/>
      <c r="U321" s="117"/>
      <c r="V321" s="115"/>
      <c r="W321" s="115"/>
    </row>
    <row r="322" spans="8:8"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6"/>
      <c r="M322" s="115"/>
      <c r="N322" s="115"/>
      <c r="O322" s="115"/>
      <c r="P322" s="115"/>
      <c r="Q322" s="115"/>
      <c r="R322" s="115"/>
      <c r="S322" s="115"/>
      <c r="T322" s="115"/>
      <c r="U322" s="117"/>
      <c r="V322" s="115"/>
      <c r="W322" s="115"/>
    </row>
    <row r="323" spans="8:8"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6"/>
      <c r="M323" s="115"/>
      <c r="N323" s="115"/>
      <c r="O323" s="115"/>
      <c r="P323" s="115"/>
      <c r="Q323" s="115"/>
      <c r="R323" s="115"/>
      <c r="S323" s="115"/>
      <c r="T323" s="115"/>
      <c r="U323" s="117"/>
      <c r="V323" s="115"/>
      <c r="W323" s="115"/>
    </row>
    <row r="324" spans="8:8"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6"/>
      <c r="M324" s="115"/>
      <c r="N324" s="115"/>
      <c r="O324" s="115"/>
      <c r="P324" s="115"/>
      <c r="Q324" s="115"/>
      <c r="R324" s="115"/>
      <c r="S324" s="115"/>
      <c r="T324" s="115"/>
      <c r="U324" s="117"/>
      <c r="V324" s="115"/>
      <c r="W324" s="115"/>
    </row>
    <row r="325" spans="8:8"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6"/>
      <c r="M325" s="115"/>
      <c r="N325" s="115"/>
      <c r="O325" s="115"/>
      <c r="P325" s="115"/>
      <c r="Q325" s="115"/>
      <c r="R325" s="115"/>
      <c r="S325" s="115"/>
      <c r="T325" s="115"/>
      <c r="U325" s="117"/>
      <c r="V325" s="115"/>
      <c r="W325" s="115"/>
    </row>
    <row r="326" spans="8:8"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6"/>
      <c r="M326" s="115"/>
      <c r="N326" s="115"/>
      <c r="O326" s="115"/>
      <c r="P326" s="115"/>
      <c r="Q326" s="115"/>
      <c r="R326" s="115"/>
      <c r="S326" s="115"/>
      <c r="T326" s="115"/>
      <c r="U326" s="117"/>
      <c r="V326" s="115"/>
      <c r="W326" s="115"/>
    </row>
    <row r="327" spans="8:8"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6"/>
      <c r="M327" s="115"/>
      <c r="N327" s="115"/>
      <c r="O327" s="115"/>
      <c r="P327" s="115"/>
      <c r="Q327" s="115"/>
      <c r="R327" s="115"/>
      <c r="S327" s="115"/>
      <c r="T327" s="115"/>
      <c r="U327" s="117"/>
      <c r="V327" s="115"/>
      <c r="W327" s="115"/>
    </row>
    <row r="328" spans="8:8"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6"/>
      <c r="M328" s="115"/>
      <c r="N328" s="115"/>
      <c r="O328" s="115"/>
      <c r="P328" s="115"/>
      <c r="Q328" s="115"/>
      <c r="R328" s="115"/>
      <c r="S328" s="115"/>
      <c r="T328" s="115"/>
      <c r="U328" s="117"/>
      <c r="V328" s="115"/>
      <c r="W328" s="115"/>
    </row>
    <row r="329" spans="8:8"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6"/>
      <c r="M329" s="115"/>
      <c r="N329" s="115"/>
      <c r="O329" s="115"/>
      <c r="P329" s="115"/>
      <c r="Q329" s="115"/>
      <c r="R329" s="115"/>
      <c r="S329" s="115"/>
      <c r="T329" s="115"/>
      <c r="U329" s="117"/>
      <c r="V329" s="115"/>
      <c r="W329" s="115"/>
    </row>
    <row r="330" spans="8:8"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6"/>
      <c r="M330" s="115"/>
      <c r="N330" s="115"/>
      <c r="O330" s="115"/>
      <c r="P330" s="115"/>
      <c r="Q330" s="115"/>
      <c r="R330" s="115"/>
      <c r="S330" s="115"/>
      <c r="T330" s="115"/>
      <c r="U330" s="117"/>
      <c r="V330" s="115"/>
      <c r="W330" s="115"/>
    </row>
    <row r="331" spans="8:8"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6"/>
      <c r="M331" s="115"/>
      <c r="N331" s="115"/>
      <c r="O331" s="115"/>
      <c r="P331" s="115"/>
      <c r="Q331" s="115"/>
      <c r="R331" s="115"/>
      <c r="S331" s="115"/>
      <c r="T331" s="115"/>
      <c r="U331" s="117"/>
      <c r="V331" s="115"/>
      <c r="W331" s="115"/>
    </row>
    <row r="332" spans="8:8"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6"/>
      <c r="M332" s="115"/>
      <c r="N332" s="115"/>
      <c r="O332" s="115"/>
      <c r="P332" s="115"/>
      <c r="Q332" s="115"/>
      <c r="R332" s="115"/>
      <c r="S332" s="115"/>
      <c r="T332" s="115"/>
      <c r="U332" s="117"/>
      <c r="V332" s="115"/>
      <c r="W332" s="115"/>
    </row>
    <row r="333" spans="8:8"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6"/>
      <c r="M333" s="115"/>
      <c r="N333" s="115"/>
      <c r="O333" s="115"/>
      <c r="P333" s="115"/>
      <c r="Q333" s="115"/>
      <c r="R333" s="115"/>
      <c r="S333" s="115"/>
      <c r="T333" s="115"/>
      <c r="U333" s="117"/>
      <c r="V333" s="115"/>
      <c r="W333" s="115"/>
    </row>
    <row r="334" spans="8:8"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6"/>
      <c r="M334" s="115"/>
      <c r="N334" s="115"/>
      <c r="O334" s="115"/>
      <c r="P334" s="115"/>
      <c r="Q334" s="115"/>
      <c r="R334" s="115"/>
      <c r="S334" s="115"/>
      <c r="T334" s="115"/>
      <c r="U334" s="117"/>
      <c r="V334" s="115"/>
      <c r="W334" s="115"/>
    </row>
    <row r="335" spans="8:8"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6"/>
      <c r="M335" s="115"/>
      <c r="N335" s="115"/>
      <c r="O335" s="115"/>
      <c r="P335" s="115"/>
      <c r="Q335" s="115"/>
      <c r="R335" s="115"/>
      <c r="S335" s="115"/>
      <c r="T335" s="115"/>
      <c r="U335" s="117"/>
      <c r="V335" s="115"/>
      <c r="W335" s="115"/>
    </row>
    <row r="336" spans="8:8"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6"/>
      <c r="M336" s="115"/>
      <c r="N336" s="115"/>
      <c r="O336" s="115"/>
      <c r="P336" s="115"/>
      <c r="Q336" s="115"/>
      <c r="R336" s="115"/>
      <c r="S336" s="115"/>
      <c r="T336" s="115"/>
      <c r="U336" s="117"/>
      <c r="V336" s="115"/>
      <c r="W336" s="115"/>
    </row>
    <row r="337" spans="8:8"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6"/>
      <c r="M337" s="115"/>
      <c r="N337" s="115"/>
      <c r="O337" s="115"/>
      <c r="P337" s="115"/>
      <c r="Q337" s="115"/>
      <c r="R337" s="115"/>
      <c r="S337" s="115"/>
      <c r="T337" s="115"/>
      <c r="U337" s="117"/>
      <c r="V337" s="115"/>
      <c r="W337" s="115"/>
    </row>
    <row r="338" spans="8:8"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6"/>
      <c r="M338" s="115"/>
      <c r="N338" s="115"/>
      <c r="O338" s="115"/>
      <c r="P338" s="115"/>
      <c r="Q338" s="115"/>
      <c r="R338" s="115"/>
      <c r="S338" s="115"/>
      <c r="T338" s="115"/>
      <c r="U338" s="117"/>
      <c r="V338" s="115"/>
      <c r="W338" s="115"/>
    </row>
    <row r="339" spans="8:8"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6"/>
      <c r="M339" s="115"/>
      <c r="N339" s="115"/>
      <c r="O339" s="115"/>
      <c r="P339" s="115"/>
      <c r="Q339" s="115"/>
      <c r="R339" s="115"/>
      <c r="S339" s="115"/>
      <c r="T339" s="115"/>
      <c r="U339" s="117"/>
      <c r="V339" s="115"/>
      <c r="W339" s="115"/>
    </row>
    <row r="340" spans="8:8"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6"/>
      <c r="M340" s="115"/>
      <c r="N340" s="115"/>
      <c r="O340" s="115"/>
      <c r="P340" s="115"/>
      <c r="Q340" s="115"/>
      <c r="R340" s="115"/>
      <c r="S340" s="115"/>
      <c r="T340" s="115"/>
      <c r="U340" s="117"/>
      <c r="V340" s="115"/>
      <c r="W340" s="115"/>
    </row>
    <row r="341" spans="8:8"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6"/>
      <c r="M341" s="115"/>
      <c r="N341" s="115"/>
      <c r="O341" s="115"/>
      <c r="P341" s="115"/>
      <c r="Q341" s="115"/>
      <c r="R341" s="115"/>
      <c r="S341" s="115"/>
      <c r="T341" s="115"/>
      <c r="U341" s="117"/>
      <c r="V341" s="115"/>
      <c r="W341" s="115"/>
    </row>
    <row r="342" spans="8:8"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6"/>
      <c r="M342" s="115"/>
      <c r="N342" s="115"/>
      <c r="O342" s="115"/>
      <c r="P342" s="115"/>
      <c r="Q342" s="115"/>
      <c r="R342" s="115"/>
      <c r="S342" s="115"/>
      <c r="T342" s="115"/>
      <c r="U342" s="117"/>
      <c r="V342" s="115"/>
      <c r="W342" s="115"/>
    </row>
    <row r="343" spans="8:8"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6"/>
      <c r="M343" s="115"/>
      <c r="N343" s="115"/>
      <c r="O343" s="115"/>
      <c r="P343" s="115"/>
      <c r="Q343" s="115"/>
      <c r="R343" s="115"/>
      <c r="S343" s="115"/>
      <c r="T343" s="115"/>
      <c r="U343" s="117"/>
      <c r="V343" s="115"/>
      <c r="W343" s="115"/>
    </row>
    <row r="344" spans="8:8"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6"/>
      <c r="M344" s="115"/>
      <c r="N344" s="115"/>
      <c r="O344" s="115"/>
      <c r="P344" s="115"/>
      <c r="Q344" s="115"/>
      <c r="R344" s="115"/>
      <c r="S344" s="115"/>
      <c r="T344" s="115"/>
      <c r="U344" s="117"/>
      <c r="V344" s="115"/>
      <c r="W344" s="115"/>
    </row>
    <row r="345" spans="8:8"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6"/>
      <c r="M345" s="115"/>
      <c r="N345" s="115"/>
      <c r="O345" s="115"/>
      <c r="P345" s="115"/>
      <c r="Q345" s="115"/>
      <c r="R345" s="115"/>
      <c r="S345" s="115"/>
      <c r="T345" s="115"/>
      <c r="U345" s="117"/>
      <c r="V345" s="115"/>
      <c r="W345" s="115"/>
    </row>
    <row r="346" spans="8:8"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6"/>
      <c r="M346" s="115"/>
      <c r="N346" s="115"/>
      <c r="O346" s="115"/>
      <c r="P346" s="115"/>
      <c r="Q346" s="115"/>
      <c r="R346" s="115"/>
      <c r="S346" s="115"/>
      <c r="T346" s="115"/>
      <c r="U346" s="117"/>
      <c r="V346" s="115"/>
      <c r="W346" s="115"/>
    </row>
    <row r="347" spans="8:8"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6"/>
      <c r="M347" s="115"/>
      <c r="N347" s="115"/>
      <c r="O347" s="115"/>
      <c r="P347" s="115"/>
      <c r="Q347" s="115"/>
      <c r="R347" s="115"/>
      <c r="S347" s="115"/>
      <c r="T347" s="115"/>
      <c r="U347" s="117"/>
      <c r="V347" s="115"/>
      <c r="W347" s="115"/>
    </row>
    <row r="348" spans="8:8"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6"/>
      <c r="M348" s="115"/>
      <c r="N348" s="115"/>
      <c r="O348" s="115"/>
      <c r="P348" s="115"/>
      <c r="Q348" s="115"/>
      <c r="R348" s="115"/>
      <c r="S348" s="115"/>
      <c r="T348" s="115"/>
      <c r="U348" s="117"/>
      <c r="V348" s="115"/>
      <c r="W348" s="115"/>
    </row>
    <row r="349" spans="8:8"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6"/>
      <c r="M349" s="115"/>
      <c r="N349" s="115"/>
      <c r="O349" s="115"/>
      <c r="P349" s="115"/>
      <c r="Q349" s="115"/>
      <c r="R349" s="115"/>
      <c r="S349" s="115"/>
      <c r="T349" s="115"/>
      <c r="U349" s="117"/>
      <c r="V349" s="115"/>
      <c r="W349" s="115"/>
    </row>
    <row r="350" spans="8:8"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6"/>
      <c r="M350" s="115"/>
      <c r="N350" s="115"/>
      <c r="O350" s="115"/>
      <c r="P350" s="115"/>
      <c r="Q350" s="115"/>
      <c r="R350" s="115"/>
      <c r="S350" s="115"/>
      <c r="T350" s="115"/>
      <c r="U350" s="117"/>
      <c r="V350" s="115"/>
      <c r="W350" s="115"/>
    </row>
    <row r="351" spans="8:8"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6"/>
      <c r="M351" s="115"/>
      <c r="N351" s="115"/>
      <c r="O351" s="115"/>
      <c r="P351" s="115"/>
      <c r="Q351" s="115"/>
      <c r="R351" s="115"/>
      <c r="S351" s="115"/>
      <c r="T351" s="115"/>
      <c r="U351" s="117"/>
      <c r="V351" s="115"/>
      <c r="W351" s="115"/>
    </row>
    <row r="352" spans="8:8"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6"/>
      <c r="M352" s="115"/>
      <c r="N352" s="115"/>
      <c r="O352" s="115"/>
      <c r="P352" s="115"/>
      <c r="Q352" s="115"/>
      <c r="R352" s="115"/>
      <c r="S352" s="115"/>
      <c r="T352" s="115"/>
      <c r="U352" s="117"/>
      <c r="V352" s="115"/>
      <c r="W352" s="115"/>
    </row>
    <row r="353" spans="8:8"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6"/>
      <c r="M353" s="115"/>
      <c r="N353" s="115"/>
      <c r="O353" s="115"/>
      <c r="P353" s="115"/>
      <c r="Q353" s="115"/>
      <c r="R353" s="115"/>
      <c r="S353" s="115"/>
      <c r="T353" s="115"/>
      <c r="U353" s="117"/>
      <c r="V353" s="115"/>
      <c r="W353" s="115"/>
    </row>
    <row r="354" spans="8:8"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6"/>
      <c r="M354" s="115"/>
      <c r="N354" s="115"/>
      <c r="O354" s="115"/>
      <c r="P354" s="115"/>
      <c r="Q354" s="115"/>
      <c r="R354" s="115"/>
      <c r="S354" s="115"/>
      <c r="T354" s="115"/>
      <c r="U354" s="117"/>
      <c r="V354" s="115"/>
      <c r="W354" s="115"/>
    </row>
    <row r="355" spans="8:8"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6"/>
      <c r="M355" s="115"/>
      <c r="N355" s="115"/>
      <c r="O355" s="115"/>
      <c r="P355" s="115"/>
      <c r="Q355" s="115"/>
      <c r="R355" s="115"/>
      <c r="S355" s="115"/>
      <c r="T355" s="115"/>
      <c r="U355" s="117"/>
      <c r="V355" s="115"/>
      <c r="W355" s="115"/>
    </row>
    <row r="356" spans="8:8"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6"/>
      <c r="M356" s="115"/>
      <c r="N356" s="115"/>
      <c r="O356" s="115"/>
      <c r="P356" s="115"/>
      <c r="Q356" s="115"/>
      <c r="R356" s="115"/>
      <c r="S356" s="115"/>
      <c r="T356" s="115"/>
      <c r="U356" s="117"/>
      <c r="V356" s="115"/>
      <c r="W356" s="115"/>
    </row>
    <row r="357" spans="8:8"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6"/>
      <c r="M357" s="115"/>
      <c r="N357" s="115"/>
      <c r="O357" s="115"/>
      <c r="P357" s="115"/>
      <c r="Q357" s="115"/>
      <c r="R357" s="115"/>
      <c r="S357" s="115"/>
      <c r="T357" s="115"/>
      <c r="U357" s="117"/>
      <c r="V357" s="115"/>
      <c r="W357" s="115"/>
    </row>
    <row r="358" spans="8:8"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6"/>
      <c r="M358" s="115"/>
      <c r="N358" s="115"/>
      <c r="O358" s="115"/>
      <c r="P358" s="115"/>
      <c r="Q358" s="115"/>
      <c r="R358" s="115"/>
      <c r="S358" s="115"/>
      <c r="T358" s="115"/>
      <c r="U358" s="117"/>
      <c r="V358" s="115"/>
      <c r="W358" s="115"/>
    </row>
    <row r="359" spans="8:8"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6"/>
      <c r="M359" s="115"/>
      <c r="N359" s="115"/>
      <c r="O359" s="115"/>
      <c r="P359" s="115"/>
      <c r="Q359" s="115"/>
      <c r="R359" s="115"/>
      <c r="S359" s="115"/>
      <c r="T359" s="115"/>
      <c r="U359" s="117"/>
      <c r="V359" s="115"/>
      <c r="W359" s="115"/>
    </row>
    <row r="360" spans="8:8"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6"/>
      <c r="M360" s="115"/>
      <c r="N360" s="115"/>
      <c r="O360" s="115"/>
      <c r="P360" s="115"/>
      <c r="Q360" s="115"/>
      <c r="R360" s="115"/>
      <c r="S360" s="115"/>
      <c r="T360" s="115"/>
      <c r="U360" s="117"/>
      <c r="V360" s="115"/>
      <c r="W360" s="115"/>
    </row>
    <row r="361" spans="8:8"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6"/>
      <c r="M361" s="115"/>
      <c r="N361" s="115"/>
      <c r="O361" s="115"/>
      <c r="P361" s="115"/>
      <c r="Q361" s="115"/>
      <c r="R361" s="115"/>
      <c r="S361" s="115"/>
      <c r="T361" s="115"/>
      <c r="U361" s="117"/>
      <c r="V361" s="115"/>
      <c r="W361" s="115"/>
    </row>
    <row r="362" spans="8:8"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6"/>
      <c r="M362" s="115"/>
      <c r="N362" s="115"/>
      <c r="O362" s="115"/>
      <c r="P362" s="115"/>
      <c r="Q362" s="115"/>
      <c r="R362" s="115"/>
      <c r="S362" s="115"/>
      <c r="T362" s="115"/>
      <c r="U362" s="117"/>
      <c r="V362" s="115"/>
      <c r="W362" s="115"/>
    </row>
    <row r="363" spans="8:8"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6"/>
      <c r="M363" s="115"/>
      <c r="N363" s="115"/>
      <c r="O363" s="115"/>
      <c r="P363" s="115"/>
      <c r="Q363" s="115"/>
      <c r="R363" s="115"/>
      <c r="S363" s="115"/>
      <c r="T363" s="115"/>
      <c r="U363" s="117"/>
      <c r="V363" s="115"/>
      <c r="W363" s="115"/>
    </row>
    <row r="364" spans="8:8"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6"/>
      <c r="M364" s="115"/>
      <c r="N364" s="115"/>
      <c r="O364" s="115"/>
      <c r="P364" s="115"/>
      <c r="Q364" s="115"/>
      <c r="R364" s="115"/>
      <c r="S364" s="115"/>
      <c r="T364" s="115"/>
      <c r="U364" s="117"/>
      <c r="V364" s="115"/>
      <c r="W364" s="115"/>
    </row>
    <row r="365" spans="8:8"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6"/>
      <c r="M365" s="115"/>
      <c r="N365" s="115"/>
      <c r="O365" s="115"/>
      <c r="P365" s="115"/>
      <c r="Q365" s="115"/>
      <c r="R365" s="115"/>
      <c r="S365" s="115"/>
      <c r="T365" s="115"/>
      <c r="U365" s="117"/>
      <c r="V365" s="115"/>
      <c r="W365" s="115"/>
    </row>
    <row r="366" spans="8:8"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6"/>
      <c r="M366" s="115"/>
      <c r="N366" s="115"/>
      <c r="O366" s="115"/>
      <c r="P366" s="115"/>
      <c r="Q366" s="115"/>
      <c r="R366" s="115"/>
      <c r="S366" s="115"/>
      <c r="T366" s="115"/>
      <c r="U366" s="117"/>
      <c r="V366" s="115"/>
      <c r="W366" s="115"/>
    </row>
    <row r="367" spans="8:8"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6"/>
      <c r="M367" s="115"/>
      <c r="N367" s="115"/>
      <c r="O367" s="115"/>
      <c r="P367" s="115"/>
      <c r="Q367" s="115"/>
      <c r="R367" s="115"/>
      <c r="S367" s="115"/>
      <c r="T367" s="115"/>
      <c r="U367" s="117"/>
      <c r="V367" s="115"/>
      <c r="W367" s="115"/>
    </row>
    <row r="368" spans="8:8"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6"/>
      <c r="M368" s="115"/>
      <c r="N368" s="115"/>
      <c r="O368" s="115"/>
      <c r="P368" s="115"/>
      <c r="Q368" s="115"/>
      <c r="R368" s="115"/>
      <c r="S368" s="115"/>
      <c r="T368" s="115"/>
      <c r="U368" s="117"/>
      <c r="V368" s="115"/>
      <c r="W368" s="115"/>
    </row>
    <row r="369" spans="8:8"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6"/>
      <c r="M369" s="115"/>
      <c r="N369" s="115"/>
      <c r="O369" s="115"/>
      <c r="P369" s="115"/>
      <c r="Q369" s="115"/>
      <c r="R369" s="115"/>
      <c r="S369" s="115"/>
      <c r="T369" s="115"/>
      <c r="U369" s="117"/>
      <c r="V369" s="115"/>
      <c r="W369" s="115"/>
    </row>
    <row r="370" spans="8:8"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6"/>
      <c r="M370" s="115"/>
      <c r="N370" s="115"/>
      <c r="O370" s="115"/>
      <c r="P370" s="115"/>
      <c r="Q370" s="115"/>
      <c r="R370" s="115"/>
      <c r="S370" s="115"/>
      <c r="T370" s="115"/>
      <c r="U370" s="117"/>
      <c r="V370" s="115"/>
      <c r="W370" s="115"/>
    </row>
    <row r="371" spans="8:8"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6"/>
      <c r="M371" s="115"/>
      <c r="N371" s="115"/>
      <c r="O371" s="115"/>
      <c r="P371" s="115"/>
      <c r="Q371" s="115"/>
      <c r="R371" s="115"/>
      <c r="S371" s="115"/>
      <c r="T371" s="115"/>
      <c r="U371" s="117"/>
      <c r="V371" s="115"/>
      <c r="W371" s="115"/>
    </row>
    <row r="372" spans="8:8"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6"/>
      <c r="M372" s="115"/>
      <c r="N372" s="115"/>
      <c r="O372" s="115"/>
      <c r="P372" s="115"/>
      <c r="Q372" s="115"/>
      <c r="R372" s="115"/>
      <c r="S372" s="115"/>
      <c r="T372" s="115"/>
      <c r="U372" s="117"/>
      <c r="V372" s="115"/>
      <c r="W372" s="115"/>
    </row>
    <row r="373" spans="8:8"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6"/>
      <c r="M373" s="115"/>
      <c r="N373" s="115"/>
      <c r="O373" s="115"/>
      <c r="P373" s="115"/>
      <c r="Q373" s="115"/>
      <c r="R373" s="115"/>
      <c r="S373" s="115"/>
      <c r="T373" s="115"/>
      <c r="U373" s="117"/>
      <c r="V373" s="115"/>
      <c r="W373" s="115"/>
    </row>
    <row r="374" spans="8:8"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6"/>
      <c r="M374" s="115"/>
      <c r="N374" s="115"/>
      <c r="O374" s="115"/>
      <c r="P374" s="115"/>
      <c r="Q374" s="115"/>
      <c r="R374" s="115"/>
      <c r="S374" s="115"/>
      <c r="T374" s="115"/>
      <c r="U374" s="117"/>
      <c r="V374" s="115"/>
      <c r="W374" s="115"/>
    </row>
    <row r="375" spans="8:8"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6"/>
      <c r="M375" s="115"/>
      <c r="N375" s="115"/>
      <c r="O375" s="115"/>
      <c r="P375" s="115"/>
      <c r="Q375" s="115"/>
      <c r="R375" s="115"/>
      <c r="S375" s="115"/>
      <c r="T375" s="115"/>
      <c r="U375" s="117"/>
      <c r="V375" s="115"/>
      <c r="W375" s="115"/>
    </row>
  </sheetData>
  <mergeCells count="10">
    <mergeCell ref="E3:G3"/>
    <mergeCell ref="C55:T55"/>
    <mergeCell ref="C5:T5"/>
    <mergeCell ref="C15:T15"/>
    <mergeCell ref="C25:T25"/>
    <mergeCell ref="C35:T35"/>
    <mergeCell ref="C45:T45"/>
    <mergeCell ref="C75:T75"/>
    <mergeCell ref="C65:T65"/>
    <mergeCell ref="K3:S3"/>
  </mergeCells>
  <hyperlinks>
    <hyperlink ref="K3" r:id="rId2"/>
  </hyperlinks>
  <pageMargins left="0.7" right="0.7" top="0.75" bottom="0.75" header="0.3" footer="0.3"/>
  <drawing r:id="rId1"/>
  <extLst>
    <ext xmlns:x14="http://schemas.microsoft.com/office/spreadsheetml/2009/9/main" uri="{05C60535-1F16-4fd2-B633-F4F36F0B64E0}"/>
  </extLst>
</worksheet>
</file>

<file path=xl/worksheets/sheet3.xml><?xml version="1.0" encoding="utf-8"?>
<worksheet xmlns:r="http://schemas.openxmlformats.org/officeDocument/2006/relationships" xmlns="http://schemas.openxmlformats.org/spreadsheetml/2006/main">
  <dimension ref="A1:AE61"/>
  <sheetViews>
    <sheetView tabSelected="1" workbookViewId="0" topLeftCell="G29">
      <selection activeCell="P18" sqref="P18"/>
    </sheetView>
  </sheetViews>
  <sheetFormatPr defaultRowHeight="15.0" defaultColWidth="10"/>
  <cols>
    <col min="1" max="1" customWidth="1" width="2.7109375" style="34"/>
    <col min="2" max="2" customWidth="1" width="3.7109375" style="118"/>
    <col min="3" max="3" customWidth="1" width="10.425781" style="119"/>
    <col min="4" max="4" customWidth="1" width="13.140625" style="119"/>
    <col min="5" max="5" customWidth="1" width="3.7109375" style="119"/>
    <col min="6" max="6" customWidth="1" width="3.7109375" style="120"/>
    <col min="7" max="7" customWidth="1" width="17.570313" style="1"/>
    <col min="8" max="8" customWidth="1" width="3.7109375" style="1"/>
    <col min="9" max="9" customWidth="1" width="3.7109375" style="118"/>
    <col min="10" max="10" customWidth="1" width="18.710938" style="1"/>
    <col min="11" max="11" customWidth="1" width="3.7109375" style="1"/>
    <col min="12" max="12" customWidth="1" width="7.4257813" style="118"/>
    <col min="13" max="13" customWidth="1" width="16.710938" style="1"/>
    <col min="14" max="14" customWidth="1" width="3.7109375" style="1"/>
    <col min="15" max="15" customWidth="1" width="3.7109375" style="118"/>
    <col min="16" max="16" customWidth="1" width="15.7109375" style="1"/>
    <col min="17" max="17" customWidth="1" width="3.7109375" style="1"/>
    <col min="18" max="18" customWidth="1" width="3.7109375" style="118"/>
    <col min="19" max="19" customWidth="1" width="15.7109375" style="1"/>
    <col min="20" max="20" customWidth="1" width="3.7109375" style="118"/>
    <col min="21" max="21" customWidth="1" width="11.425781" style="35"/>
    <col min="22" max="22" customWidth="1" width="11.425781" style="35"/>
    <col min="23" max="23" customWidth="1" width="11.425781" style="35"/>
    <col min="24" max="24" customWidth="1" width="11.425781" style="35"/>
    <col min="25" max="25" customWidth="1" width="11.425781" style="35"/>
    <col min="257" max="16384" width="9" style="0" hidden="0"/>
  </cols>
  <sheetData>
    <row r="1" spans="8:8" s="34" ht="15.75" customFormat="1">
      <c r="B1" s="38"/>
      <c r="C1" s="121"/>
      <c r="D1" s="121"/>
      <c r="E1" s="121"/>
      <c r="F1" s="122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8:8" s="36" ht="15.0" customFormat="1">
      <c r="A2" s="34"/>
      <c r="B2" s="123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5"/>
      <c r="R2" s="34"/>
      <c r="S2" s="34"/>
      <c r="T2" s="34"/>
      <c r="U2" s="34"/>
      <c r="V2" s="34"/>
      <c r="W2" s="34"/>
      <c r="X2" s="34"/>
      <c r="Y2" s="34"/>
      <c r="Z2" s="34"/>
    </row>
    <row r="3" spans="8:8" ht="16.5">
      <c r="B3" s="13"/>
      <c r="C3" s="126" t="s">
        <v>131</v>
      </c>
      <c r="D3" s="126"/>
      <c r="E3" s="126"/>
      <c r="F3" s="14"/>
      <c r="G3" s="127" t="s">
        <v>132</v>
      </c>
      <c r="H3" s="127"/>
      <c r="I3" s="128"/>
      <c r="J3" s="129" t="s">
        <v>25</v>
      </c>
      <c r="K3" s="129"/>
      <c r="L3" s="128"/>
      <c r="M3" s="14"/>
      <c r="N3" s="14"/>
      <c r="O3" s="14"/>
      <c r="P3" s="14"/>
      <c r="Q3" s="15"/>
      <c r="R3" s="130"/>
      <c r="S3" s="130"/>
      <c r="T3" s="130"/>
      <c r="U3" s="130"/>
      <c r="V3" s="130"/>
      <c r="W3" s="130"/>
      <c r="X3" s="130"/>
      <c r="Y3" s="130"/>
      <c r="Z3" s="130"/>
      <c r="AA3" s="131"/>
      <c r="AB3" s="132"/>
      <c r="AC3" s="132"/>
      <c r="AD3" s="133"/>
    </row>
    <row r="4" spans="8:8" s="36" ht="15.0" customFormat="1">
      <c r="A4" s="34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34"/>
      <c r="N4" s="134"/>
      <c r="O4" s="14"/>
      <c r="P4" s="14"/>
      <c r="Q4" s="15"/>
      <c r="R4" s="34"/>
      <c r="S4" s="34"/>
      <c r="T4" s="34"/>
      <c r="U4" s="34"/>
      <c r="V4" s="34"/>
      <c r="W4" s="34"/>
      <c r="X4" s="34"/>
      <c r="Y4" s="34"/>
      <c r="Z4" s="34"/>
    </row>
    <row r="5" spans="8:8" s="135" ht="15.0" customFormat="1">
      <c r="A5" s="136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37"/>
      <c r="N5" s="138"/>
      <c r="O5" s="14"/>
      <c r="P5" s="14"/>
      <c r="Q5" s="15"/>
      <c r="R5" s="136"/>
      <c r="S5" s="136"/>
      <c r="T5" s="136"/>
      <c r="U5" s="136"/>
      <c r="V5" s="136"/>
      <c r="W5" s="136"/>
      <c r="X5" s="136"/>
      <c r="Y5" s="136"/>
      <c r="Z5" s="136"/>
    </row>
    <row r="6" spans="8:8" s="135" ht="15.75" customFormat="1">
      <c r="A6" s="136"/>
      <c r="B6" s="13"/>
      <c r="C6" s="139" t="s">
        <v>142</v>
      </c>
      <c r="D6" s="139"/>
      <c r="E6" s="139"/>
      <c r="F6" s="14"/>
      <c r="G6" s="14"/>
      <c r="H6" s="14"/>
      <c r="I6" s="14"/>
      <c r="J6" s="14"/>
      <c r="K6" s="14"/>
      <c r="L6" s="14"/>
      <c r="M6" s="140"/>
      <c r="N6" s="134"/>
      <c r="O6" s="14"/>
      <c r="P6" s="14"/>
      <c r="Q6" s="15"/>
      <c r="R6" s="136"/>
      <c r="S6" s="136"/>
      <c r="T6" s="136"/>
      <c r="U6" s="136"/>
      <c r="V6" s="136"/>
      <c r="W6" s="136"/>
      <c r="X6" s="136"/>
      <c r="Y6" s="136"/>
      <c r="Z6" s="136"/>
    </row>
    <row r="7" spans="8:8" ht="15.0">
      <c r="B7" s="13"/>
      <c r="C7" s="141" t="s">
        <v>19</v>
      </c>
      <c r="D7" s="142" t="str">
        <f>IF(AND('Fase de grupos'!T8='Fase de grupos'!T9,'Fase de grupos'!S8='Fase de grupos'!S9,'Fase de grupos'!Q8='Fase de grupos'!Q9),"Manualmente",'Fase de grupos'!M8)</f>
        <v>Uruguay</v>
      </c>
      <c r="E7" s="143">
        <v>1.0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5"/>
      <c r="R7" s="34"/>
      <c r="S7" s="34"/>
      <c r="T7" s="34"/>
      <c r="U7" s="34"/>
      <c r="V7" s="34"/>
      <c r="W7" s="34"/>
      <c r="X7" s="34"/>
      <c r="Y7" s="34"/>
      <c r="Z7" s="34"/>
      <c r="AA7" s="36"/>
    </row>
    <row r="8" spans="8:8" s="8" ht="15.0" customFormat="1">
      <c r="A8" s="136"/>
      <c r="B8" s="13"/>
      <c r="C8" s="141" t="s">
        <v>20</v>
      </c>
      <c r="D8" s="142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43">
        <v>0.0</v>
      </c>
      <c r="F8" s="14"/>
      <c r="G8" s="142" t="str">
        <f>IF(E7&gt;E8,D7,IF(E8&gt;E7,D8,"Manualmente"))</f>
        <v>Uruguay</v>
      </c>
      <c r="H8" s="142">
        <v>1.0</v>
      </c>
      <c r="I8" s="14"/>
      <c r="J8" s="14"/>
      <c r="K8" s="14"/>
      <c r="L8" s="14"/>
      <c r="M8" s="134"/>
      <c r="N8" s="134"/>
      <c r="O8" s="14"/>
      <c r="P8" s="14"/>
      <c r="Q8" s="15"/>
      <c r="R8" s="136"/>
      <c r="S8" s="136"/>
      <c r="T8" s="136"/>
      <c r="U8" s="136"/>
      <c r="V8" s="136"/>
      <c r="W8" s="136"/>
      <c r="X8" s="136"/>
      <c r="Y8" s="136"/>
      <c r="Z8" s="136"/>
      <c r="AA8" s="135"/>
    </row>
    <row r="9" spans="8:8" s="8" ht="15.0" customFormat="1">
      <c r="A9" s="136"/>
      <c r="B9" s="13"/>
      <c r="C9" s="139" t="s">
        <v>179</v>
      </c>
      <c r="D9" s="139"/>
      <c r="E9" s="139"/>
      <c r="F9" s="14"/>
      <c r="G9" s="139" t="s">
        <v>184</v>
      </c>
      <c r="H9" s="139"/>
      <c r="I9" s="14"/>
      <c r="J9" s="142" t="str">
        <f>IF(H8&gt;H10,G8,IF(H10&gt;H8,G10,"Manualmente"))</f>
        <v>Uruguay</v>
      </c>
      <c r="K9" s="142">
        <v>1.0</v>
      </c>
      <c r="L9" s="14"/>
      <c r="M9" s="14"/>
      <c r="N9" s="14"/>
      <c r="O9" s="14"/>
      <c r="P9" s="14"/>
      <c r="Q9" s="15"/>
      <c r="R9" s="136"/>
      <c r="S9" s="136"/>
      <c r="T9" s="136"/>
      <c r="U9" s="136"/>
      <c r="V9" s="136"/>
      <c r="W9" s="136"/>
      <c r="X9" s="136"/>
      <c r="Y9" s="136"/>
      <c r="Z9" s="136"/>
      <c r="AA9" s="135"/>
    </row>
    <row r="10" spans="8:8" ht="17.7">
      <c r="A10" s="144"/>
      <c r="B10" s="13"/>
      <c r="C10" s="141" t="s">
        <v>21</v>
      </c>
      <c r="D10" s="142" t="str">
        <f>IF(AND('Fase de grupos'!T28='Fase de grupos'!T29,'Fase de grupos'!S28='Fase de grupos'!S29,'Fase de grupos'!Q28='Fase de grupos'!Q29),"Manualmente",'Fase de grupos'!M28)</f>
        <v>Francia</v>
      </c>
      <c r="E10" s="143">
        <v>0.0</v>
      </c>
      <c r="F10" s="14"/>
      <c r="G10" s="142" t="str">
        <f>IF(E10&gt;E11,D10,IF(E11&gt;E10,D11,"Manualmente"))</f>
        <v>Argentina</v>
      </c>
      <c r="H10" s="142">
        <v>0.0</v>
      </c>
      <c r="I10" s="14"/>
      <c r="J10" s="14"/>
      <c r="K10" s="14"/>
      <c r="L10" s="14"/>
      <c r="M10" s="127" t="s">
        <v>26</v>
      </c>
      <c r="N10" s="127"/>
      <c r="O10" s="14"/>
      <c r="P10" s="119"/>
      <c r="Q10" s="15"/>
      <c r="R10" s="34"/>
      <c r="S10" s="34"/>
      <c r="T10" s="34"/>
      <c r="U10" s="34"/>
      <c r="V10" s="34"/>
      <c r="W10" s="34"/>
      <c r="X10" s="34"/>
      <c r="Y10" s="34"/>
      <c r="Z10" s="34"/>
      <c r="AA10" s="36"/>
    </row>
    <row r="11" spans="8:8" ht="15.0">
      <c r="A11" s="144"/>
      <c r="B11" s="13"/>
      <c r="C11" s="141" t="s">
        <v>130</v>
      </c>
      <c r="D11" s="142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43">
        <v>1.0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19"/>
      <c r="Q11" s="15"/>
      <c r="R11" s="34"/>
      <c r="S11" s="34"/>
      <c r="T11" s="34"/>
      <c r="U11" s="34"/>
      <c r="V11" s="34"/>
      <c r="W11" s="34"/>
      <c r="X11" s="34"/>
      <c r="Y11" s="34"/>
      <c r="Z11" s="34"/>
      <c r="AA11" s="36"/>
    </row>
    <row r="12" spans="8:8" s="8" ht="15.0" customFormat="1">
      <c r="A12" s="136"/>
      <c r="B12" s="13"/>
      <c r="C12" s="134"/>
      <c r="D12" s="134"/>
      <c r="E12" s="134"/>
      <c r="F12" s="14"/>
      <c r="G12" s="14"/>
      <c r="H12" s="14"/>
      <c r="I12" s="14"/>
      <c r="J12" s="145" t="s">
        <v>188</v>
      </c>
      <c r="K12" s="145"/>
      <c r="L12" s="14"/>
      <c r="M12" s="146" t="str">
        <f>IF(K9&gt;K16,J9,IF(K16&gt;K9,J16,"Manualmente"))</f>
        <v>Brasil</v>
      </c>
      <c r="N12" s="147">
        <v>2.0</v>
      </c>
      <c r="O12" s="14"/>
      <c r="P12" s="140" t="s">
        <v>27</v>
      </c>
      <c r="Q12" s="15"/>
      <c r="R12" s="136"/>
      <c r="S12" s="136"/>
      <c r="T12" s="136"/>
      <c r="U12" s="136"/>
      <c r="V12" s="136"/>
      <c r="W12" s="136"/>
      <c r="X12" s="136"/>
      <c r="Y12" s="136"/>
      <c r="Z12" s="136"/>
      <c r="AA12" s="135"/>
    </row>
    <row r="13" spans="8:8" ht="15.75">
      <c r="A13" s="144"/>
      <c r="B13" s="13"/>
      <c r="C13" s="139" t="s">
        <v>143</v>
      </c>
      <c r="D13" s="139"/>
      <c r="E13" s="139"/>
      <c r="F13" s="14"/>
      <c r="G13" s="14"/>
      <c r="H13" s="14"/>
      <c r="I13" s="14"/>
      <c r="J13" s="14"/>
      <c r="K13" s="128"/>
      <c r="L13" s="14"/>
      <c r="M13" s="145" t="s">
        <v>190</v>
      </c>
      <c r="N13" s="145"/>
      <c r="O13" s="14"/>
      <c r="P13" s="146" t="str">
        <f>IF(N12&gt;N14,M12,IF(N14&gt;N12,M14,"Manualmente"))</f>
        <v>Brasil</v>
      </c>
      <c r="Q13" s="15"/>
      <c r="R13" s="34"/>
      <c r="S13" s="34"/>
      <c r="T13" s="34"/>
      <c r="U13" s="34"/>
      <c r="V13" s="34"/>
      <c r="W13" s="34"/>
      <c r="X13" s="34"/>
      <c r="Y13" s="34"/>
      <c r="Z13" s="34"/>
      <c r="AA13" s="36"/>
    </row>
    <row r="14" spans="8:8" ht="15.0">
      <c r="A14" s="144"/>
      <c r="B14" s="13"/>
      <c r="C14" s="141" t="s">
        <v>133</v>
      </c>
      <c r="D14" s="142" t="str">
        <f>IF(AND('Fase de grupos'!T48='Fase de grupos'!T49,'Fase de grupos'!S48='Fase de grupos'!S49,'Fase de grupos'!Q48='Fase de grupos'!Q49),"Manualmente",'Fase de grupos'!M48)</f>
        <v>Brasil</v>
      </c>
      <c r="E14" s="143">
        <v>3.0</v>
      </c>
      <c r="F14" s="14"/>
      <c r="G14" s="14"/>
      <c r="H14" s="14"/>
      <c r="I14" s="14"/>
      <c r="J14" s="14"/>
      <c r="K14" s="14"/>
      <c r="L14" s="14"/>
      <c r="M14" s="146" t="str">
        <f>IF(K23&gt;K30,J23,IF(K30&gt;K23,J30,"Manualmente"))</f>
        <v>España</v>
      </c>
      <c r="N14" s="146">
        <v>0.0</v>
      </c>
      <c r="O14" s="14"/>
      <c r="P14" s="148"/>
      <c r="Q14" s="15"/>
      <c r="R14" s="34"/>
      <c r="S14" s="34"/>
      <c r="T14" s="34"/>
      <c r="U14" s="34"/>
      <c r="V14" s="34"/>
      <c r="W14" s="34"/>
      <c r="X14" s="34"/>
      <c r="Y14" s="34"/>
      <c r="Z14" s="34"/>
      <c r="AA14" s="36"/>
    </row>
    <row r="15" spans="8:8" ht="15.0">
      <c r="B15" s="13"/>
      <c r="C15" s="141" t="s">
        <v>134</v>
      </c>
      <c r="D15" s="142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43">
        <v>0.0</v>
      </c>
      <c r="F15" s="14"/>
      <c r="G15" s="142" t="str">
        <f>IF(E14&gt;E15,D14,IF(E15&gt;E14,D15,"Manualmente"))</f>
        <v>Brasil</v>
      </c>
      <c r="H15" s="142">
        <v>3.0</v>
      </c>
      <c r="I15" s="14"/>
      <c r="J15" s="14"/>
      <c r="K15" s="14"/>
      <c r="L15" s="14"/>
      <c r="M15" s="148"/>
      <c r="N15" s="14"/>
      <c r="O15" s="14"/>
      <c r="P15" s="14"/>
      <c r="Q15" s="15"/>
      <c r="R15" s="34"/>
      <c r="S15" s="34"/>
      <c r="T15" s="34"/>
      <c r="U15" s="34"/>
      <c r="V15" s="34"/>
      <c r="W15" s="34"/>
      <c r="X15" s="34"/>
      <c r="Y15" s="34"/>
      <c r="Z15" s="34"/>
      <c r="AA15" s="36"/>
    </row>
    <row r="16" spans="8:8" ht="15.0">
      <c r="B16" s="13"/>
      <c r="C16" s="139" t="s">
        <v>144</v>
      </c>
      <c r="D16" s="139"/>
      <c r="E16" s="139"/>
      <c r="F16" s="14"/>
      <c r="G16" s="139" t="s">
        <v>186</v>
      </c>
      <c r="H16" s="139"/>
      <c r="I16" s="14"/>
      <c r="J16" s="142" t="str">
        <f>IF(H15&gt;H17,G15,IF(H17&gt;H15,G17,"Manualmente"))</f>
        <v>Brasil</v>
      </c>
      <c r="K16" s="142">
        <v>2.0</v>
      </c>
      <c r="L16" s="14"/>
      <c r="M16" s="14"/>
      <c r="N16" s="14"/>
      <c r="O16" s="14"/>
      <c r="P16" s="140" t="s">
        <v>28</v>
      </c>
      <c r="Q16" s="15"/>
      <c r="R16" s="34"/>
      <c r="S16" s="34"/>
      <c r="T16" s="34"/>
      <c r="U16" s="34"/>
      <c r="V16" s="34"/>
      <c r="W16" s="34"/>
      <c r="X16" s="34"/>
      <c r="Y16" s="34"/>
      <c r="Z16" s="34"/>
      <c r="AA16" s="36"/>
    </row>
    <row r="17" spans="8:8" ht="27.5">
      <c r="B17" s="13"/>
      <c r="C17" s="141" t="s">
        <v>135</v>
      </c>
      <c r="D17" s="142" t="str">
        <f>IF(AND('Fase de grupos'!T68='Fase de grupos'!T69,'Fase de grupos'!S68='Fase de grupos'!S69,'Fase de grupos'!Q68='Fase de grupos'!Q69),"Manualmente",'Fase de grupos'!M68)</f>
        <v>Bélgica</v>
      </c>
      <c r="E17" s="143">
        <v>0.0</v>
      </c>
      <c r="F17" s="14"/>
      <c r="G17" s="142" t="str">
        <f>IF(E17&gt;E18,D17,IF(E18&gt;E17,D18,"Manualmente"))</f>
        <v>Colombia</v>
      </c>
      <c r="H17" s="142">
        <v>1.0</v>
      </c>
      <c r="I17" s="14"/>
      <c r="J17" s="14"/>
      <c r="K17" s="14"/>
      <c r="L17" s="14"/>
      <c r="M17" s="14"/>
      <c r="N17" s="14"/>
      <c r="O17" s="14"/>
      <c r="P17" s="149" t="s">
        <v>225</v>
      </c>
      <c r="Q17" s="150"/>
      <c r="R17" s="34"/>
      <c r="S17" s="34"/>
      <c r="T17" s="34"/>
      <c r="U17" s="34"/>
      <c r="V17" s="34"/>
      <c r="W17" s="34"/>
      <c r="X17" s="34"/>
      <c r="Y17" s="34"/>
      <c r="Z17" s="34"/>
      <c r="AA17" s="36"/>
    </row>
    <row r="18" spans="8:8" ht="15.0">
      <c r="B18" s="13"/>
      <c r="C18" s="141" t="s">
        <v>136</v>
      </c>
      <c r="D18" s="142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43">
        <v>1.0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19"/>
      <c r="Q18" s="15"/>
      <c r="R18" s="34"/>
      <c r="S18" s="34"/>
      <c r="T18" s="34"/>
      <c r="U18" s="34"/>
      <c r="V18" s="34"/>
      <c r="W18" s="34"/>
      <c r="X18" s="34"/>
      <c r="Y18" s="34"/>
      <c r="Z18" s="34"/>
      <c r="AA18" s="36"/>
    </row>
    <row r="19" spans="8:8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  <c r="R19" s="34"/>
      <c r="S19" s="34"/>
      <c r="T19" s="34"/>
      <c r="U19" s="34"/>
      <c r="V19" s="34"/>
      <c r="W19" s="34"/>
      <c r="X19" s="34"/>
      <c r="Y19" s="34"/>
      <c r="Z19" s="34"/>
      <c r="AA19" s="36"/>
    </row>
    <row r="20" spans="8:8" ht="17.25">
      <c r="B20" s="13"/>
      <c r="C20" s="139" t="s">
        <v>180</v>
      </c>
      <c r="D20" s="139"/>
      <c r="E20" s="139"/>
      <c r="F20" s="14"/>
      <c r="G20" s="14"/>
      <c r="H20" s="14"/>
      <c r="I20" s="14"/>
      <c r="J20" s="14"/>
      <c r="K20" s="14"/>
      <c r="L20" s="14"/>
      <c r="M20" s="129" t="s">
        <v>32</v>
      </c>
      <c r="N20" s="129"/>
      <c r="O20" s="14"/>
      <c r="P20" s="14"/>
      <c r="Q20" s="15"/>
      <c r="R20" s="34"/>
      <c r="S20" s="34"/>
      <c r="T20" s="34"/>
      <c r="U20" s="34"/>
      <c r="V20" s="34"/>
      <c r="W20" s="34"/>
      <c r="X20" s="34"/>
      <c r="Y20" s="34"/>
      <c r="Z20" s="34"/>
      <c r="AA20" s="36"/>
    </row>
    <row r="21" spans="8:8" ht="15.0">
      <c r="B21" s="13"/>
      <c r="C21" s="141" t="s">
        <v>22</v>
      </c>
      <c r="D21" s="142" t="str">
        <f>IF(AND('Fase de grupos'!T18='Fase de grupos'!T19,'Fase de grupos'!S18='Fase de grupos'!S19,'Fase de grupos'!Q18='Fase de grupos'!Q19),"Manualmente",'Fase de grupos'!M18)</f>
        <v>España</v>
      </c>
      <c r="E21" s="143">
        <v>3.0</v>
      </c>
      <c r="F21" s="14"/>
      <c r="G21" s="14"/>
      <c r="H21" s="14"/>
      <c r="I21" s="14"/>
      <c r="J21" s="14"/>
      <c r="K21" s="128"/>
      <c r="L21" s="14"/>
      <c r="M21" s="14"/>
      <c r="N21" s="14"/>
      <c r="O21" s="14"/>
      <c r="P21" s="14"/>
      <c r="Q21" s="151"/>
      <c r="R21" s="34"/>
      <c r="S21" s="34"/>
      <c r="T21" s="34"/>
      <c r="U21" s="34"/>
      <c r="V21" s="34"/>
      <c r="W21" s="34"/>
      <c r="X21" s="34"/>
      <c r="Y21" s="34"/>
      <c r="Z21" s="34"/>
      <c r="AA21" s="36"/>
    </row>
    <row r="22" spans="8:8" ht="15.0">
      <c r="B22" s="13"/>
      <c r="C22" s="141" t="s">
        <v>23</v>
      </c>
      <c r="D22" s="142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43">
        <v>1.0</v>
      </c>
      <c r="F22" s="14"/>
      <c r="G22" s="142" t="str">
        <f>IF(E21&gt;E22,D21,IF(E22&gt;E21,D22,"Manualmente"))</f>
        <v>España</v>
      </c>
      <c r="H22" s="142">
        <v>1.0</v>
      </c>
      <c r="I22" s="14"/>
      <c r="J22" s="14"/>
      <c r="K22" s="14"/>
      <c r="L22" s="14"/>
      <c r="M22" s="146" t="str">
        <f>IF(K9&gt;K16,J16,IF(K16&gt;K9,J9,"Manualmente"))</f>
        <v>Uruguay</v>
      </c>
      <c r="N22" s="147">
        <v>0.0</v>
      </c>
      <c r="O22" s="14"/>
      <c r="P22" s="14"/>
      <c r="Q22" s="151"/>
      <c r="R22" s="34"/>
      <c r="S22" s="34"/>
      <c r="T22" s="34"/>
      <c r="U22" s="34"/>
      <c r="V22" s="34"/>
      <c r="W22" s="34"/>
      <c r="X22" s="34"/>
      <c r="Y22" s="34"/>
      <c r="Z22" s="34"/>
      <c r="AA22" s="36"/>
    </row>
    <row r="23" spans="8:8" ht="15.0">
      <c r="B23" s="13"/>
      <c r="C23" s="139" t="s">
        <v>181</v>
      </c>
      <c r="D23" s="139"/>
      <c r="E23" s="139"/>
      <c r="F23" s="14"/>
      <c r="G23" s="139" t="s">
        <v>185</v>
      </c>
      <c r="H23" s="139"/>
      <c r="I23" s="14"/>
      <c r="J23" s="142" t="str">
        <f>IF(H22&gt;H24,G22,IF(H24&gt;H22,G24,"Manualmente"))</f>
        <v>España</v>
      </c>
      <c r="K23" s="142">
        <v>1.0</v>
      </c>
      <c r="L23" s="14"/>
      <c r="M23" s="145" t="s">
        <v>191</v>
      </c>
      <c r="N23" s="145"/>
      <c r="O23" s="14"/>
      <c r="P23" s="14"/>
      <c r="Q23" s="151"/>
      <c r="R23" s="34"/>
      <c r="S23" s="34"/>
      <c r="T23" s="34"/>
      <c r="U23" s="34"/>
      <c r="V23" s="34"/>
      <c r="W23" s="34"/>
      <c r="X23" s="34"/>
      <c r="Y23" s="34"/>
      <c r="Z23" s="34"/>
      <c r="AA23" s="36"/>
    </row>
    <row r="24" spans="8:8" ht="15.0">
      <c r="B24" s="13"/>
      <c r="C24" s="141" t="s">
        <v>137</v>
      </c>
      <c r="D24" s="142" t="str">
        <f>IF(AND('Fase de grupos'!T38='Fase de grupos'!T39,'Fase de grupos'!S38='Fase de grupos'!S39,'Fase de grupos'!Q38='Fase de grupos'!Q39),"Manualmente",'Fase de grupos'!M38)</f>
        <v>Nigeria</v>
      </c>
      <c r="E24" s="143">
        <v>0.0</v>
      </c>
      <c r="F24" s="14"/>
      <c r="G24" s="142" t="str">
        <f>IF(E24&gt;E25,D24,IF(E25&gt;E24,D25,"Manualmente"))</f>
        <v>Perú</v>
      </c>
      <c r="H24" s="142">
        <v>0.0</v>
      </c>
      <c r="I24" s="14"/>
      <c r="J24" s="14"/>
      <c r="K24" s="14"/>
      <c r="L24" s="14"/>
      <c r="M24" s="146" t="str">
        <f>IF(K23&gt;K30,J30,IF(K30&gt;K23,J23,"Manualmente"))</f>
        <v>Alemania</v>
      </c>
      <c r="N24" s="146">
        <v>3.0</v>
      </c>
      <c r="O24" s="14"/>
      <c r="P24" s="14"/>
      <c r="Q24" s="151"/>
      <c r="R24" s="34"/>
      <c r="S24" s="34"/>
      <c r="T24" s="34"/>
      <c r="U24" s="34"/>
      <c r="V24" s="34"/>
      <c r="W24" s="34"/>
      <c r="X24" s="34"/>
      <c r="Y24" s="34"/>
      <c r="Z24" s="34"/>
      <c r="AA24" s="36"/>
    </row>
    <row r="25" spans="8:8" ht="15.0">
      <c r="B25" s="13"/>
      <c r="C25" s="141" t="s">
        <v>24</v>
      </c>
      <c r="D25" s="142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43">
        <v>1.0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1"/>
      <c r="R25" s="34"/>
      <c r="S25" s="34"/>
      <c r="T25" s="34"/>
      <c r="U25" s="34"/>
      <c r="V25" s="34"/>
      <c r="W25" s="34"/>
      <c r="X25" s="34"/>
      <c r="Y25" s="34"/>
      <c r="Z25" s="34"/>
      <c r="AA25" s="36"/>
    </row>
    <row r="26" spans="8:8">
      <c r="B26" s="13"/>
      <c r="C26" s="14"/>
      <c r="D26" s="14"/>
      <c r="E26" s="14"/>
      <c r="F26" s="14"/>
      <c r="G26" s="14"/>
      <c r="H26" s="14"/>
      <c r="I26" s="14"/>
      <c r="J26" s="145" t="s">
        <v>189</v>
      </c>
      <c r="K26" s="145"/>
      <c r="L26" s="14"/>
      <c r="M26" s="14"/>
      <c r="N26" s="14"/>
      <c r="O26" s="14"/>
      <c r="P26" s="14"/>
      <c r="Q26" s="151"/>
      <c r="R26" s="34"/>
      <c r="S26" s="34"/>
      <c r="T26" s="34"/>
      <c r="U26" s="34"/>
      <c r="V26" s="34"/>
      <c r="W26" s="34"/>
      <c r="X26" s="34"/>
      <c r="Y26" s="34"/>
      <c r="Z26" s="34"/>
      <c r="AA26" s="36"/>
    </row>
    <row r="27" spans="8:8" ht="15.75">
      <c r="B27" s="13"/>
      <c r="C27" s="139" t="s">
        <v>182</v>
      </c>
      <c r="D27" s="139"/>
      <c r="E27" s="139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1"/>
      <c r="R27" s="34"/>
      <c r="S27" s="34"/>
      <c r="T27" s="34"/>
      <c r="U27" s="34"/>
      <c r="V27" s="34"/>
      <c r="W27" s="34"/>
      <c r="X27" s="34"/>
      <c r="Y27" s="34"/>
      <c r="Z27" s="34"/>
      <c r="AA27" s="36"/>
    </row>
    <row r="28" spans="8:8" ht="15.0">
      <c r="B28" s="13"/>
      <c r="C28" s="141" t="s">
        <v>138</v>
      </c>
      <c r="D28" s="142" t="str">
        <f>IF(AND('Fase de grupos'!T58='Fase de grupos'!T59,'Fase de grupos'!S58='Fase de grupos'!S59,'Fase de grupos'!Q58='Fase de grupos'!Q59),"Manualmente",'Fase de grupos'!M58)</f>
        <v>Alemania</v>
      </c>
      <c r="E28" s="143">
        <v>3.0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1"/>
      <c r="R28" s="34"/>
      <c r="S28" s="34"/>
      <c r="T28" s="34"/>
      <c r="U28" s="34"/>
      <c r="V28" s="34"/>
      <c r="W28" s="34"/>
      <c r="X28" s="34"/>
      <c r="Y28" s="34"/>
      <c r="Z28" s="34"/>
      <c r="AA28" s="36"/>
    </row>
    <row r="29" spans="8:8" ht="15.0">
      <c r="B29" s="13"/>
      <c r="C29" s="141" t="s">
        <v>139</v>
      </c>
      <c r="D29" s="142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43">
        <v>0.0</v>
      </c>
      <c r="F29" s="14"/>
      <c r="G29" s="142" t="str">
        <f>IF(E28&gt;E29,D28,IF(E29&gt;E28,D29,"Manualmente"))</f>
        <v>Alemania</v>
      </c>
      <c r="H29" s="142">
        <v>2.0</v>
      </c>
      <c r="I29" s="14"/>
      <c r="J29" s="14"/>
      <c r="K29" s="14"/>
      <c r="L29" s="14"/>
      <c r="M29" s="14"/>
      <c r="N29" s="14"/>
      <c r="O29" s="14"/>
      <c r="P29" s="14"/>
      <c r="Q29" s="15"/>
      <c r="R29" s="38"/>
      <c r="S29" s="38"/>
      <c r="T29" s="38"/>
      <c r="U29" s="34"/>
      <c r="V29" s="34"/>
      <c r="W29" s="34"/>
      <c r="X29" s="34"/>
      <c r="Y29" s="34"/>
      <c r="Z29" s="34"/>
      <c r="AA29" s="36"/>
    </row>
    <row r="30" spans="8:8" ht="15.0">
      <c r="B30" s="13"/>
      <c r="C30" s="139" t="s">
        <v>183</v>
      </c>
      <c r="D30" s="139"/>
      <c r="E30" s="139"/>
      <c r="F30" s="14"/>
      <c r="G30" s="139" t="s">
        <v>187</v>
      </c>
      <c r="H30" s="139"/>
      <c r="I30" s="14"/>
      <c r="J30" s="142" t="str">
        <f>IF(H29&gt;H31,G29,IF(H31&gt;H29,G31,"Manualmente"))</f>
        <v>Alemania</v>
      </c>
      <c r="K30" s="142">
        <v>0.0</v>
      </c>
      <c r="L30" s="14"/>
      <c r="M30" s="14"/>
      <c r="N30" s="14"/>
      <c r="O30" s="14"/>
      <c r="P30" s="14"/>
      <c r="Q30" s="15"/>
      <c r="R30" s="38"/>
      <c r="S30" s="38"/>
      <c r="T30" s="38"/>
      <c r="U30" s="34"/>
      <c r="V30" s="34"/>
      <c r="W30" s="34"/>
      <c r="X30" s="34"/>
      <c r="Y30" s="34"/>
      <c r="Z30" s="34"/>
      <c r="AA30" s="36"/>
    </row>
    <row r="31" spans="8:8" ht="15.0">
      <c r="B31" s="13"/>
      <c r="C31" s="141" t="s">
        <v>140</v>
      </c>
      <c r="D31" s="142" t="str">
        <f>IF(AND('Fase de grupos'!T78='Fase de grupos'!T79,'Fase de grupos'!S78='Fase de grupos'!S79,'Fase de grupos'!Q78='Fase de grupos'!Q79),"Manualmente",'Fase de grupos'!M78)</f>
        <v>Senegal</v>
      </c>
      <c r="E31" s="143">
        <v>0.0</v>
      </c>
      <c r="F31" s="14"/>
      <c r="G31" s="142" t="str">
        <f>IF(E31&gt;E32,D31,IF(E32&gt;E31,D32,"Manualmente"))</f>
        <v>Inglaterra</v>
      </c>
      <c r="H31" s="142">
        <v>0.0</v>
      </c>
      <c r="I31" s="14"/>
      <c r="J31" s="14"/>
      <c r="K31" s="14"/>
      <c r="L31" s="14"/>
      <c r="M31" s="14"/>
      <c r="N31" s="14"/>
      <c r="O31" s="14"/>
      <c r="P31" s="14"/>
      <c r="Q31" s="15"/>
      <c r="R31" s="38"/>
      <c r="S31" s="38"/>
      <c r="T31" s="38"/>
      <c r="U31" s="34"/>
      <c r="V31" s="34"/>
      <c r="W31" s="34"/>
      <c r="X31" s="34"/>
      <c r="Y31" s="34"/>
      <c r="Z31" s="34"/>
      <c r="AA31" s="36"/>
    </row>
    <row r="32" spans="8:8" ht="15.0">
      <c r="B32" s="13"/>
      <c r="C32" s="141" t="s">
        <v>141</v>
      </c>
      <c r="D32" s="142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43">
        <v>1.0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  <c r="R32" s="38"/>
      <c r="S32" s="38"/>
      <c r="T32" s="38"/>
      <c r="U32" s="34"/>
      <c r="V32" s="34"/>
      <c r="W32" s="34"/>
      <c r="X32" s="34"/>
      <c r="Y32" s="34"/>
      <c r="Z32" s="34"/>
      <c r="AA32" s="36"/>
    </row>
    <row r="33" spans="8:8" ht="15.75">
      <c r="B33" s="152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4"/>
      <c r="R33" s="38"/>
      <c r="S33" s="38"/>
      <c r="T33" s="38"/>
      <c r="U33" s="34"/>
      <c r="V33" s="34"/>
      <c r="W33" s="34"/>
      <c r="X33" s="34"/>
      <c r="Y33" s="34"/>
      <c r="Z33" s="34"/>
      <c r="AA33" s="36"/>
    </row>
    <row r="34" spans="8:8">
      <c r="B34" s="38"/>
      <c r="C34" s="121"/>
      <c r="D34" s="121"/>
      <c r="E34" s="121"/>
      <c r="F34" s="122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4"/>
      <c r="V34" s="34"/>
      <c r="W34" s="34"/>
      <c r="X34" s="34"/>
      <c r="Y34" s="34"/>
      <c r="Z34" s="34"/>
      <c r="AA34" s="36"/>
    </row>
    <row r="35" spans="8:8">
      <c r="B35" s="38"/>
      <c r="C35" s="121"/>
      <c r="D35" s="121"/>
      <c r="E35" s="121"/>
      <c r="F35" s="12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4"/>
      <c r="V35" s="34"/>
      <c r="W35" s="34"/>
      <c r="X35" s="34"/>
      <c r="Y35" s="34"/>
      <c r="Z35" s="34"/>
      <c r="AA35" s="36"/>
    </row>
    <row r="36" spans="8:8">
      <c r="B36" s="38"/>
      <c r="C36" s="121"/>
      <c r="D36" s="121"/>
      <c r="E36" s="121"/>
      <c r="F36" s="122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4"/>
      <c r="V36" s="34"/>
      <c r="W36" s="34"/>
      <c r="X36" s="34"/>
      <c r="Y36" s="34"/>
      <c r="Z36" s="34"/>
      <c r="AA36" s="36"/>
    </row>
    <row r="37" spans="8:8">
      <c r="B37" s="38"/>
      <c r="C37" s="121"/>
      <c r="D37" s="121"/>
      <c r="E37" s="121"/>
      <c r="F37" s="122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4"/>
      <c r="V37" s="34"/>
      <c r="W37" s="34"/>
      <c r="X37" s="34"/>
      <c r="Y37" s="34"/>
      <c r="Z37" s="34"/>
      <c r="AA37" s="36"/>
    </row>
    <row r="38" spans="8:8">
      <c r="B38" s="38"/>
      <c r="C38" s="121"/>
      <c r="D38" s="121"/>
      <c r="E38" s="121"/>
      <c r="F38" s="122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4"/>
      <c r="V38" s="34"/>
      <c r="W38" s="34"/>
      <c r="X38" s="34"/>
      <c r="Y38" s="34"/>
      <c r="Z38" s="34"/>
      <c r="AA38" s="36"/>
    </row>
    <row r="39" spans="8:8">
      <c r="B39" s="38"/>
      <c r="C39" s="121"/>
      <c r="D39" s="121"/>
      <c r="E39" s="121"/>
      <c r="F39" s="122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4"/>
      <c r="V39" s="34"/>
      <c r="W39" s="34"/>
      <c r="X39" s="34"/>
      <c r="Y39" s="34"/>
      <c r="Z39" s="34"/>
      <c r="AA39" s="36"/>
    </row>
    <row r="40" spans="8:8">
      <c r="B40" s="38"/>
      <c r="C40" s="121"/>
      <c r="D40" s="121"/>
      <c r="E40" s="121"/>
      <c r="F40" s="122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4"/>
      <c r="V40" s="34"/>
      <c r="W40" s="34"/>
      <c r="X40" s="34"/>
      <c r="Y40" s="34"/>
      <c r="Z40" s="34"/>
      <c r="AA40" s="36"/>
    </row>
    <row r="41" spans="8:8" s="36" ht="15.0" customFormat="1">
      <c r="A41" s="34"/>
      <c r="B41" s="38"/>
      <c r="C41" s="121"/>
      <c r="D41" s="121"/>
      <c r="E41" s="121"/>
      <c r="F41" s="122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4"/>
      <c r="V41" s="34"/>
      <c r="W41" s="34"/>
      <c r="X41" s="34"/>
      <c r="Y41" s="34"/>
      <c r="Z41" s="34"/>
    </row>
    <row r="42" spans="8:8" s="35" ht="15.0" customFormat="1">
      <c r="A42" s="34"/>
      <c r="B42" s="38"/>
      <c r="C42" s="121"/>
      <c r="D42" s="121"/>
      <c r="E42" s="121"/>
      <c r="F42" s="122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4"/>
      <c r="V42" s="34"/>
      <c r="W42" s="34"/>
      <c r="X42" s="34"/>
      <c r="Y42" s="34"/>
      <c r="Z42" s="34"/>
      <c r="AA42" s="36"/>
    </row>
    <row r="43" spans="8:8" s="35" ht="15.0" customFormat="1">
      <c r="A43" s="34"/>
      <c r="B43" s="38"/>
      <c r="C43" s="121"/>
      <c r="D43" s="121"/>
      <c r="E43" s="121"/>
      <c r="F43" s="122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4"/>
      <c r="V43" s="34"/>
      <c r="W43" s="34"/>
      <c r="X43" s="34"/>
      <c r="Y43" s="34"/>
      <c r="Z43" s="34"/>
      <c r="AA43" s="36"/>
    </row>
    <row r="44" spans="8:8" s="35" ht="15.0" customFormat="1">
      <c r="A44" s="34"/>
      <c r="B44" s="38"/>
      <c r="C44" s="121"/>
      <c r="D44" s="121"/>
      <c r="E44" s="121"/>
      <c r="F44" s="122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4"/>
      <c r="V44" s="34"/>
      <c r="W44" s="34"/>
      <c r="X44" s="34"/>
      <c r="Y44" s="34"/>
      <c r="Z44" s="34"/>
      <c r="AA44" s="36"/>
    </row>
    <row r="45" spans="8:8" s="35" ht="15.0" customFormat="1">
      <c r="A45" s="34"/>
      <c r="B45" s="38"/>
      <c r="C45" s="121"/>
      <c r="D45" s="121"/>
      <c r="E45" s="121"/>
      <c r="F45" s="122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4"/>
      <c r="V45" s="34"/>
      <c r="W45" s="34"/>
      <c r="X45" s="34"/>
      <c r="Y45" s="34"/>
      <c r="Z45" s="34"/>
      <c r="AA45" s="36"/>
    </row>
    <row r="46" spans="8:8" s="35" ht="15.0" customFormat="1">
      <c r="A46" s="34"/>
      <c r="B46" s="38"/>
      <c r="C46" s="121"/>
      <c r="D46" s="121"/>
      <c r="E46" s="121"/>
      <c r="F46" s="122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4"/>
      <c r="V46" s="34"/>
      <c r="W46" s="34"/>
      <c r="X46" s="34"/>
      <c r="Y46" s="34"/>
      <c r="Z46" s="34"/>
      <c r="AA46" s="36"/>
    </row>
    <row r="47" spans="8:8" s="35" ht="15.0" customFormat="1">
      <c r="A47" s="34"/>
      <c r="B47" s="38"/>
      <c r="C47" s="121"/>
      <c r="D47" s="121"/>
      <c r="E47" s="121"/>
      <c r="F47" s="122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4"/>
      <c r="V47" s="34"/>
      <c r="W47" s="34"/>
      <c r="X47" s="34"/>
      <c r="Y47" s="34"/>
      <c r="Z47" s="34"/>
      <c r="AA47" s="36"/>
    </row>
    <row r="48" spans="8:8" s="35" ht="15.0" customFormat="1">
      <c r="A48" s="34"/>
      <c r="B48" s="38"/>
      <c r="C48" s="121"/>
      <c r="D48" s="121"/>
      <c r="E48" s="121"/>
      <c r="F48" s="122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4"/>
      <c r="V48" s="34"/>
      <c r="W48" s="34"/>
      <c r="X48" s="34"/>
      <c r="Y48" s="34"/>
      <c r="Z48" s="34"/>
    </row>
    <row r="49" spans="8:8" s="35" ht="15.0" customFormat="1">
      <c r="A49" s="34"/>
      <c r="B49" s="118"/>
      <c r="C49" s="119"/>
      <c r="D49" s="119"/>
      <c r="E49" s="119"/>
      <c r="F49" s="120"/>
      <c r="G49" s="1"/>
      <c r="H49" s="1"/>
      <c r="I49" s="118"/>
      <c r="J49" s="1"/>
      <c r="K49" s="1"/>
      <c r="L49" s="118"/>
      <c r="M49" s="1"/>
      <c r="N49" s="1"/>
      <c r="O49" s="118"/>
      <c r="P49" s="1"/>
      <c r="Q49" s="1"/>
      <c r="R49" s="118"/>
      <c r="S49" s="1"/>
      <c r="T49" s="118"/>
    </row>
    <row r="50" spans="8:8" s="35" ht="15.0" customFormat="1">
      <c r="A50" s="34"/>
      <c r="B50" s="118"/>
      <c r="C50" s="119"/>
      <c r="D50" s="119"/>
      <c r="E50" s="119"/>
      <c r="F50" s="120"/>
      <c r="G50" s="1"/>
      <c r="H50" s="1"/>
      <c r="I50" s="118"/>
      <c r="J50" s="1"/>
      <c r="K50" s="1"/>
      <c r="L50" s="118"/>
      <c r="M50" s="1"/>
      <c r="N50" s="1"/>
      <c r="O50" s="118"/>
      <c r="P50" s="1"/>
      <c r="Q50" s="1"/>
      <c r="R50" s="118"/>
      <c r="S50" s="1"/>
      <c r="T50" s="118"/>
    </row>
    <row r="51" spans="8:8" s="35" ht="15.0" customFormat="1">
      <c r="A51" s="34"/>
      <c r="B51" s="118"/>
      <c r="C51" s="119"/>
      <c r="D51" s="119"/>
      <c r="E51" s="119"/>
      <c r="F51" s="120"/>
      <c r="G51" s="1"/>
      <c r="H51" s="1"/>
      <c r="I51" s="118"/>
      <c r="J51" s="1"/>
      <c r="K51" s="1"/>
      <c r="L51" s="118"/>
      <c r="M51" s="1"/>
      <c r="N51" s="1"/>
      <c r="O51" s="118"/>
      <c r="P51" s="1"/>
      <c r="Q51" s="1"/>
      <c r="R51" s="118"/>
      <c r="S51" s="1"/>
      <c r="T51" s="118"/>
    </row>
    <row r="52" spans="8:8" s="35" ht="15.0" customFormat="1">
      <c r="A52" s="34"/>
      <c r="B52" s="118"/>
      <c r="C52" s="119"/>
      <c r="D52" s="119"/>
      <c r="E52" s="119"/>
      <c r="F52" s="120"/>
      <c r="G52" s="1"/>
      <c r="H52" s="1"/>
      <c r="I52" s="118"/>
      <c r="J52" s="1"/>
      <c r="K52" s="1"/>
      <c r="L52" s="118"/>
      <c r="M52" s="1"/>
      <c r="N52" s="1"/>
      <c r="O52" s="118"/>
      <c r="P52" s="1"/>
      <c r="Q52" s="1"/>
      <c r="R52" s="118"/>
      <c r="S52" s="1"/>
      <c r="T52" s="118"/>
    </row>
    <row r="53" spans="8:8" s="35" ht="15.0" customFormat="1">
      <c r="A53" s="34"/>
      <c r="B53" s="118"/>
      <c r="C53" s="119"/>
      <c r="D53" s="119"/>
      <c r="E53" s="119"/>
      <c r="F53" s="120"/>
      <c r="G53" s="1"/>
      <c r="H53" s="1"/>
      <c r="I53" s="118"/>
      <c r="J53" s="1"/>
      <c r="K53" s="1"/>
      <c r="L53" s="118"/>
      <c r="M53" s="1"/>
      <c r="N53" s="1"/>
      <c r="O53" s="118"/>
      <c r="P53" s="1"/>
      <c r="Q53" s="1"/>
      <c r="R53" s="118"/>
      <c r="S53" s="1"/>
      <c r="T53" s="118"/>
    </row>
    <row r="54" spans="8:8" s="35" ht="15.0" customFormat="1">
      <c r="A54" s="34"/>
      <c r="B54" s="118"/>
      <c r="C54" s="119"/>
      <c r="D54" s="119"/>
      <c r="E54" s="119"/>
      <c r="F54" s="120"/>
      <c r="G54" s="1"/>
      <c r="H54" s="1"/>
      <c r="I54" s="118"/>
      <c r="J54" s="1"/>
      <c r="K54" s="1"/>
      <c r="L54" s="118"/>
      <c r="M54" s="1"/>
      <c r="N54" s="1"/>
      <c r="O54" s="118"/>
      <c r="P54" s="1"/>
      <c r="Q54" s="1"/>
      <c r="R54" s="118"/>
      <c r="S54" s="1"/>
      <c r="T54" s="118"/>
    </row>
    <row r="55" spans="8:8" s="35" ht="15.0" customFormat="1">
      <c r="A55" s="34"/>
      <c r="B55" s="118"/>
      <c r="C55" s="119"/>
      <c r="D55" s="119"/>
      <c r="E55" s="119"/>
      <c r="F55" s="120"/>
      <c r="G55" s="1"/>
      <c r="H55" s="1"/>
      <c r="I55" s="118"/>
      <c r="J55" s="1"/>
      <c r="K55" s="1"/>
      <c r="L55" s="118"/>
      <c r="M55" s="1"/>
      <c r="N55" s="1"/>
      <c r="O55" s="118"/>
      <c r="P55" s="1"/>
      <c r="Q55" s="1"/>
      <c r="R55" s="118"/>
      <c r="S55" s="1"/>
      <c r="T55" s="118"/>
    </row>
    <row r="56" spans="8:8" s="35" ht="15.0" customFormat="1">
      <c r="A56" s="34"/>
      <c r="B56" s="118"/>
      <c r="C56" s="119"/>
      <c r="D56" s="119"/>
      <c r="E56" s="119"/>
      <c r="F56" s="120"/>
      <c r="G56" s="1"/>
      <c r="H56" s="1"/>
      <c r="I56" s="118"/>
      <c r="J56" s="1"/>
      <c r="K56" s="1"/>
      <c r="L56" s="118"/>
      <c r="M56" s="1"/>
      <c r="N56" s="1"/>
      <c r="O56" s="118"/>
      <c r="P56" s="1"/>
      <c r="Q56" s="1"/>
      <c r="R56" s="118"/>
      <c r="S56" s="1"/>
      <c r="T56" s="118"/>
    </row>
    <row r="57" spans="8:8" s="35" ht="15.0" customFormat="1">
      <c r="A57" s="34"/>
      <c r="B57" s="118"/>
      <c r="C57" s="119"/>
      <c r="D57" s="119"/>
      <c r="E57" s="119"/>
      <c r="F57" s="120"/>
      <c r="G57" s="1"/>
      <c r="H57" s="1"/>
      <c r="I57" s="118"/>
      <c r="J57" s="1"/>
      <c r="K57" s="1"/>
      <c r="L57" s="118"/>
      <c r="M57" s="1"/>
      <c r="N57" s="1"/>
      <c r="O57" s="118"/>
      <c r="P57" s="1"/>
      <c r="Q57" s="1"/>
      <c r="R57" s="118"/>
      <c r="S57" s="1"/>
      <c r="T57" s="118"/>
    </row>
    <row r="58" spans="8:8" s="35" ht="15.0" customFormat="1">
      <c r="A58" s="34"/>
      <c r="B58" s="118"/>
      <c r="C58" s="119"/>
      <c r="D58" s="119"/>
      <c r="E58" s="119"/>
      <c r="F58" s="120"/>
      <c r="G58" s="1"/>
      <c r="H58" s="1"/>
      <c r="I58" s="118"/>
      <c r="J58" s="1"/>
      <c r="K58" s="1"/>
      <c r="L58" s="118"/>
      <c r="M58" s="1"/>
      <c r="N58" s="1"/>
      <c r="O58" s="118"/>
      <c r="P58" s="1"/>
      <c r="Q58" s="1"/>
      <c r="R58" s="118"/>
      <c r="S58" s="1"/>
      <c r="T58" s="118"/>
    </row>
    <row r="59" spans="8:8" s="35" ht="15.0" customFormat="1">
      <c r="A59" s="34"/>
      <c r="B59" s="118"/>
      <c r="C59" s="119"/>
      <c r="D59" s="119"/>
      <c r="E59" s="119"/>
      <c r="F59" s="120"/>
      <c r="G59" s="1"/>
      <c r="H59" s="1"/>
      <c r="I59" s="118"/>
      <c r="J59" s="1"/>
      <c r="K59" s="1"/>
      <c r="L59" s="118"/>
      <c r="M59" s="1"/>
      <c r="N59" s="1"/>
      <c r="O59" s="118"/>
      <c r="P59" s="1"/>
      <c r="Q59" s="1"/>
      <c r="R59" s="118"/>
      <c r="S59" s="1"/>
      <c r="T59" s="118"/>
    </row>
    <row r="60" spans="8:8" s="35" ht="15.0" customFormat="1">
      <c r="A60" s="34"/>
      <c r="B60" s="118"/>
      <c r="C60" s="119"/>
      <c r="D60" s="119"/>
      <c r="E60" s="119"/>
      <c r="F60" s="120"/>
      <c r="G60" s="1"/>
      <c r="H60" s="1"/>
      <c r="I60" s="118"/>
      <c r="J60" s="1"/>
      <c r="K60" s="1"/>
      <c r="L60" s="118"/>
      <c r="M60" s="1"/>
      <c r="N60" s="1"/>
      <c r="O60" s="118"/>
      <c r="P60" s="1"/>
      <c r="Q60" s="1"/>
      <c r="R60" s="118"/>
      <c r="S60" s="1"/>
      <c r="T60" s="118"/>
    </row>
    <row r="61" spans="8:8" s="35" ht="15.0" customFormat="1">
      <c r="A61" s="34"/>
      <c r="B61" s="118"/>
      <c r="C61" s="119"/>
      <c r="D61" s="119"/>
      <c r="E61" s="119"/>
      <c r="F61" s="120"/>
      <c r="G61" s="1"/>
      <c r="H61" s="1"/>
      <c r="I61" s="118"/>
      <c r="J61" s="1"/>
      <c r="K61" s="1"/>
      <c r="L61" s="118"/>
      <c r="M61" s="1"/>
      <c r="N61" s="1"/>
      <c r="O61" s="118"/>
      <c r="P61" s="1"/>
      <c r="Q61" s="1"/>
      <c r="R61" s="118"/>
      <c r="S61" s="1"/>
      <c r="T61" s="118"/>
    </row>
  </sheetData>
  <mergeCells count="21">
    <mergeCell ref="G3:H3"/>
    <mergeCell ref="J12:K12"/>
    <mergeCell ref="G23:H23"/>
    <mergeCell ref="M13:N13"/>
    <mergeCell ref="G16:H16"/>
    <mergeCell ref="M23:N23"/>
    <mergeCell ref="M20:N20"/>
    <mergeCell ref="C3:E3"/>
    <mergeCell ref="C30:E30"/>
    <mergeCell ref="C9:E9"/>
    <mergeCell ref="C27:E27"/>
    <mergeCell ref="C20:E20"/>
    <mergeCell ref="C23:E23"/>
    <mergeCell ref="C13:E13"/>
    <mergeCell ref="C16:E16"/>
    <mergeCell ref="J26:K26"/>
    <mergeCell ref="G9:H9"/>
    <mergeCell ref="J3:K3"/>
    <mergeCell ref="M10:N10"/>
    <mergeCell ref="G30:H30"/>
    <mergeCell ref="C6:E6"/>
  </mergeCells>
  <pageMargins left="0.7" right="0.7" top="0.75" bottom="0.75" header="0.3" footer="0.3"/>
  <drawing r:id="rId1"/>
  <extLst>
    <ext xmlns:x14="http://schemas.microsoft.com/office/spreadsheetml/2009/9/main" uri="{05C60535-1F16-4fd2-B633-F4F36F0B64E0}"/>
  </extLst>
</worksheet>
</file>

<file path=xl/worksheets/sheet4.xml><?xml version="1.0" encoding="utf-8"?>
<worksheet xmlns:r="http://schemas.openxmlformats.org/officeDocument/2006/relationships" xmlns="http://schemas.openxmlformats.org/spreadsheetml/2006/main">
  <dimension ref="B1:G140"/>
  <sheetViews>
    <sheetView workbookViewId="0" topLeftCell="A109">
      <selection activeCell="H119" sqref="H119"/>
    </sheetView>
  </sheetViews>
  <sheetFormatPr defaultRowHeight="15.0" defaultColWidth="10"/>
  <cols>
    <col min="1" max="1" customWidth="1" width="3.7109375" style="0"/>
    <col min="2" max="2" customWidth="1" width="4.7109375" style="1"/>
    <col min="3" max="3" customWidth="1" width="13.425781" style="1"/>
    <col min="4" max="4" customWidth="1" width="2.0" style="1"/>
    <col min="5" max="5" customWidth="1" width="2.0" style="1"/>
    <col min="6" max="6" customWidth="1" width="15.7109375" style="1"/>
    <col min="7" max="7" customWidth="1" width="3.7109375" style="0"/>
    <col min="8" max="8" customWidth="1" width="3.0" style="0"/>
    <col min="9" max="9" customWidth="1" width="15.7109375" style="0"/>
    <col min="10" max="10" customWidth="1" width="3.7109375" style="0"/>
    <col min="11" max="11" customWidth="1" width="3.7109375" style="0"/>
    <col min="12" max="12" customWidth="1" width="15.7109375" style="0"/>
    <col min="257" max="16384" width="9" style="0" hidden="0"/>
  </cols>
  <sheetData>
    <row r="1" spans="8:8" ht="15.75"/>
    <row r="2" spans="8:8">
      <c r="B2" s="155">
        <v>1.0</v>
      </c>
      <c r="C2" s="156" t="str">
        <f>'Fase de grupos'!G7</f>
        <v>Rusia</v>
      </c>
      <c r="D2" s="156">
        <f>'Fase de grupos'!H7</f>
        <v>0.0</v>
      </c>
      <c r="E2" s="156">
        <f>'Fase de grupos'!I7</f>
        <v>0.0</v>
      </c>
      <c r="F2" s="157" t="str">
        <f>'Fase de grupos'!J7</f>
        <v>Arabia Saudita</v>
      </c>
    </row>
    <row r="3" spans="8:8">
      <c r="B3" s="158">
        <v>2.0</v>
      </c>
      <c r="C3" s="148" t="str">
        <f>'Fase de grupos'!G8</f>
        <v>Egipto</v>
      </c>
      <c r="D3" s="148">
        <f>'Fase de grupos'!H8</f>
        <v>0.0</v>
      </c>
      <c r="E3" s="148">
        <f>'Fase de grupos'!I8</f>
        <v>1.0</v>
      </c>
      <c r="F3" s="150" t="str">
        <f>'Fase de grupos'!J8</f>
        <v>Uruguay</v>
      </c>
    </row>
    <row r="4" spans="8:8">
      <c r="B4" s="158">
        <v>3.0</v>
      </c>
      <c r="C4" s="148" t="str">
        <f>'Fase de grupos'!G17</f>
        <v>Portugal</v>
      </c>
      <c r="D4" s="148">
        <f>'Fase de grupos'!H17</f>
        <v>0.0</v>
      </c>
      <c r="E4" s="148">
        <f>'Fase de grupos'!I17</f>
        <v>0.0</v>
      </c>
      <c r="F4" s="150" t="str">
        <f>'Fase de grupos'!J17</f>
        <v>España</v>
      </c>
    </row>
    <row r="5" spans="8:8">
      <c r="B5" s="158">
        <v>4.0</v>
      </c>
      <c r="C5" s="148" t="str">
        <f>'Fase de grupos'!G18</f>
        <v>Marruecos</v>
      </c>
      <c r="D5" s="148">
        <f>'Fase de grupos'!H18</f>
        <v>1.0</v>
      </c>
      <c r="E5" s="148">
        <f>'Fase de grupos'!I18</f>
        <v>0.0</v>
      </c>
      <c r="F5" s="150" t="str">
        <f>'Fase de grupos'!J18</f>
        <v>Irán</v>
      </c>
    </row>
    <row r="6" spans="8:8">
      <c r="B6" s="158">
        <v>5.0</v>
      </c>
      <c r="C6" s="148" t="str">
        <f>'Fase de grupos'!G27</f>
        <v>Francia</v>
      </c>
      <c r="D6" s="148">
        <f>'Fase de grupos'!H27</f>
        <v>1.0</v>
      </c>
      <c r="E6" s="148">
        <f>'Fase de grupos'!I27</f>
        <v>0.0</v>
      </c>
      <c r="F6" s="150" t="str">
        <f>'Fase de grupos'!J27</f>
        <v>Australia</v>
      </c>
    </row>
    <row r="7" spans="8:8" s="8" ht="15.0" customFormat="1">
      <c r="B7" s="158">
        <v>6.0</v>
      </c>
      <c r="C7" s="148" t="str">
        <f>'Fase de grupos'!G28</f>
        <v>Perú</v>
      </c>
      <c r="D7" s="148">
        <f>'Fase de grupos'!H28</f>
        <v>1.0</v>
      </c>
      <c r="E7" s="148">
        <f>'Fase de grupos'!I28</f>
        <v>0.0</v>
      </c>
      <c r="F7" s="150" t="str">
        <f>'Fase de grupos'!J28</f>
        <v>Dinamarca</v>
      </c>
    </row>
    <row r="8" spans="8:8" s="8" ht="15.0" customFormat="1">
      <c r="B8" s="158">
        <v>7.0</v>
      </c>
      <c r="C8" s="148" t="str">
        <f>'Fase de grupos'!G37</f>
        <v>Argentina</v>
      </c>
      <c r="D8" s="148">
        <f>'Fase de grupos'!H37</f>
        <v>0.0</v>
      </c>
      <c r="E8" s="148">
        <f>'Fase de grupos'!I37</f>
        <v>0.0</v>
      </c>
      <c r="F8" s="150" t="str">
        <f>'Fase de grupos'!J37</f>
        <v>Islandia</v>
      </c>
    </row>
    <row r="9" spans="8:8" s="8" ht="15.0" customFormat="1">
      <c r="B9" s="158">
        <v>8.0</v>
      </c>
      <c r="C9" s="148" t="str">
        <f>'Fase de grupos'!G38</f>
        <v>Croacia</v>
      </c>
      <c r="D9" s="148">
        <f>'Fase de grupos'!H38</f>
        <v>0.0</v>
      </c>
      <c r="E9" s="148">
        <f>'Fase de grupos'!I38</f>
        <v>1.0</v>
      </c>
      <c r="F9" s="150" t="str">
        <f>'Fase de grupos'!J38</f>
        <v>Nigeria</v>
      </c>
    </row>
    <row r="10" spans="8:8" s="8" ht="15.0" customFormat="1">
      <c r="B10" s="158">
        <v>9.0</v>
      </c>
      <c r="C10" s="148" t="str">
        <f>'Fase de grupos'!G47</f>
        <v>Brasil</v>
      </c>
      <c r="D10" s="148">
        <f>'Fase de grupos'!H47</f>
        <v>3.0</v>
      </c>
      <c r="E10" s="148">
        <f>'Fase de grupos'!I47</f>
        <v>1.0</v>
      </c>
      <c r="F10" s="150" t="str">
        <f>'Fase de grupos'!J47</f>
        <v>Suiza</v>
      </c>
    </row>
    <row r="11" spans="8:8" s="8" ht="15.0" customFormat="1">
      <c r="B11" s="158">
        <v>10.0</v>
      </c>
      <c r="C11" s="148" t="str">
        <f>'Fase de grupos'!G48</f>
        <v>Costa Rica</v>
      </c>
      <c r="D11" s="148">
        <f>'Fase de grupos'!H48</f>
        <v>0.0</v>
      </c>
      <c r="E11" s="148">
        <f>'Fase de grupos'!I48</f>
        <v>0.0</v>
      </c>
      <c r="F11" s="150" t="str">
        <f>'Fase de grupos'!J48</f>
        <v>Serbia</v>
      </c>
    </row>
    <row r="12" spans="8:8" s="8" ht="15.0" customFormat="1">
      <c r="B12" s="158">
        <v>11.0</v>
      </c>
      <c r="C12" s="148" t="str">
        <f>'Fase de grupos'!G57</f>
        <v>Alemania</v>
      </c>
      <c r="D12" s="148">
        <f>'Fase de grupos'!H57</f>
        <v>3.0</v>
      </c>
      <c r="E12" s="148">
        <f>'Fase de grupos'!I57</f>
        <v>0.0</v>
      </c>
      <c r="F12" s="150" t="str">
        <f>'Fase de grupos'!J57</f>
        <v>México</v>
      </c>
    </row>
    <row r="13" spans="8:8" s="8" ht="15.0" customFormat="1">
      <c r="B13" s="158">
        <v>12.0</v>
      </c>
      <c r="C13" s="148" t="str">
        <f>'Fase de grupos'!G58</f>
        <v>Suecia</v>
      </c>
      <c r="D13" s="148">
        <f>'Fase de grupos'!H58</f>
        <v>0.0</v>
      </c>
      <c r="E13" s="148">
        <f>'Fase de grupos'!I58</f>
        <v>0.0</v>
      </c>
      <c r="F13" s="150" t="str">
        <f>'Fase de grupos'!J58</f>
        <v>Corea del Sur</v>
      </c>
    </row>
    <row r="14" spans="8:8" s="8" ht="15.0" customFormat="1">
      <c r="B14" s="158">
        <v>13.0</v>
      </c>
      <c r="C14" s="148" t="str">
        <f>'Fase de grupos'!G67</f>
        <v>Bélgica</v>
      </c>
      <c r="D14" s="148">
        <f>'Fase de grupos'!H67</f>
        <v>4.0</v>
      </c>
      <c r="E14" s="148">
        <f>'Fase de grupos'!I67</f>
        <v>0.0</v>
      </c>
      <c r="F14" s="150" t="str">
        <f>'Fase de grupos'!J67</f>
        <v>Panamá</v>
      </c>
    </row>
    <row r="15" spans="8:8" s="8" ht="15.0" customFormat="1">
      <c r="B15" s="158">
        <v>14.0</v>
      </c>
      <c r="C15" s="148" t="str">
        <f>'Fase de grupos'!G68</f>
        <v>Túnez</v>
      </c>
      <c r="D15" s="148">
        <f>'Fase de grupos'!H68</f>
        <v>0.0</v>
      </c>
      <c r="E15" s="148">
        <f>'Fase de grupos'!I68</f>
        <v>2.0</v>
      </c>
      <c r="F15" s="150" t="str">
        <f>'Fase de grupos'!J68</f>
        <v>Inglaterra</v>
      </c>
    </row>
    <row r="16" spans="8:8" s="8" ht="15.0" customFormat="1">
      <c r="B16" s="158">
        <v>15.0</v>
      </c>
      <c r="C16" s="148" t="str">
        <f>'Fase de grupos'!G77</f>
        <v>Polonia</v>
      </c>
      <c r="D16" s="148">
        <f>'Fase de grupos'!H77</f>
        <v>0.0</v>
      </c>
      <c r="E16" s="148">
        <f>'Fase de grupos'!I77</f>
        <v>1.0</v>
      </c>
      <c r="F16" s="150" t="str">
        <f>'Fase de grupos'!J77</f>
        <v>Senegal</v>
      </c>
    </row>
    <row r="17" spans="8:8" ht="15.75">
      <c r="B17" s="159">
        <v>16.0</v>
      </c>
      <c r="C17" s="160" t="str">
        <f>'Fase de grupos'!G78</f>
        <v>Colombia</v>
      </c>
      <c r="D17" s="160">
        <f>'Fase de grupos'!H78</f>
        <v>1.0</v>
      </c>
      <c r="E17" s="160">
        <f>'Fase de grupos'!I78</f>
        <v>0.0</v>
      </c>
      <c r="F17" s="161" t="str">
        <f>'Fase de grupos'!J78</f>
        <v>Japón</v>
      </c>
    </row>
    <row r="18" spans="8:8" s="8" ht="15.0" customFormat="1">
      <c r="B18" s="148"/>
      <c r="C18" s="148"/>
      <c r="D18" s="148"/>
      <c r="E18" s="148"/>
      <c r="F18" s="148"/>
    </row>
    <row r="19" spans="8:8" ht="15.75"/>
    <row r="20" spans="8:8">
      <c r="B20" s="155">
        <v>17.0</v>
      </c>
      <c r="C20" s="156" t="str">
        <f>'Fase de grupos'!G9</f>
        <v>Rusia</v>
      </c>
      <c r="D20" s="156">
        <f>'Fase de grupos'!H9</f>
        <v>1.0</v>
      </c>
      <c r="E20" s="156">
        <f>'Fase de grupos'!I9</f>
        <v>0.0</v>
      </c>
      <c r="F20" s="157" t="str">
        <f>'Fase de grupos'!J9</f>
        <v>Egipto</v>
      </c>
    </row>
    <row r="21" spans="8:8">
      <c r="B21" s="158">
        <v>18.0</v>
      </c>
      <c r="C21" s="148" t="str">
        <f>'Fase de grupos'!G10</f>
        <v>Arabia Saudita</v>
      </c>
      <c r="D21" s="148">
        <f>'Fase de grupos'!H10</f>
        <v>0.0</v>
      </c>
      <c r="E21" s="148">
        <f>'Fase de grupos'!I10</f>
        <v>2.0</v>
      </c>
      <c r="F21" s="150" t="str">
        <f>'Fase de grupos'!J10</f>
        <v>Uruguay</v>
      </c>
    </row>
    <row r="22" spans="8:8">
      <c r="B22" s="158">
        <v>19.0</v>
      </c>
      <c r="C22" s="148" t="str">
        <f>'Fase de grupos'!G19</f>
        <v>Portugal</v>
      </c>
      <c r="D22" s="148">
        <f>'Fase de grupos'!H19</f>
        <v>2.0</v>
      </c>
      <c r="E22" s="148">
        <f>'Fase de grupos'!I19</f>
        <v>0.0</v>
      </c>
      <c r="F22" s="150" t="str">
        <f>'Fase de grupos'!J19</f>
        <v>Marruecos</v>
      </c>
    </row>
    <row r="23" spans="8:8">
      <c r="B23" s="158">
        <v>20.0</v>
      </c>
      <c r="C23" s="148" t="str">
        <f>'Fase de grupos'!G20</f>
        <v>España</v>
      </c>
      <c r="D23" s="148">
        <f>'Fase de grupos'!H20</f>
        <v>2.0</v>
      </c>
      <c r="E23" s="148">
        <f>'Fase de grupos'!I20</f>
        <v>0.0</v>
      </c>
      <c r="F23" s="150" t="str">
        <f>'Fase de grupos'!J20</f>
        <v>Irán</v>
      </c>
    </row>
    <row r="24" spans="8:8">
      <c r="B24" s="158">
        <v>21.0</v>
      </c>
      <c r="C24" s="148" t="str">
        <f>'Fase de grupos'!G29</f>
        <v>Francia</v>
      </c>
      <c r="D24" s="148">
        <f>'Fase de grupos'!H29</f>
        <v>0.0</v>
      </c>
      <c r="E24" s="148">
        <f>'Fase de grupos'!I29</f>
        <v>0.0</v>
      </c>
      <c r="F24" s="150" t="str">
        <f>'Fase de grupos'!J29</f>
        <v>Perú</v>
      </c>
    </row>
    <row r="25" spans="8:8">
      <c r="B25" s="158">
        <v>22.0</v>
      </c>
      <c r="C25" s="148" t="str">
        <f>'Fase de grupos'!G30</f>
        <v>Australia</v>
      </c>
      <c r="D25" s="148">
        <f>'Fase de grupos'!H30</f>
        <v>1.0</v>
      </c>
      <c r="E25" s="148">
        <f>'Fase de grupos'!I30</f>
        <v>1.0</v>
      </c>
      <c r="F25" s="150" t="str">
        <f>'Fase de grupos'!J30</f>
        <v>Dinamarca</v>
      </c>
    </row>
    <row r="26" spans="8:8">
      <c r="B26" s="158">
        <v>23.0</v>
      </c>
      <c r="C26" s="148" t="str">
        <f>'Fase de grupos'!G39</f>
        <v>Argentina</v>
      </c>
      <c r="D26" s="148">
        <f>'Fase de grupos'!H39</f>
        <v>1.0</v>
      </c>
      <c r="E26" s="148">
        <f>'Fase de grupos'!I39</f>
        <v>1.0</v>
      </c>
      <c r="F26" s="150" t="str">
        <f>'Fase de grupos'!J39</f>
        <v>Croacia</v>
      </c>
    </row>
    <row r="27" spans="8:8" s="8" ht="15.0" customFormat="1">
      <c r="B27" s="158">
        <v>24.0</v>
      </c>
      <c r="C27" s="148" t="str">
        <f>'Fase de grupos'!G40</f>
        <v>Islandia</v>
      </c>
      <c r="D27" s="148">
        <f>'Fase de grupos'!H40</f>
        <v>0.0</v>
      </c>
      <c r="E27" s="148">
        <f>'Fase de grupos'!I40</f>
        <v>1.0</v>
      </c>
      <c r="F27" s="150" t="str">
        <f>'Fase de grupos'!J40</f>
        <v>Nigeria</v>
      </c>
    </row>
    <row r="28" spans="8:8" s="8" ht="15.0" customFormat="1">
      <c r="B28" s="158">
        <v>25.0</v>
      </c>
      <c r="C28" s="148" t="str">
        <f>'Fase de grupos'!G49</f>
        <v>Brasil</v>
      </c>
      <c r="D28" s="148">
        <f>'Fase de grupos'!H49</f>
        <v>2.0</v>
      </c>
      <c r="E28" s="148">
        <f>'Fase de grupos'!I49</f>
        <v>0.0</v>
      </c>
      <c r="F28" s="150" t="str">
        <f>'Fase de grupos'!J49</f>
        <v>Costa Rica</v>
      </c>
    </row>
    <row r="29" spans="8:8" s="8" ht="15.0" customFormat="1">
      <c r="B29" s="158">
        <v>26.0</v>
      </c>
      <c r="C29" s="148" t="str">
        <f>'Fase de grupos'!G50</f>
        <v>Suiza</v>
      </c>
      <c r="D29" s="148">
        <f>'Fase de grupos'!H50</f>
        <v>0.0</v>
      </c>
      <c r="E29" s="148">
        <f>'Fase de grupos'!I50</f>
        <v>0.0</v>
      </c>
      <c r="F29" s="150" t="str">
        <f>'Fase de grupos'!J50</f>
        <v>Serbia</v>
      </c>
    </row>
    <row r="30" spans="8:8" s="8" ht="15.0" customFormat="1">
      <c r="B30" s="158">
        <v>27.0</v>
      </c>
      <c r="C30" s="148" t="str">
        <f>'Fase de grupos'!G59</f>
        <v>Alemania</v>
      </c>
      <c r="D30" s="148">
        <f>'Fase de grupos'!H59</f>
        <v>1.0</v>
      </c>
      <c r="E30" s="148">
        <f>'Fase de grupos'!I59</f>
        <v>0.0</v>
      </c>
      <c r="F30" s="150" t="str">
        <f>'Fase de grupos'!J59</f>
        <v>Suecia</v>
      </c>
    </row>
    <row r="31" spans="8:8" s="8" ht="15.0" customFormat="1">
      <c r="B31" s="158">
        <v>28.0</v>
      </c>
      <c r="C31" s="148" t="str">
        <f>'Fase de grupos'!G60</f>
        <v>México</v>
      </c>
      <c r="D31" s="148">
        <f>'Fase de grupos'!H60</f>
        <v>2.0</v>
      </c>
      <c r="E31" s="148">
        <f>'Fase de grupos'!I60</f>
        <v>1.0</v>
      </c>
      <c r="F31" s="150" t="str">
        <f>'Fase de grupos'!J60</f>
        <v>Corea del Sur</v>
      </c>
    </row>
    <row r="32" spans="8:8" s="8" ht="15.0" customFormat="1">
      <c r="B32" s="158">
        <v>29.0</v>
      </c>
      <c r="C32" s="148" t="str">
        <f>'Fase de grupos'!G69</f>
        <v>Bélgica</v>
      </c>
      <c r="D32" s="148">
        <f>'Fase de grupos'!H69</f>
        <v>3.0</v>
      </c>
      <c r="E32" s="148">
        <f>'Fase de grupos'!I69</f>
        <v>2.0</v>
      </c>
      <c r="F32" s="150" t="str">
        <f>'Fase de grupos'!J69</f>
        <v>Túnez</v>
      </c>
    </row>
    <row r="33" spans="8:8" s="8" ht="15.0" customFormat="1">
      <c r="B33" s="158">
        <v>30.0</v>
      </c>
      <c r="C33" s="148" t="str">
        <f>'Fase de grupos'!G70</f>
        <v>Panamá</v>
      </c>
      <c r="D33" s="148">
        <f>'Fase de grupos'!H70</f>
        <v>0.0</v>
      </c>
      <c r="E33" s="148">
        <f>'Fase de grupos'!I70</f>
        <v>2.0</v>
      </c>
      <c r="F33" s="150" t="str">
        <f>'Fase de grupos'!J70</f>
        <v>Inglaterra</v>
      </c>
    </row>
    <row r="34" spans="8:8" s="8" ht="15.0" customFormat="1">
      <c r="B34" s="158">
        <v>31.0</v>
      </c>
      <c r="C34" s="148" t="str">
        <f>'Fase de grupos'!G79</f>
        <v>Polonia</v>
      </c>
      <c r="D34" s="148">
        <f>'Fase de grupos'!H79</f>
        <v>0.0</v>
      </c>
      <c r="E34" s="148">
        <f>'Fase de grupos'!I79</f>
        <v>0.0</v>
      </c>
      <c r="F34" s="150" t="str">
        <f>'Fase de grupos'!J79</f>
        <v>Colombia</v>
      </c>
    </row>
    <row r="35" spans="8:8" s="8" ht="15.75" customFormat="1">
      <c r="B35" s="159">
        <v>32.0</v>
      </c>
      <c r="C35" s="160" t="str">
        <f>'Fase de grupos'!G80</f>
        <v>Senegal</v>
      </c>
      <c r="D35" s="160">
        <f>'Fase de grupos'!H80</f>
        <v>1.0</v>
      </c>
      <c r="E35" s="160">
        <f>'Fase de grupos'!I80</f>
        <v>0.0</v>
      </c>
      <c r="F35" s="161" t="str">
        <f>'Fase de grupos'!J80</f>
        <v>Japón</v>
      </c>
    </row>
    <row r="36" spans="8:8" s="8" ht="15.0" customFormat="1">
      <c r="B36" s="12"/>
      <c r="C36" s="12"/>
      <c r="D36" s="12"/>
      <c r="E36" s="12"/>
      <c r="F36" s="12"/>
    </row>
    <row r="37" spans="8:8" ht="15.75"/>
    <row r="38" spans="8:8">
      <c r="B38" s="155">
        <v>33.0</v>
      </c>
      <c r="C38" s="156" t="str">
        <f>'Fase de grupos'!G11</f>
        <v>Rusia</v>
      </c>
      <c r="D38" s="156">
        <f>'Fase de grupos'!H11</f>
        <v>0.0</v>
      </c>
      <c r="E38" s="156">
        <f>'Fase de grupos'!I11</f>
        <v>0.0</v>
      </c>
      <c r="F38" s="157" t="str">
        <f>'Fase de grupos'!J11</f>
        <v>Uruguay</v>
      </c>
    </row>
    <row r="39" spans="8:8">
      <c r="B39" s="158">
        <v>34.0</v>
      </c>
      <c r="C39" s="148" t="str">
        <f>'Fase de grupos'!G12</f>
        <v>Arabia Saudita</v>
      </c>
      <c r="D39" s="148">
        <f>'Fase de grupos'!H12</f>
        <v>1.0</v>
      </c>
      <c r="E39" s="148">
        <f>'Fase de grupos'!I12</f>
        <v>0.0</v>
      </c>
      <c r="F39" s="150" t="str">
        <f>'Fase de grupos'!J12</f>
        <v>Egipto</v>
      </c>
    </row>
    <row r="40" spans="8:8">
      <c r="B40" s="158">
        <v>35.0</v>
      </c>
      <c r="C40" s="148" t="str">
        <f>'Fase de grupos'!G21</f>
        <v>Portugal</v>
      </c>
      <c r="D40" s="148">
        <f>'Fase de grupos'!H21</f>
        <v>1.0</v>
      </c>
      <c r="E40" s="148">
        <f>'Fase de grupos'!I21</f>
        <v>1.0</v>
      </c>
      <c r="F40" s="150" t="str">
        <f>'Fase de grupos'!J21</f>
        <v>Irán</v>
      </c>
    </row>
    <row r="41" spans="8:8">
      <c r="B41" s="158">
        <v>36.0</v>
      </c>
      <c r="C41" s="148" t="str">
        <f>'Fase de grupos'!G22</f>
        <v>España</v>
      </c>
      <c r="D41" s="148">
        <f>'Fase de grupos'!H22</f>
        <v>2.0</v>
      </c>
      <c r="E41" s="148">
        <f>'Fase de grupos'!I22</f>
        <v>0.0</v>
      </c>
      <c r="F41" s="150" t="str">
        <f>'Fase de grupos'!J22</f>
        <v>Marruecos</v>
      </c>
    </row>
    <row r="42" spans="8:8">
      <c r="B42" s="158">
        <v>37.0</v>
      </c>
      <c r="C42" s="148" t="str">
        <f>'Fase de grupos'!G31</f>
        <v>Francia</v>
      </c>
      <c r="D42" s="148">
        <f>'Fase de grupos'!H31</f>
        <v>1.0</v>
      </c>
      <c r="E42" s="148">
        <f>'Fase de grupos'!I31</f>
        <v>0.0</v>
      </c>
      <c r="F42" s="150" t="str">
        <f>'Fase de grupos'!J31</f>
        <v>Dinamarca</v>
      </c>
    </row>
    <row r="43" spans="8:8">
      <c r="B43" s="158">
        <v>38.0</v>
      </c>
      <c r="C43" s="148" t="str">
        <f>'Fase de grupos'!G32</f>
        <v>Australia</v>
      </c>
      <c r="D43" s="148">
        <f>'Fase de grupos'!H32</f>
        <v>1.0</v>
      </c>
      <c r="E43" s="148">
        <f>'Fase de grupos'!I32</f>
        <v>1.0</v>
      </c>
      <c r="F43" s="150" t="str">
        <f>'Fase de grupos'!J32</f>
        <v>Perú</v>
      </c>
    </row>
    <row r="44" spans="8:8" s="8" ht="15.0" customFormat="1">
      <c r="B44" s="158">
        <v>39.0</v>
      </c>
      <c r="C44" s="148" t="str">
        <f>'Fase de grupos'!G41</f>
        <v>Argentina</v>
      </c>
      <c r="D44" s="148">
        <f>'Fase de grupos'!H41</f>
        <v>3.0</v>
      </c>
      <c r="E44" s="148">
        <f>'Fase de grupos'!I41</f>
        <v>0.0</v>
      </c>
      <c r="F44" s="150" t="str">
        <f>'Fase de grupos'!J41</f>
        <v>Nigeria</v>
      </c>
    </row>
    <row r="45" spans="8:8" s="8" ht="15.0" customFormat="1">
      <c r="B45" s="158">
        <v>40.0</v>
      </c>
      <c r="C45" s="148" t="str">
        <f>'Fase de grupos'!G42</f>
        <v>Islandia</v>
      </c>
      <c r="D45" s="148">
        <f>'Fase de grupos'!H42</f>
        <v>0.0</v>
      </c>
      <c r="E45" s="148">
        <f>'Fase de grupos'!I42</f>
        <v>1.0</v>
      </c>
      <c r="F45" s="150" t="str">
        <f>'Fase de grupos'!J42</f>
        <v>Croacia</v>
      </c>
    </row>
    <row r="46" spans="8:8" s="8" ht="15.0" customFormat="1">
      <c r="B46" s="158">
        <v>41.0</v>
      </c>
      <c r="C46" s="148" t="str">
        <f>'Fase de grupos'!G51</f>
        <v>Brasil</v>
      </c>
      <c r="D46" s="148">
        <f>'Fase de grupos'!H51</f>
        <v>4.0</v>
      </c>
      <c r="E46" s="148">
        <f>'Fase de grupos'!I51</f>
        <v>1.0</v>
      </c>
      <c r="F46" s="150" t="str">
        <f>'Fase de grupos'!J51</f>
        <v>Serbia</v>
      </c>
    </row>
    <row r="47" spans="8:8" s="8" ht="15.0" customFormat="1">
      <c r="B47" s="158">
        <v>42.0</v>
      </c>
      <c r="C47" s="148" t="str">
        <f>'Fase de grupos'!G52</f>
        <v>Suiza</v>
      </c>
      <c r="D47" s="148">
        <f>'Fase de grupos'!H52</f>
        <v>0.0</v>
      </c>
      <c r="E47" s="148">
        <f>'Fase de grupos'!I52</f>
        <v>0.0</v>
      </c>
      <c r="F47" s="150" t="str">
        <f>'Fase de grupos'!J52</f>
        <v>Costa Rica</v>
      </c>
    </row>
    <row r="48" spans="8:8" s="8" ht="15.0" customFormat="1">
      <c r="B48" s="158">
        <v>43.0</v>
      </c>
      <c r="C48" s="148" t="str">
        <f>'Fase de grupos'!G61</f>
        <v>Alemania</v>
      </c>
      <c r="D48" s="148">
        <f>'Fase de grupos'!H61</f>
        <v>2.0</v>
      </c>
      <c r="E48" s="148">
        <f>'Fase de grupos'!I61</f>
        <v>0.0</v>
      </c>
      <c r="F48" s="150" t="str">
        <f>'Fase de grupos'!J61</f>
        <v>Corea del Sur</v>
      </c>
    </row>
    <row r="49" spans="8:8" s="8" ht="15.0" customFormat="1">
      <c r="B49" s="158">
        <v>44.0</v>
      </c>
      <c r="C49" s="148" t="str">
        <f>'Fase de grupos'!G62</f>
        <v>México</v>
      </c>
      <c r="D49" s="148">
        <f>'Fase de grupos'!H62</f>
        <v>1.0</v>
      </c>
      <c r="E49" s="148">
        <f>'Fase de grupos'!I62</f>
        <v>1.0</v>
      </c>
      <c r="F49" s="150" t="str">
        <f>'Fase de grupos'!J62</f>
        <v>Suecia</v>
      </c>
    </row>
    <row r="50" spans="8:8" s="8" ht="15.0" customFormat="1">
      <c r="B50" s="158">
        <v>45.0</v>
      </c>
      <c r="C50" s="148" t="str">
        <f>'Fase de grupos'!G71</f>
        <v>Bélgica</v>
      </c>
      <c r="D50" s="148">
        <f>'Fase de grupos'!H71</f>
        <v>1.0</v>
      </c>
      <c r="E50" s="148">
        <f>'Fase de grupos'!I71</f>
        <v>1.0</v>
      </c>
      <c r="F50" s="150" t="str">
        <f>'Fase de grupos'!J71</f>
        <v>Inglaterra</v>
      </c>
    </row>
    <row r="51" spans="8:8" s="8" ht="15.0" customFormat="1">
      <c r="B51" s="158">
        <v>46.0</v>
      </c>
      <c r="C51" s="148" t="str">
        <f>'Fase de grupos'!G72</f>
        <v>Panamá</v>
      </c>
      <c r="D51" s="148">
        <f>'Fase de grupos'!H72</f>
        <v>0.0</v>
      </c>
      <c r="E51" s="148">
        <f>'Fase de grupos'!I72</f>
        <v>0.0</v>
      </c>
      <c r="F51" s="150" t="str">
        <f>'Fase de grupos'!J72</f>
        <v>Túnez</v>
      </c>
    </row>
    <row r="52" spans="8:8" s="8" ht="15.0" customFormat="1">
      <c r="B52" s="158">
        <v>47.0</v>
      </c>
      <c r="C52" s="148" t="str">
        <f>'Fase de grupos'!G81</f>
        <v>Polonia</v>
      </c>
      <c r="D52" s="148">
        <f>'Fase de grupos'!H81</f>
        <v>1.0</v>
      </c>
      <c r="E52" s="148">
        <f>'Fase de grupos'!I81</f>
        <v>1.0</v>
      </c>
      <c r="F52" s="150" t="str">
        <f>'Fase de grupos'!J81</f>
        <v>Japón</v>
      </c>
    </row>
    <row r="53" spans="8:8" ht="15.75">
      <c r="B53" s="159">
        <v>48.0</v>
      </c>
      <c r="C53" s="160" t="str">
        <f>'Fase de grupos'!G82</f>
        <v>Senegal</v>
      </c>
      <c r="D53" s="160">
        <f>'Fase de grupos'!H82</f>
        <v>1.0</v>
      </c>
      <c r="E53" s="160">
        <f>'Fase de grupos'!I82</f>
        <v>1.0</v>
      </c>
      <c r="F53" s="161" t="str">
        <f>'Fase de grupos'!J82</f>
        <v>Colombia</v>
      </c>
    </row>
    <row r="54" spans="8:8" s="8" ht="15.0" customFormat="1">
      <c r="B54" s="148"/>
      <c r="C54" s="148"/>
      <c r="D54" s="148"/>
      <c r="E54" s="148"/>
      <c r="F54" s="148"/>
    </row>
    <row r="55" spans="8:8" s="8" ht="15.75" customFormat="1">
      <c r="B55" s="148"/>
      <c r="C55" s="148"/>
      <c r="D55" s="148"/>
      <c r="E55" s="148"/>
      <c r="F55" s="148"/>
    </row>
    <row r="56" spans="8:8" s="8" ht="15.0" customFormat="1">
      <c r="B56" s="155">
        <v>49.0</v>
      </c>
      <c r="C56" s="162" t="str">
        <f>'Fase final'!D7</f>
        <v>Uruguay</v>
      </c>
      <c r="D56" s="162">
        <f>'Fase final'!E7</f>
        <v>1.0</v>
      </c>
      <c r="E56" s="162">
        <f>'Fase final'!E8</f>
        <v>0.0</v>
      </c>
      <c r="F56" s="163" t="str">
        <f>'Fase final'!D8</f>
        <v>Portugal</v>
      </c>
    </row>
    <row r="57" spans="8:8" s="8" ht="15.0" customFormat="1">
      <c r="B57" s="158">
        <v>50.0</v>
      </c>
      <c r="C57" s="138" t="str">
        <f>'Fase final'!D10</f>
        <v>Francia</v>
      </c>
      <c r="D57" s="138">
        <f>'Fase final'!E10</f>
        <v>0.0</v>
      </c>
      <c r="E57" s="138">
        <f>'Fase final'!E11</f>
        <v>1.0</v>
      </c>
      <c r="F57" s="164" t="str">
        <f>'Fase final'!D11</f>
        <v>Argentina</v>
      </c>
    </row>
    <row r="58" spans="8:8" s="8" ht="15.0" customFormat="1">
      <c r="B58" s="158">
        <v>51.0</v>
      </c>
      <c r="C58" s="138" t="str">
        <f>'Fase final'!D14</f>
        <v>Brasil</v>
      </c>
      <c r="D58" s="138">
        <f>'Fase final'!E14</f>
        <v>3.0</v>
      </c>
      <c r="E58" s="138">
        <f>'Fase final'!E15</f>
        <v>0.0</v>
      </c>
      <c r="F58" s="164" t="str">
        <f>'Fase final'!D15</f>
        <v>México</v>
      </c>
    </row>
    <row r="59" spans="8:8" s="8" ht="15.0" customFormat="1">
      <c r="B59" s="158">
        <v>52.0</v>
      </c>
      <c r="C59" s="138" t="str">
        <f>'Fase final'!D17</f>
        <v>Bélgica</v>
      </c>
      <c r="D59" s="138">
        <f>'Fase final'!E17</f>
        <v>0.0</v>
      </c>
      <c r="E59" s="138">
        <f>'Fase final'!E18</f>
        <v>1.0</v>
      </c>
      <c r="F59" s="164" t="str">
        <f>'Fase final'!D18</f>
        <v>Colombia</v>
      </c>
    </row>
    <row r="60" spans="8:8" s="8" ht="15.0" customFormat="1">
      <c r="B60" s="158">
        <v>53.0</v>
      </c>
      <c r="C60" s="138" t="str">
        <f>'Fase final'!D21</f>
        <v>España</v>
      </c>
      <c r="D60" s="138">
        <f>'Fase final'!E21</f>
        <v>3.0</v>
      </c>
      <c r="E60" s="138">
        <f>'Fase final'!E22</f>
        <v>1.0</v>
      </c>
      <c r="F60" s="164" t="str">
        <f>'Fase final'!D22</f>
        <v>Rusia</v>
      </c>
    </row>
    <row r="61" spans="8:8" s="8" ht="15.0" customFormat="1">
      <c r="B61" s="158">
        <v>54.0</v>
      </c>
      <c r="C61" s="138" t="str">
        <f>'Fase final'!D24</f>
        <v>Nigeria</v>
      </c>
      <c r="D61" s="138">
        <f>'Fase final'!E24</f>
        <v>0.0</v>
      </c>
      <c r="E61" s="138">
        <f>'Fase final'!E25</f>
        <v>1.0</v>
      </c>
      <c r="F61" s="164" t="str">
        <f>'Fase final'!D25</f>
        <v>Perú</v>
      </c>
    </row>
    <row r="62" spans="8:8" s="8" ht="15.0" customFormat="1">
      <c r="B62" s="158">
        <v>55.0</v>
      </c>
      <c r="C62" s="138" t="str">
        <f>'Fase final'!D28</f>
        <v>Alemania</v>
      </c>
      <c r="D62" s="138">
        <f>'Fase final'!E28</f>
        <v>3.0</v>
      </c>
      <c r="E62" s="138">
        <f>'Fase final'!E29</f>
        <v>0.0</v>
      </c>
      <c r="F62" s="164" t="str">
        <f>'Fase final'!D29</f>
        <v>Suiza</v>
      </c>
    </row>
    <row r="63" spans="8:8" s="8" ht="15.75" customFormat="1">
      <c r="B63" s="159">
        <v>56.0</v>
      </c>
      <c r="C63" s="165" t="str">
        <f>'Fase final'!D31</f>
        <v>Senegal</v>
      </c>
      <c r="D63" s="165">
        <f>'Fase final'!E31</f>
        <v>0.0</v>
      </c>
      <c r="E63" s="165">
        <f>'Fase final'!E32</f>
        <v>1.0</v>
      </c>
      <c r="F63" s="166" t="str">
        <f>'Fase final'!D32</f>
        <v>Inglaterra</v>
      </c>
    </row>
    <row r="64" spans="8:8" s="8" ht="15.0" customFormat="1">
      <c r="B64" s="148"/>
      <c r="C64" s="148"/>
      <c r="D64" s="148"/>
      <c r="E64" s="148"/>
      <c r="F64" s="148"/>
    </row>
    <row r="65" spans="8:8" ht="15.75"/>
    <row r="66" spans="8:8">
      <c r="B66" s="167">
        <v>57.0</v>
      </c>
      <c r="C66" s="162" t="str">
        <f>'Fase final'!G8</f>
        <v>Uruguay</v>
      </c>
      <c r="D66" s="162">
        <f>'Fase final'!H8</f>
        <v>1.0</v>
      </c>
      <c r="E66" s="168">
        <f>'Fase final'!H10</f>
        <v>0.0</v>
      </c>
      <c r="F66" s="169" t="str">
        <f>'Fase final'!G10</f>
        <v>Argentina</v>
      </c>
    </row>
    <row r="67" spans="8:8">
      <c r="B67" s="170">
        <v>58.0</v>
      </c>
      <c r="C67" s="171" t="str">
        <f>'Fase final'!G15</f>
        <v>Brasil</v>
      </c>
      <c r="D67" s="171">
        <f>'Fase final'!H15</f>
        <v>3.0</v>
      </c>
      <c r="E67" s="171">
        <f>'Fase final'!H17</f>
        <v>1.0</v>
      </c>
      <c r="F67" s="172" t="str">
        <f>'Fase final'!G17</f>
        <v>Colombia</v>
      </c>
    </row>
    <row r="68" spans="8:8">
      <c r="B68" s="170">
        <v>59.0</v>
      </c>
      <c r="C68" s="171" t="str">
        <f>'Fase final'!G22</f>
        <v>España</v>
      </c>
      <c r="D68" s="171">
        <f>'Fase final'!H22</f>
        <v>1.0</v>
      </c>
      <c r="E68" s="171">
        <f>'Fase final'!H24</f>
        <v>0.0</v>
      </c>
      <c r="F68" s="172" t="str">
        <f>'Fase final'!G24</f>
        <v>Perú</v>
      </c>
    </row>
    <row r="69" spans="8:8" ht="15.75">
      <c r="B69" s="173">
        <v>60.0</v>
      </c>
      <c r="C69" s="165" t="str">
        <f>'Fase final'!G29</f>
        <v>Alemania</v>
      </c>
      <c r="D69" s="165">
        <f>'Fase final'!H29</f>
        <v>2.0</v>
      </c>
      <c r="E69" s="165">
        <f>'Fase final'!H31</f>
        <v>0.0</v>
      </c>
      <c r="F69" s="174" t="str">
        <f>'Fase final'!G31</f>
        <v>Inglaterra</v>
      </c>
    </row>
    <row r="71" spans="8:8" ht="15.75"/>
    <row r="72" spans="8:8">
      <c r="B72" s="167">
        <v>61.0</v>
      </c>
      <c r="C72" s="175" t="str">
        <f>'Fase final'!J9</f>
        <v>Uruguay</v>
      </c>
      <c r="D72" s="175">
        <f>'Fase final'!K9</f>
        <v>1.0</v>
      </c>
      <c r="E72" s="175">
        <f>'Fase final'!K16</f>
        <v>2.0</v>
      </c>
      <c r="F72" s="176" t="str">
        <f>'Fase final'!J16</f>
        <v>Brasil</v>
      </c>
    </row>
    <row r="73" spans="8:8" ht="15.75">
      <c r="B73" s="173">
        <v>62.0</v>
      </c>
      <c r="C73" s="177" t="str">
        <f>'Fase final'!J23</f>
        <v>España</v>
      </c>
      <c r="D73" s="177">
        <f>'Fase final'!K23</f>
        <v>1.0</v>
      </c>
      <c r="E73" s="177">
        <f>'Fase final'!K30</f>
        <v>0.0</v>
      </c>
      <c r="F73" s="178" t="str">
        <f>'Fase final'!J30</f>
        <v>Alemania</v>
      </c>
    </row>
    <row r="75" spans="8:8" ht="15.75"/>
    <row r="76" spans="8:8">
      <c r="B76" s="167">
        <v>63.0</v>
      </c>
      <c r="C76" s="179" t="str">
        <f>'Fase final'!M12</f>
        <v>Brasil</v>
      </c>
      <c r="D76" s="180">
        <f>'Fase final'!N12</f>
        <v>2.0</v>
      </c>
      <c r="E76" s="179">
        <f>'Fase final'!N14</f>
        <v>0.0</v>
      </c>
      <c r="F76" s="181" t="str">
        <f>'Fase final'!M14</f>
        <v>España</v>
      </c>
    </row>
    <row r="77" spans="8:8" ht="15.75">
      <c r="B77" s="173">
        <v>64.0</v>
      </c>
      <c r="C77" s="177" t="str">
        <f>'Fase final'!M22</f>
        <v>Uruguay</v>
      </c>
      <c r="D77" s="177">
        <f>'Fase final'!N22</f>
        <v>0.0</v>
      </c>
      <c r="E77" s="177">
        <f>'Fase final'!N24</f>
        <v>3.0</v>
      </c>
      <c r="F77" s="178" t="str">
        <f>'Fase final'!M24</f>
        <v>Alemania</v>
      </c>
    </row>
    <row r="79" spans="8:8" ht="15.75"/>
    <row r="80" spans="8:8">
      <c r="B80" s="155" t="s">
        <v>34</v>
      </c>
      <c r="C80" s="157" t="str">
        <f>'Fase final'!D7</f>
        <v>Uruguay</v>
      </c>
    </row>
    <row r="81" spans="8:8">
      <c r="B81" s="158" t="s">
        <v>37</v>
      </c>
      <c r="C81" s="150" t="str">
        <f>'Fase final'!D22</f>
        <v>Rusia</v>
      </c>
      <c r="D81"/>
    </row>
    <row r="82" spans="8:8">
      <c r="B82" s="158" t="s">
        <v>35</v>
      </c>
      <c r="C82" s="150" t="str">
        <f>'Fase final'!D21</f>
        <v>España</v>
      </c>
      <c r="D82"/>
    </row>
    <row r="83" spans="8:8">
      <c r="B83" s="158" t="s">
        <v>38</v>
      </c>
      <c r="C83" s="150" t="str">
        <f>'Fase final'!D8</f>
        <v>Portugal</v>
      </c>
      <c r="D83"/>
    </row>
    <row r="84" spans="8:8">
      <c r="B84" s="158" t="s">
        <v>36</v>
      </c>
      <c r="C84" s="150" t="str">
        <f>'Fase final'!D10</f>
        <v>Francia</v>
      </c>
      <c r="D84"/>
    </row>
    <row r="85" spans="8:8">
      <c r="B85" s="158" t="s">
        <v>39</v>
      </c>
      <c r="C85" s="150" t="str">
        <f>'Fase final'!D25</f>
        <v>Perú</v>
      </c>
      <c r="D85"/>
    </row>
    <row r="86" spans="8:8">
      <c r="B86" s="158" t="s">
        <v>192</v>
      </c>
      <c r="C86" s="150" t="str">
        <f>'Fase final'!D24</f>
        <v>Nigeria</v>
      </c>
      <c r="D86"/>
    </row>
    <row r="87" spans="8:8" s="8" ht="15.0" customFormat="1">
      <c r="B87" s="158" t="s">
        <v>193</v>
      </c>
      <c r="C87" s="150" t="str">
        <f>'Fase final'!D11</f>
        <v>Argentina</v>
      </c>
      <c r="E87" s="12"/>
      <c r="F87" s="12"/>
    </row>
    <row r="88" spans="8:8" s="8" ht="15.0" customFormat="1">
      <c r="B88" s="158" t="s">
        <v>194</v>
      </c>
      <c r="C88" s="150" t="str">
        <f>'Fase final'!D14</f>
        <v>Brasil</v>
      </c>
      <c r="E88" s="12"/>
      <c r="F88" s="12"/>
    </row>
    <row r="89" spans="8:8" s="8" ht="15.0" customFormat="1">
      <c r="B89" s="158" t="s">
        <v>195</v>
      </c>
      <c r="C89" s="150" t="str">
        <f>'Fase final'!D29</f>
        <v>Suiza</v>
      </c>
      <c r="E89" s="12"/>
      <c r="F89" s="12"/>
    </row>
    <row r="90" spans="8:8" s="8" ht="15.0" customFormat="1">
      <c r="B90" s="158" t="s">
        <v>196</v>
      </c>
      <c r="C90" s="150" t="str">
        <f>'Fase final'!D28</f>
        <v>Alemania</v>
      </c>
      <c r="E90" s="12"/>
      <c r="F90" s="12"/>
    </row>
    <row r="91" spans="8:8" s="8" ht="15.0" customFormat="1">
      <c r="B91" s="158" t="s">
        <v>197</v>
      </c>
      <c r="C91" s="150" t="str">
        <f>'Fase final'!D15</f>
        <v>México</v>
      </c>
      <c r="E91" s="12"/>
      <c r="F91" s="12"/>
    </row>
    <row r="92" spans="8:8" s="8" ht="15.0" customFormat="1">
      <c r="B92" s="158" t="s">
        <v>198</v>
      </c>
      <c r="C92" s="150" t="str">
        <f>'Fase final'!D17</f>
        <v>Bélgica</v>
      </c>
      <c r="E92" s="12"/>
      <c r="F92" s="12"/>
    </row>
    <row r="93" spans="8:8" s="8" ht="15.0" customFormat="1">
      <c r="B93" s="158" t="s">
        <v>199</v>
      </c>
      <c r="C93" s="150" t="str">
        <f>'Fase final'!D32</f>
        <v>Inglaterra</v>
      </c>
      <c r="E93" s="12"/>
      <c r="F93" s="12"/>
    </row>
    <row r="94" spans="8:8" s="8" ht="15.0" customFormat="1">
      <c r="B94" s="158" t="s">
        <v>200</v>
      </c>
      <c r="C94" s="150" t="str">
        <f>'Fase final'!D31</f>
        <v>Senegal</v>
      </c>
      <c r="E94" s="12"/>
      <c r="F94" s="12"/>
    </row>
    <row r="95" spans="8:8" s="8" ht="15.75" customFormat="1">
      <c r="B95" s="159" t="s">
        <v>201</v>
      </c>
      <c r="C95" s="161" t="str">
        <f>'Fase final'!D18</f>
        <v>Colombia</v>
      </c>
      <c r="E95" s="12"/>
      <c r="F95" s="12"/>
    </row>
    <row r="96" spans="8:8" s="8" ht="15.0" customFormat="1">
      <c r="B96" s="148"/>
      <c r="C96" s="148"/>
      <c r="E96" s="12"/>
      <c r="F96" s="12"/>
    </row>
    <row r="97" spans="8:8" s="8" ht="15.75" customFormat="1">
      <c r="B97" s="148"/>
      <c r="C97" s="148"/>
      <c r="E97" s="12"/>
      <c r="F97" s="12"/>
    </row>
    <row r="98" spans="8:8" s="8" ht="15.0" customFormat="1">
      <c r="B98" s="155" t="s">
        <v>40</v>
      </c>
      <c r="C98" s="157" t="str">
        <f>'Fase final'!G8</f>
        <v>Uruguay</v>
      </c>
      <c r="E98" s="12"/>
      <c r="F98" s="12"/>
    </row>
    <row r="99" spans="8:8" s="8" ht="15.0" customFormat="1">
      <c r="B99" s="158" t="s">
        <v>41</v>
      </c>
      <c r="C99" s="150" t="str">
        <f>'Fase final'!G10</f>
        <v>Argentina</v>
      </c>
      <c r="E99" s="12"/>
      <c r="F99" s="12"/>
    </row>
    <row r="100" spans="8:8" s="8" ht="15.0" customFormat="1">
      <c r="B100" s="158" t="s">
        <v>42</v>
      </c>
      <c r="C100" s="150" t="str">
        <f>'Fase final'!G15</f>
        <v>Brasil</v>
      </c>
      <c r="E100" s="12"/>
      <c r="F100" s="12"/>
    </row>
    <row r="101" spans="8:8" s="8" ht="15.0" customFormat="1">
      <c r="B101" s="158" t="s">
        <v>43</v>
      </c>
      <c r="C101" s="150" t="str">
        <f>'Fase final'!G17</f>
        <v>Colombia</v>
      </c>
      <c r="E101" s="12"/>
      <c r="F101" s="12"/>
    </row>
    <row r="102" spans="8:8" s="8" ht="15.0" customFormat="1">
      <c r="B102" s="158" t="s">
        <v>44</v>
      </c>
      <c r="C102" s="150" t="str">
        <f>'Fase final'!G22</f>
        <v>España</v>
      </c>
      <c r="E102" s="12"/>
      <c r="F102" s="12"/>
    </row>
    <row r="103" spans="8:8" s="8" ht="15.0" customFormat="1">
      <c r="B103" s="158" t="s">
        <v>45</v>
      </c>
      <c r="C103" s="150" t="str">
        <f>'Fase final'!G24</f>
        <v>Perú</v>
      </c>
      <c r="E103" s="12"/>
      <c r="F103" s="12"/>
    </row>
    <row r="104" spans="8:8" s="8" ht="15.0" customFormat="1">
      <c r="B104" s="158" t="s">
        <v>46</v>
      </c>
      <c r="C104" s="150" t="str">
        <f>'Fase final'!G29</f>
        <v>Alemania</v>
      </c>
      <c r="E104" s="12"/>
      <c r="F104" s="12"/>
    </row>
    <row r="105" spans="8:8" s="8" ht="15.75" customFormat="1">
      <c r="B105" s="159" t="s">
        <v>47</v>
      </c>
      <c r="C105" s="161" t="str">
        <f>'Fase final'!G31</f>
        <v>Inglaterra</v>
      </c>
      <c r="E105" s="12"/>
      <c r="F105" s="12"/>
    </row>
    <row r="106" spans="8:8" s="8" ht="15.0" customFormat="1">
      <c r="B106" s="148"/>
      <c r="C106" s="148"/>
      <c r="E106" s="12"/>
      <c r="F106" s="12"/>
    </row>
    <row r="107" spans="8:8" ht="15.75">
      <c r="D107"/>
      <c r="E107"/>
      <c r="F107"/>
    </row>
    <row r="108" spans="8:8">
      <c r="B108" s="167" t="s">
        <v>202</v>
      </c>
      <c r="C108" s="176" t="str">
        <f>C72</f>
        <v>Uruguay</v>
      </c>
      <c r="D108"/>
      <c r="E108"/>
      <c r="F108"/>
    </row>
    <row r="109" spans="8:8">
      <c r="B109" s="170" t="s">
        <v>203</v>
      </c>
      <c r="C109" s="182" t="str">
        <f>F72</f>
        <v>Brasil</v>
      </c>
      <c r="D109"/>
      <c r="E109"/>
      <c r="F109"/>
    </row>
    <row r="110" spans="8:8">
      <c r="B110" s="170" t="s">
        <v>204</v>
      </c>
      <c r="C110" s="182" t="str">
        <f>C73</f>
        <v>España</v>
      </c>
      <c r="D110"/>
      <c r="E110"/>
      <c r="F110"/>
    </row>
    <row r="111" spans="8:8" ht="15.75">
      <c r="B111" s="173" t="s">
        <v>205</v>
      </c>
      <c r="C111" s="178" t="str">
        <f>F73</f>
        <v>Alemania</v>
      </c>
      <c r="D111"/>
      <c r="E111"/>
      <c r="F111"/>
    </row>
    <row r="112" spans="8:8">
      <c r="D112"/>
      <c r="E112"/>
      <c r="F112"/>
    </row>
    <row r="113" spans="8:8" ht="15.75">
      <c r="D113"/>
      <c r="E113"/>
      <c r="F113"/>
    </row>
    <row r="114" spans="8:8">
      <c r="B114" s="167" t="s">
        <v>206</v>
      </c>
      <c r="C114" s="183" t="str">
        <f>C76</f>
        <v>Brasil</v>
      </c>
    </row>
    <row r="115" spans="8:8">
      <c r="B115" s="170" t="s">
        <v>207</v>
      </c>
      <c r="C115" s="182" t="str">
        <f>F76</f>
        <v>España</v>
      </c>
      <c r="D115"/>
      <c r="E115"/>
      <c r="F115"/>
    </row>
    <row r="116" spans="8:8">
      <c r="B116" s="170" t="s">
        <v>208</v>
      </c>
      <c r="C116" s="182" t="str">
        <f>C77</f>
        <v>Uruguay</v>
      </c>
      <c r="D116"/>
      <c r="E116"/>
      <c r="F116"/>
    </row>
    <row r="117" spans="8:8" ht="15.75">
      <c r="B117" s="173" t="s">
        <v>209</v>
      </c>
      <c r="C117" s="178" t="str">
        <f>F77</f>
        <v>Alemania</v>
      </c>
      <c r="D117"/>
      <c r="E117"/>
      <c r="F117"/>
    </row>
    <row r="118" spans="8:8">
      <c r="D118"/>
      <c r="E118"/>
      <c r="F118"/>
    </row>
    <row r="119" spans="8:8" ht="15.75">
      <c r="D119"/>
      <c r="E119"/>
      <c r="F119"/>
    </row>
    <row r="120" spans="8:8" ht="15.75">
      <c r="B120" s="184" t="s">
        <v>31</v>
      </c>
      <c r="C120" s="185" t="str">
        <f>'Fase final'!P13</f>
        <v>Brasil</v>
      </c>
      <c r="D120"/>
      <c r="E120"/>
      <c r="F120"/>
    </row>
    <row r="121" spans="8:8" ht="15.75">
      <c r="D121"/>
      <c r="E121"/>
      <c r="F121"/>
    </row>
    <row r="122" spans="8:8" ht="15.75">
      <c r="B122" s="186" t="s">
        <v>33</v>
      </c>
      <c r="C122" s="187" t="str">
        <f>'Fase final'!P17</f>
        <v>Neymar
</v>
      </c>
      <c r="D122"/>
      <c r="E122"/>
      <c r="F122"/>
    </row>
    <row r="123" spans="8:8">
      <c r="D123"/>
      <c r="E123"/>
      <c r="F123"/>
    </row>
    <row r="125" spans="8:8">
      <c r="D125"/>
      <c r="E125"/>
      <c r="F125"/>
    </row>
    <row r="126" spans="8:8">
      <c r="D126"/>
      <c r="E126"/>
      <c r="F126"/>
    </row>
    <row r="127" spans="8:8">
      <c r="D127"/>
      <c r="E127"/>
      <c r="F127"/>
    </row>
    <row r="128" spans="8:8">
      <c r="D128"/>
      <c r="E128"/>
      <c r="F128"/>
    </row>
    <row r="129" spans="8:8">
      <c r="D129"/>
      <c r="E129"/>
      <c r="F129"/>
    </row>
    <row r="131" spans="8:8">
      <c r="D131"/>
      <c r="E131"/>
      <c r="F131"/>
    </row>
    <row r="132" spans="8:8">
      <c r="D132"/>
      <c r="E132"/>
      <c r="F132"/>
    </row>
    <row r="133" spans="8:8">
      <c r="D133"/>
      <c r="E133"/>
      <c r="F133"/>
    </row>
    <row r="134" spans="8:8">
      <c r="D134"/>
      <c r="E134"/>
      <c r="F134"/>
    </row>
    <row r="135" spans="8:8">
      <c r="D135"/>
      <c r="E135"/>
      <c r="F135"/>
    </row>
    <row r="137" spans="8:8">
      <c r="D137"/>
      <c r="E137"/>
      <c r="F137"/>
    </row>
    <row r="138" spans="8:8">
      <c r="D138"/>
      <c r="E138"/>
      <c r="F138"/>
    </row>
    <row r="139" spans="8:8">
      <c r="D139"/>
      <c r="E139"/>
      <c r="F139"/>
    </row>
    <row r="140" spans="8:8">
      <c r="D140"/>
      <c r="E140"/>
      <c r="F140"/>
    </row>
  </sheetData>
  <sheetProtection sheet="1" objects="1" scenarios="1"/>
  <pageMargins left="0.7" right="0.7" top="0.75" bottom="0.75" header="0.3" footer="0.3"/>
  <extLst>
    <ext xmlns:x14="http://schemas.microsoft.com/office/spreadsheetml/2009/9/main" uri="{05C60535-1F16-4fd2-B633-F4F36F0B64E0}"/>
  </extLst>
</worksheet>
</file>

<file path=xl/worksheets/sheet5.xml><?xml version="1.0" encoding="utf-8"?>
<worksheet xmlns:r="http://schemas.openxmlformats.org/officeDocument/2006/relationships" xmlns="http://schemas.openxmlformats.org/spreadsheetml/2006/main">
  <dimension ref="B1:AK91"/>
  <sheetViews>
    <sheetView workbookViewId="0" topLeftCell="B1">
      <selection activeCell="U15" sqref="U15"/>
    </sheetView>
  </sheetViews>
  <sheetFormatPr defaultRowHeight="15.0" defaultColWidth="10"/>
  <cols>
    <col min="1" max="1" customWidth="1" width="4.7109375" style="0"/>
    <col min="2" max="2" customWidth="1" width="15.7109375" style="0"/>
    <col min="3" max="3" customWidth="1" width="5.7109375" style="0"/>
    <col min="4" max="4" customWidth="1" width="5.7109375" style="0"/>
    <col min="5" max="5" customWidth="1" width="15.7109375" style="0"/>
    <col min="6" max="6" customWidth="1" width="4.7109375" style="0"/>
    <col min="7" max="7" customWidth="1" width="4.7109375" style="0"/>
    <col min="8" max="8" customWidth="1" width="4.7109375" style="0"/>
    <col min="9" max="9" customWidth="1" width="4.7109375" style="0"/>
    <col min="10" max="10" customWidth="1" width="4.7109375" style="0"/>
    <col min="11" max="11" customWidth="1" width="4.7109375" style="0"/>
    <col min="12" max="12" customWidth="1" width="4.7109375" style="0"/>
    <col min="13" max="13" customWidth="1" width="4.7109375" style="0"/>
    <col min="14" max="14" customWidth="1" width="4.7109375" style="0"/>
    <col min="15" max="15" customWidth="1" width="4.7109375" style="0"/>
    <col min="16" max="16" customWidth="1" width="4.7109375" style="0"/>
    <col min="17" max="17" customWidth="1" width="4.7109375" style="0"/>
    <col min="18" max="18" customWidth="1" width="4.7109375" style="0"/>
    <col min="19" max="19" customWidth="1" width="4.7109375" style="0"/>
    <col min="20" max="20" customWidth="1" width="4.7109375" style="0"/>
    <col min="21" max="21" customWidth="1" width="15.7109375" style="1"/>
    <col min="22" max="22" customWidth="1" width="3.7109375" style="0"/>
    <col min="23" max="23" customWidth="1" width="3.7109375" style="0"/>
    <col min="24" max="24" customWidth="1" width="3.7109375" style="0"/>
    <col min="25" max="25" customWidth="1" width="3.7109375" style="0"/>
    <col min="26" max="26" customWidth="1" width="3.7109375" style="0"/>
    <col min="27" max="27" customWidth="1" width="3.7109375" style="0"/>
    <col min="28" max="28" customWidth="1" width="4.7109375" style="0"/>
    <col min="29" max="29" customWidth="1" width="3.7109375" style="0"/>
    <col min="30" max="30" customWidth="1" width="3.7109375" style="0"/>
    <col min="31" max="31" customWidth="1" width="3.7109375" style="0"/>
    <col min="32" max="32" customWidth="1" width="3.7109375" style="0"/>
    <col min="33" max="33" customWidth="1" width="3.7109375" style="0"/>
    <col min="34" max="34" customWidth="1" width="3.7109375" style="0"/>
    <col min="35" max="35" customWidth="1" width="3.7109375" style="0"/>
    <col min="36" max="36" customWidth="1" width="3.7109375" style="0"/>
    <col min="257" max="16384" width="9" style="0" hidden="0"/>
  </cols>
  <sheetData>
    <row r="1" spans="8:8" ht="15.75"/>
    <row r="2" spans="8:8" ht="15.75">
      <c r="G2" s="188" t="str">
        <f>B4</f>
        <v>Rusia</v>
      </c>
      <c r="H2" s="189"/>
      <c r="I2" s="190"/>
      <c r="J2" s="188" t="str">
        <f>E4</f>
        <v>Arabia Saudita</v>
      </c>
      <c r="K2" s="189"/>
      <c r="L2" s="190"/>
      <c r="M2" s="188" t="str">
        <f>B5</f>
        <v>Egipto</v>
      </c>
      <c r="N2" s="189"/>
      <c r="O2" s="190"/>
      <c r="P2" s="189" t="str">
        <f>E5</f>
        <v>Uruguay</v>
      </c>
      <c r="Q2" s="189"/>
      <c r="R2" s="190"/>
      <c r="S2" s="191"/>
    </row>
    <row r="3" spans="8:8" ht="15.75">
      <c r="G3" s="192" t="s">
        <v>8</v>
      </c>
      <c r="H3" s="192" t="s">
        <v>9</v>
      </c>
      <c r="I3" s="193" t="s">
        <v>10</v>
      </c>
      <c r="J3" s="192" t="s">
        <v>8</v>
      </c>
      <c r="K3" s="192" t="s">
        <v>9</v>
      </c>
      <c r="L3" s="193" t="s">
        <v>10</v>
      </c>
      <c r="M3" s="192" t="s">
        <v>8</v>
      </c>
      <c r="N3" s="192" t="s">
        <v>9</v>
      </c>
      <c r="O3" s="193" t="s">
        <v>10</v>
      </c>
      <c r="P3" s="192" t="s">
        <v>8</v>
      </c>
      <c r="Q3" s="192" t="s">
        <v>9</v>
      </c>
      <c r="R3" s="193" t="s">
        <v>10</v>
      </c>
      <c r="S3" s="191"/>
      <c r="V3" s="194" t="s">
        <v>1</v>
      </c>
      <c r="W3" s="195" t="s">
        <v>2</v>
      </c>
      <c r="X3" s="195" t="s">
        <v>3</v>
      </c>
      <c r="Y3" s="195" t="s">
        <v>4</v>
      </c>
      <c r="Z3" s="195" t="s">
        <v>5</v>
      </c>
      <c r="AA3" s="196"/>
      <c r="AB3" s="196" t="s">
        <v>6</v>
      </c>
    </row>
    <row r="4" spans="8:8">
      <c r="B4" s="1" t="str">
        <f>'Fase de grupos'!G7</f>
        <v>Rusia</v>
      </c>
      <c r="C4" s="194">
        <f>'Fase de grupos'!H7</f>
        <v>0.0</v>
      </c>
      <c r="D4" s="196">
        <f>'Fase de grupos'!I7</f>
        <v>0.0</v>
      </c>
      <c r="E4" s="1" t="str">
        <f>'Fase de grupos'!J7</f>
        <v>Arabia Saudita</v>
      </c>
      <c r="G4" s="170">
        <f>IF(C4&gt;D4,1,0)</f>
        <v>0.0</v>
      </c>
      <c r="H4" s="191">
        <f>IF(C4=D4,1,0)</f>
        <v>1.0</v>
      </c>
      <c r="I4" s="182">
        <f>IF(C4&lt;D4,1,0)</f>
        <v>0.0</v>
      </c>
      <c r="J4" s="170">
        <f>IF(D4&gt;C4,1,0)</f>
        <v>0.0</v>
      </c>
      <c r="K4" s="191">
        <f>IF(D4=C4,1,0)</f>
        <v>1.0</v>
      </c>
      <c r="L4" s="182">
        <f>IF(D4&lt;C4,1,0)</f>
        <v>0.0</v>
      </c>
      <c r="M4" s="170"/>
      <c r="N4" s="191"/>
      <c r="O4" s="182"/>
      <c r="P4" s="191"/>
      <c r="Q4" s="191"/>
      <c r="R4" s="182"/>
      <c r="S4" s="191"/>
      <c r="T4">
        <v>1.0</v>
      </c>
      <c r="U4" s="194" t="str">
        <f>G2</f>
        <v>Rusia</v>
      </c>
      <c r="V4" s="194">
        <f>G10</f>
        <v>1.0</v>
      </c>
      <c r="W4" s="195">
        <f>H10</f>
        <v>2.0</v>
      </c>
      <c r="X4" s="195">
        <f>I10</f>
        <v>0.0</v>
      </c>
      <c r="Y4" s="195">
        <f>C4+C6+C8</f>
        <v>1.0</v>
      </c>
      <c r="Z4" s="195">
        <f>D4+D6+D8</f>
        <v>0.0</v>
      </c>
      <c r="AA4" s="195">
        <f>Y4-Z4</f>
        <v>1.0</v>
      </c>
      <c r="AB4" s="197">
        <f>3*V4+W4</f>
        <v>5.0</v>
      </c>
      <c r="AD4">
        <f>IF(OR(AB4&gt;AB5,AND(AB4=AB5,AA4&gt;AA5),AND(AB4=AB5,AA4=AA5,Y4&gt;Y5)),1,0)</f>
        <v>1.0</v>
      </c>
      <c r="AE4">
        <f>IF(OR(AB4&gt;AB6,AND(AB4=AB6,AA4&gt;AA6),AND(AB4=AB6,AA4=AA6,Y4&gt;Y6)),1,0)</f>
        <v>1.0</v>
      </c>
      <c r="AF4">
        <f>IF(OR(AB4&gt;AB7,AND(AB4=AB7,AA4&gt;AA7),AND(AB4=AB7,AA4=AA7,Y4&gt;Y7)),1,0)</f>
        <v>0.0</v>
      </c>
      <c r="AH4">
        <f>SUM(AD4:AF4)</f>
        <v>2.0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 )))))))</f>
        <v>2.0</v>
      </c>
    </row>
    <row r="5" spans="8:8">
      <c r="B5" s="1" t="str">
        <f>'Fase de grupos'!G8</f>
        <v>Egipto</v>
      </c>
      <c r="C5" s="170">
        <f>'Fase de grupos'!H8</f>
        <v>0.0</v>
      </c>
      <c r="D5" s="182">
        <f>'Fase de grupos'!I8</f>
        <v>1.0</v>
      </c>
      <c r="E5" s="1" t="str">
        <f>'Fase de grupos'!J8</f>
        <v>Uruguay</v>
      </c>
      <c r="G5" s="170"/>
      <c r="H5" s="191"/>
      <c r="I5" s="182"/>
      <c r="J5" s="170"/>
      <c r="K5" s="191"/>
      <c r="L5" s="182"/>
      <c r="M5" s="170">
        <f>IF(C5&gt;D5,1,0)</f>
        <v>0.0</v>
      </c>
      <c r="N5" s="191">
        <f>IF(C5=D5,1,0)</f>
        <v>0.0</v>
      </c>
      <c r="O5" s="182">
        <f>IF(C5&lt;D5,1,0)</f>
        <v>1.0</v>
      </c>
      <c r="P5" s="191">
        <f>IF(D5&gt;C5,1,0)</f>
        <v>1.0</v>
      </c>
      <c r="Q5" s="191">
        <f>IF(D5=C5,1,0)</f>
        <v>0.0</v>
      </c>
      <c r="R5" s="182">
        <f>IF(D5&lt;C5,1,0)</f>
        <v>0.0</v>
      </c>
      <c r="S5" s="191"/>
      <c r="T5">
        <v>2.0</v>
      </c>
      <c r="U5" s="170" t="str">
        <f>J2</f>
        <v>Arabia Saudita</v>
      </c>
      <c r="V5" s="170">
        <f>J10</f>
        <v>1.0</v>
      </c>
      <c r="W5" s="191">
        <f>K10</f>
        <v>1.0</v>
      </c>
      <c r="X5" s="191">
        <f>L10</f>
        <v>1.0</v>
      </c>
      <c r="Y5" s="191">
        <f>D4+C7+C9</f>
        <v>1.0</v>
      </c>
      <c r="Z5" s="191">
        <f>C4+D7+D9</f>
        <v>2.0</v>
      </c>
      <c r="AA5" s="191">
        <f>Y5-Z5</f>
        <v>-1.0</v>
      </c>
      <c r="AB5" s="198">
        <f>3*V5+W5</f>
        <v>4.0</v>
      </c>
      <c r="AD5">
        <f>IF(OR(AB5&gt;AB4,AND(AB5=AB4,AA5&gt;AA4),AND(AB5=AB4,AA5=AA4,Y5&gt;Y4)),1,0)</f>
        <v>0.0</v>
      </c>
      <c r="AE5">
        <f>IF(OR(AB5&gt;AB6,AND(AB5=AB6,AA5&gt;AA6),AND(AB5=AB6,AA5=AA6,Y5&gt;Y6)),1,0)</f>
        <v>1.0</v>
      </c>
      <c r="AF5">
        <f>IF(OR(AB5&gt;AB7,AND(AB5=AB7,AA5&gt;AA7),AND(AB5=AB7,AA5=AA7,Y5&gt;Y7)),1,0)</f>
        <v>0.0</v>
      </c>
      <c r="AH5">
        <f>SUM(AD5:AF5)</f>
        <v>1.0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 )))))))</f>
        <v>1.0</v>
      </c>
    </row>
    <row r="6" spans="8:8">
      <c r="B6" s="1" t="str">
        <f>'Fase de grupos'!G9</f>
        <v>Rusia</v>
      </c>
      <c r="C6" s="170">
        <f>'Fase de grupos'!H9</f>
        <v>1.0</v>
      </c>
      <c r="D6" s="182">
        <f>'Fase de grupos'!I9</f>
        <v>0.0</v>
      </c>
      <c r="E6" s="1" t="str">
        <f>'Fase de grupos'!J9</f>
        <v>Egipto</v>
      </c>
      <c r="G6" s="170">
        <f>IF(C6&gt;D6,1,0)</f>
        <v>1.0</v>
      </c>
      <c r="H6" s="191">
        <f>IF(C6=D6,1,0)</f>
        <v>0.0</v>
      </c>
      <c r="I6" s="182">
        <f>IF(C6&lt;D6,1,0)</f>
        <v>0.0</v>
      </c>
      <c r="J6" s="170"/>
      <c r="K6" s="191"/>
      <c r="L6" s="182"/>
      <c r="M6" s="170">
        <f>IF(D6&gt;C6,1,0)</f>
        <v>0.0</v>
      </c>
      <c r="N6" s="191">
        <f>IF(D6=C6,1,0)</f>
        <v>0.0</v>
      </c>
      <c r="O6" s="182">
        <f>IF(D6&lt;C6,1,0)</f>
        <v>1.0</v>
      </c>
      <c r="P6" s="191"/>
      <c r="Q6" s="191"/>
      <c r="R6" s="182"/>
      <c r="S6" s="191"/>
      <c r="T6">
        <v>3.0</v>
      </c>
      <c r="U6" s="170" t="str">
        <f>M2</f>
        <v>Egipto</v>
      </c>
      <c r="V6" s="170">
        <f>M10</f>
        <v>0.0</v>
      </c>
      <c r="W6" s="191">
        <f>N10</f>
        <v>0.0</v>
      </c>
      <c r="X6" s="191">
        <f>O10</f>
        <v>3.0</v>
      </c>
      <c r="Y6" s="191">
        <f>C5+D6+D9</f>
        <v>0.0</v>
      </c>
      <c r="Z6" s="191">
        <f>D5+C6+C9</f>
        <v>3.0</v>
      </c>
      <c r="AA6" s="191">
        <f>Y6-Z6</f>
        <v>-3.0</v>
      </c>
      <c r="AB6" s="198">
        <f>3*V6+W6</f>
        <v>0.0</v>
      </c>
      <c r="AD6">
        <f>IF(OR(AB6&gt;AB4,AND(AB6=AB4,AA6&gt;AA4),AND(AB6=AB4,AA6=AA4,Y6&gt;Y4)),1,0)</f>
        <v>0.0</v>
      </c>
      <c r="AE6">
        <f>IF(OR(AB6&gt;AB5,AND(AB6=AB5,AA6&gt;AA5),AND(AB6=AB5,AA6=AA5,Y6&gt;Y5)),1,0)</f>
        <v>0.0</v>
      </c>
      <c r="AF6">
        <f>IF(OR(AB6&gt;AB7,AND(AB6=AB7,AA6&gt;AA7),AND(AB6=AB7,AA6=AA7,Y6&gt;Y7)),1,0)</f>
        <v>0.0</v>
      </c>
      <c r="AH6">
        <f>SUM(AD6:AF6)</f>
        <v>0.0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 )))))))</f>
        <v>0.0</v>
      </c>
    </row>
    <row r="7" spans="8:8" ht="15.75">
      <c r="B7" s="1" t="str">
        <f>'Fase de grupos'!G10</f>
        <v>Arabia Saudita</v>
      </c>
      <c r="C7" s="170">
        <f>'Fase de grupos'!H10</f>
        <v>0.0</v>
      </c>
      <c r="D7" s="182">
        <f>'Fase de grupos'!I10</f>
        <v>2.0</v>
      </c>
      <c r="E7" s="1" t="str">
        <f>'Fase de grupos'!J10</f>
        <v>Uruguay</v>
      </c>
      <c r="G7" s="170"/>
      <c r="H7" s="191"/>
      <c r="I7" s="182"/>
      <c r="J7" s="170">
        <f>IF(C7&gt;D7,1,0)</f>
        <v>0.0</v>
      </c>
      <c r="K7" s="191">
        <f>IF(C7=D7,1,0)</f>
        <v>0.0</v>
      </c>
      <c r="L7" s="182">
        <f>IF(C7&lt;D7,1,0)</f>
        <v>1.0</v>
      </c>
      <c r="M7" s="170"/>
      <c r="N7" s="191"/>
      <c r="O7" s="182"/>
      <c r="P7" s="191">
        <f>IF(D7&gt;C7,1,0)</f>
        <v>1.0</v>
      </c>
      <c r="Q7" s="191">
        <f>IF(D7=C7,1,0)</f>
        <v>0.0</v>
      </c>
      <c r="R7" s="182">
        <f>IF(D7&lt;C7,1,0)</f>
        <v>0.0</v>
      </c>
      <c r="S7" s="191"/>
      <c r="T7">
        <v>4.0</v>
      </c>
      <c r="U7" s="173" t="str">
        <f>P2</f>
        <v>Uruguay</v>
      </c>
      <c r="V7" s="173">
        <f>P10</f>
        <v>2.0</v>
      </c>
      <c r="W7" s="177">
        <f>Q10</f>
        <v>1.0</v>
      </c>
      <c r="X7" s="177">
        <f>R10</f>
        <v>0.0</v>
      </c>
      <c r="Y7" s="177">
        <f>D5+D7+D8</f>
        <v>3.0</v>
      </c>
      <c r="Z7" s="177">
        <f>C5+C7+C8</f>
        <v>0.0</v>
      </c>
      <c r="AA7" s="177">
        <f>Y7-Z7</f>
        <v>3.0</v>
      </c>
      <c r="AB7" s="199">
        <f>3*V7+W7</f>
        <v>7.0</v>
      </c>
      <c r="AD7">
        <f>IF(OR(AB7&gt;AB4,AND(AB7=AB4,AA7&gt;AA4),AND(AB7=AB4,AA7=AA4,Y7&gt;Y4)),1,0)</f>
        <v>1.0</v>
      </c>
      <c r="AE7">
        <f>IF(OR(AB7&gt;AB5,AND(AB7=AB5,AA7&gt;AA5),AND(AB7=AB5,AA7=AA5,Y7&gt;Y5)),1,0)</f>
        <v>1.0</v>
      </c>
      <c r="AF7">
        <f>IF(OR(AB7&gt;AB6,AND(AB7=AB6,AA7&gt;AA6),AND(AB7=AB6,AA7=AA6,Y7&gt;Y6)),1,0)</f>
        <v>1.0</v>
      </c>
      <c r="AH7">
        <f>SUM(AD7:AF7)</f>
        <v>3.0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 )))))))</f>
        <v>3.0</v>
      </c>
    </row>
    <row r="8" spans="8:8">
      <c r="B8" s="1" t="str">
        <f>'Fase de grupos'!G11</f>
        <v>Rusia</v>
      </c>
      <c r="C8" s="170">
        <f>'Fase de grupos'!H11</f>
        <v>0.0</v>
      </c>
      <c r="D8" s="182">
        <f>'Fase de grupos'!I11</f>
        <v>0.0</v>
      </c>
      <c r="E8" s="1" t="str">
        <f>'Fase de grupos'!J11</f>
        <v>Uruguay</v>
      </c>
      <c r="G8" s="170">
        <f>IF(C8&gt;D8,1,0)</f>
        <v>0.0</v>
      </c>
      <c r="H8" s="191">
        <f>IF(C8=D8,1,0)</f>
        <v>1.0</v>
      </c>
      <c r="I8" s="182">
        <f>IF(C8&lt;D8,1,0)</f>
        <v>0.0</v>
      </c>
      <c r="J8" s="170"/>
      <c r="K8" s="191"/>
      <c r="L8" s="182"/>
      <c r="M8" s="170"/>
      <c r="N8" s="191"/>
      <c r="O8" s="182"/>
      <c r="P8" s="191">
        <f>IF(D8&gt;C8,1,0)</f>
        <v>0.0</v>
      </c>
      <c r="Q8" s="191">
        <f>IF(D8=C8,1,0)</f>
        <v>1.0</v>
      </c>
      <c r="R8" s="182">
        <f>IF(D8&lt;C8,1,0)</f>
        <v>0.0</v>
      </c>
      <c r="S8" s="191"/>
    </row>
    <row r="9" spans="8:8" ht="15.75">
      <c r="B9" s="1" t="str">
        <f>'Fase de grupos'!G12</f>
        <v>Arabia Saudita</v>
      </c>
      <c r="C9" s="173">
        <f>'Fase de grupos'!H12</f>
        <v>1.0</v>
      </c>
      <c r="D9" s="178">
        <f>'Fase de grupos'!I12</f>
        <v>0.0</v>
      </c>
      <c r="E9" s="1" t="str">
        <f>'Fase de grupos'!J12</f>
        <v>Egipto</v>
      </c>
      <c r="G9" s="170"/>
      <c r="H9" s="191"/>
      <c r="I9" s="182"/>
      <c r="J9" s="170">
        <f>IF(C9&gt;D9,1,0)</f>
        <v>1.0</v>
      </c>
      <c r="K9" s="191">
        <f>IF(C9=D9,1,0)</f>
        <v>0.0</v>
      </c>
      <c r="L9" s="182">
        <f>IF(C9&lt;D9,1,0)</f>
        <v>0.0</v>
      </c>
      <c r="M9" s="170">
        <f>IF(D9&gt;C9,1,0)</f>
        <v>0.0</v>
      </c>
      <c r="N9" s="191">
        <f>IF(D9=C9,1,0)</f>
        <v>0.0</v>
      </c>
      <c r="O9" s="182">
        <f>IF(D9&lt;C9,1,0)</f>
        <v>1.0</v>
      </c>
      <c r="P9" s="191"/>
      <c r="Q9" s="191"/>
      <c r="R9" s="182"/>
      <c r="S9" s="191"/>
    </row>
    <row r="10" spans="8:8" ht="15.75">
      <c r="G10" s="200">
        <f>SUM(G4:G9)</f>
        <v>1.0</v>
      </c>
      <c r="H10" s="201">
        <f t="shared" si="0" ref="H10:Q10">SUM(H4:H9)</f>
        <v>2.0</v>
      </c>
      <c r="I10" s="193">
        <f t="shared" si="0"/>
        <v>0.0</v>
      </c>
      <c r="J10" s="200">
        <f t="shared" si="0"/>
        <v>1.0</v>
      </c>
      <c r="K10" s="201">
        <f t="shared" si="0"/>
        <v>1.0</v>
      </c>
      <c r="L10" s="193">
        <f t="shared" si="0"/>
        <v>1.0</v>
      </c>
      <c r="M10" s="200">
        <f t="shared" si="0"/>
        <v>0.0</v>
      </c>
      <c r="N10" s="201">
        <f t="shared" si="0"/>
        <v>0.0</v>
      </c>
      <c r="O10" s="193">
        <f>SUM(O4:O9)</f>
        <v>3.0</v>
      </c>
      <c r="P10" s="201">
        <f t="shared" si="0"/>
        <v>2.0</v>
      </c>
      <c r="Q10" s="201">
        <f t="shared" si="0"/>
        <v>1.0</v>
      </c>
      <c r="R10" s="193">
        <f>SUM(R4:R9)</f>
        <v>0.0</v>
      </c>
      <c r="S10" s="191"/>
    </row>
    <row r="11" spans="8:8" ht="15.75"/>
    <row r="12" spans="8:8" ht="15.75">
      <c r="G12" s="188" t="str">
        <f>B14</f>
        <v>Portugal</v>
      </c>
      <c r="H12" s="189"/>
      <c r="I12" s="190"/>
      <c r="J12" s="188" t="str">
        <f>E14</f>
        <v>España</v>
      </c>
      <c r="K12" s="189"/>
      <c r="L12" s="190"/>
      <c r="M12" s="188" t="str">
        <f>B15</f>
        <v>Marruecos</v>
      </c>
      <c r="N12" s="189"/>
      <c r="O12" s="190"/>
      <c r="P12" s="189" t="str">
        <f>E15</f>
        <v>Irán</v>
      </c>
      <c r="Q12" s="189"/>
      <c r="R12" s="190"/>
      <c r="S12" s="191"/>
    </row>
    <row r="13" spans="8:8" ht="15.75">
      <c r="G13" s="192" t="s">
        <v>8</v>
      </c>
      <c r="H13" s="192" t="s">
        <v>9</v>
      </c>
      <c r="I13" s="202" t="s">
        <v>10</v>
      </c>
      <c r="J13" s="192" t="s">
        <v>8</v>
      </c>
      <c r="K13" s="192" t="s">
        <v>9</v>
      </c>
      <c r="L13" s="202" t="s">
        <v>10</v>
      </c>
      <c r="M13" s="192" t="s">
        <v>8</v>
      </c>
      <c r="N13" s="192" t="s">
        <v>9</v>
      </c>
      <c r="O13" s="202" t="s">
        <v>10</v>
      </c>
      <c r="P13" s="192" t="s">
        <v>8</v>
      </c>
      <c r="Q13" s="192" t="s">
        <v>9</v>
      </c>
      <c r="R13" s="202" t="s">
        <v>10</v>
      </c>
      <c r="S13" s="191"/>
      <c r="V13" s="203" t="s">
        <v>1</v>
      </c>
      <c r="W13" s="204" t="s">
        <v>2</v>
      </c>
      <c r="X13" s="204" t="s">
        <v>3</v>
      </c>
      <c r="Y13" s="204" t="s">
        <v>4</v>
      </c>
      <c r="Z13" s="204" t="s">
        <v>5</v>
      </c>
      <c r="AA13" s="205"/>
      <c r="AB13" s="205" t="s">
        <v>6</v>
      </c>
    </row>
    <row r="14" spans="8:8">
      <c r="B14" s="1" t="str">
        <f>'Fase de grupos'!G17</f>
        <v>Portugal</v>
      </c>
      <c r="C14" s="203">
        <f>'Fase de grupos'!H17</f>
        <v>0.0</v>
      </c>
      <c r="D14" s="205">
        <f>'Fase de grupos'!I17</f>
        <v>0.0</v>
      </c>
      <c r="E14" s="1" t="str">
        <f>'Fase de grupos'!J17</f>
        <v>España</v>
      </c>
      <c r="G14" s="170">
        <f>IF(C14&gt;D14,1,0)</f>
        <v>0.0</v>
      </c>
      <c r="H14" s="191">
        <f>IF(C14=D14,1,0)</f>
        <v>1.0</v>
      </c>
      <c r="I14" s="182">
        <f>IF(C14&lt;D14,1,0)</f>
        <v>0.0</v>
      </c>
      <c r="J14" s="170">
        <f>IF(D14&gt;C14,1,0)</f>
        <v>0.0</v>
      </c>
      <c r="K14" s="191">
        <f>IF(D14=C14,1,0)</f>
        <v>1.0</v>
      </c>
      <c r="L14" s="182">
        <f>IF(D14&lt;C14,1,0)</f>
        <v>0.0</v>
      </c>
      <c r="M14" s="170"/>
      <c r="N14" s="191"/>
      <c r="O14" s="182"/>
      <c r="P14" s="191"/>
      <c r="Q14" s="191"/>
      <c r="R14" s="182"/>
      <c r="S14" s="191"/>
      <c r="T14">
        <v>1.0</v>
      </c>
      <c r="U14" s="203" t="str">
        <f>G12</f>
        <v>Portugal</v>
      </c>
      <c r="V14" s="203">
        <f>G20</f>
        <v>1.0</v>
      </c>
      <c r="W14" s="204">
        <f>H20</f>
        <v>2.0</v>
      </c>
      <c r="X14" s="204">
        <f>I20</f>
        <v>0.0</v>
      </c>
      <c r="Y14" s="204">
        <f>C14+C16+C18</f>
        <v>3.0</v>
      </c>
      <c r="Z14" s="204">
        <f>D14+D16+D18</f>
        <v>1.0</v>
      </c>
      <c r="AA14" s="204">
        <f>Y14-Z14</f>
        <v>2.0</v>
      </c>
      <c r="AB14" s="197">
        <f>3*V14+W14</f>
        <v>5.0</v>
      </c>
      <c r="AD14">
        <f>IF(OR(AB14&gt;AB15,AND(AB14=AB15,AA14&gt;AA15),AND(AB14=AB15,AA14=AA15,Y14&gt;Y15)),1,0)</f>
        <v>0.0</v>
      </c>
      <c r="AE14">
        <f>IF(OR(AB14&gt;AB16,AND(AB14=AB16,AA14&gt;AA16),AND(AB14=AB16,AA14=AA16,Y14&gt;Y16)),1,0)</f>
        <v>1.0</v>
      </c>
      <c r="AF14">
        <f>IF(OR(AB14&gt;AB17,AND(AB14=AB17,AA14&gt;AA17),AND(AB14=AB17,AA14=AA17,Y14&gt;Y17)),1,0)</f>
        <v>1.0</v>
      </c>
      <c r="AH14">
        <f>SUM(AD14:AF14)</f>
        <v>2.0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 )))))))</f>
        <v>2.0</v>
      </c>
    </row>
    <row r="15" spans="8:8">
      <c r="B15" s="1" t="str">
        <f>'Fase de grupos'!G18</f>
        <v>Marruecos</v>
      </c>
      <c r="C15" s="170">
        <f>'Fase de grupos'!H18</f>
        <v>1.0</v>
      </c>
      <c r="D15" s="182">
        <f>'Fase de grupos'!I18</f>
        <v>0.0</v>
      </c>
      <c r="E15" s="1" t="str">
        <f>'Fase de grupos'!J18</f>
        <v>Irán</v>
      </c>
      <c r="G15" s="170"/>
      <c r="H15" s="191"/>
      <c r="I15" s="182"/>
      <c r="J15" s="170"/>
      <c r="K15" s="191"/>
      <c r="L15" s="182"/>
      <c r="M15" s="170">
        <f>IF(C15&gt;D15,1,0)</f>
        <v>1.0</v>
      </c>
      <c r="N15" s="191">
        <f>IF(C15=D15,1,0)</f>
        <v>0.0</v>
      </c>
      <c r="O15" s="182">
        <f>IF(C15&lt;D15,1,0)</f>
        <v>0.0</v>
      </c>
      <c r="P15" s="191">
        <f>IF(D15&gt;C15,1,0)</f>
        <v>0.0</v>
      </c>
      <c r="Q15" s="191">
        <f>IF(D15=C15,1,0)</f>
        <v>0.0</v>
      </c>
      <c r="R15" s="182">
        <f>IF(D15&lt;C15,1,0)</f>
        <v>1.0</v>
      </c>
      <c r="S15" s="191"/>
      <c r="T15">
        <v>2.0</v>
      </c>
      <c r="U15" s="170" t="str">
        <f>J12</f>
        <v>España</v>
      </c>
      <c r="V15" s="170">
        <f>J20</f>
        <v>2.0</v>
      </c>
      <c r="W15" s="191">
        <f>K20</f>
        <v>1.0</v>
      </c>
      <c r="X15" s="191">
        <f>L20</f>
        <v>0.0</v>
      </c>
      <c r="Y15" s="191">
        <f>D14+C17+C19</f>
        <v>4.0</v>
      </c>
      <c r="Z15" s="191">
        <f>C14+D17+D19</f>
        <v>0.0</v>
      </c>
      <c r="AA15" s="191">
        <f>Y15-Z15</f>
        <v>4.0</v>
      </c>
      <c r="AB15" s="198">
        <f>3*V15+W15</f>
        <v>7.0</v>
      </c>
      <c r="AD15">
        <f>IF(OR(AB15&gt;AB14,AND(AB15=AB14,AA15&gt;AA14),AND(AB15=AB14,AA15=AA14,Y15&gt;Y14)),1,0)</f>
        <v>1.0</v>
      </c>
      <c r="AE15">
        <f>IF(OR(AB15&gt;AB16,AND(AB15=AB16,AA15&gt;AA16),AND(AB15=AB16,AA15=AA16,Y15&gt;Y16)),1,0)</f>
        <v>1.0</v>
      </c>
      <c r="AF15">
        <f>IF(OR(AB15&gt;AB17,AND(AB15=AB17,AA15&gt;AA17),AND(AB15=AB17,AA15=AA17,Y15&gt;Y17)),1,0)</f>
        <v>1.0</v>
      </c>
      <c r="AH15">
        <f>SUM(AD15:AF15)</f>
        <v>3.0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 )))))))</f>
        <v>3.0</v>
      </c>
    </row>
    <row r="16" spans="8:8">
      <c r="B16" s="1" t="str">
        <f>'Fase de grupos'!G19</f>
        <v>Portugal</v>
      </c>
      <c r="C16" s="170">
        <f>'Fase de grupos'!H19</f>
        <v>2.0</v>
      </c>
      <c r="D16" s="182">
        <f>'Fase de grupos'!I19</f>
        <v>0.0</v>
      </c>
      <c r="E16" s="1" t="str">
        <f>'Fase de grupos'!J19</f>
        <v>Marruecos</v>
      </c>
      <c r="G16" s="170">
        <f>IF(C16&gt;D16,1,0)</f>
        <v>1.0</v>
      </c>
      <c r="H16" s="191">
        <f>IF(C16=D16,1,0)</f>
        <v>0.0</v>
      </c>
      <c r="I16" s="182">
        <f>IF(C16&lt;D16,1,0)</f>
        <v>0.0</v>
      </c>
      <c r="J16" s="170"/>
      <c r="K16" s="191"/>
      <c r="L16" s="182"/>
      <c r="M16" s="170">
        <f>IF(D16&gt;C16,1,0)</f>
        <v>0.0</v>
      </c>
      <c r="N16" s="191">
        <f>IF(D16=C16,1,0)</f>
        <v>0.0</v>
      </c>
      <c r="O16" s="182">
        <f>IF(D16&lt;C16,1,0)</f>
        <v>1.0</v>
      </c>
      <c r="P16" s="191"/>
      <c r="Q16" s="191"/>
      <c r="R16" s="182"/>
      <c r="S16" s="191"/>
      <c r="T16">
        <v>3.0</v>
      </c>
      <c r="U16" s="170" t="str">
        <f>M12</f>
        <v>Marruecos</v>
      </c>
      <c r="V16" s="170">
        <f>M20</f>
        <v>1.0</v>
      </c>
      <c r="W16" s="191">
        <f>N20</f>
        <v>0.0</v>
      </c>
      <c r="X16" s="191">
        <f>O20</f>
        <v>2.0</v>
      </c>
      <c r="Y16" s="191">
        <f>C15+D16+D19</f>
        <v>1.0</v>
      </c>
      <c r="Z16" s="191">
        <f>D15+C16+C19</f>
        <v>4.0</v>
      </c>
      <c r="AA16" s="191">
        <f>Y16-Z16</f>
        <v>-3.0</v>
      </c>
      <c r="AB16" s="198">
        <f>3*V16+W16</f>
        <v>3.0</v>
      </c>
      <c r="AD16">
        <f>IF(OR(AB16&gt;AB14,AND(AB16=AB14,AA16&gt;AA14),AND(AB16=AB14,AA16=AA14,Y16&gt;Y14)),1,0)</f>
        <v>0.0</v>
      </c>
      <c r="AE16">
        <f>IF(OR(AB16&gt;AB15,AND(AB16=AB15,AA16&gt;AA15),AND(AB16=AB15,AA16=AA15,Y16&gt;Y15)),1,0)</f>
        <v>0.0</v>
      </c>
      <c r="AF16">
        <f>IF(OR(AB16&gt;AB17,AND(AB16=AB17,AA16&gt;AA17),AND(AB16=AB17,AA16=AA17,Y16&gt;Y17)),1,0)</f>
        <v>1.0</v>
      </c>
      <c r="AH16">
        <f>SUM(AD16:AF16)</f>
        <v>1.0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 )))))))</f>
        <v>1.0</v>
      </c>
    </row>
    <row r="17" spans="8:8" ht="15.75">
      <c r="B17" s="1" t="str">
        <f>'Fase de grupos'!G20</f>
        <v>España</v>
      </c>
      <c r="C17" s="170">
        <f>'Fase de grupos'!H20</f>
        <v>2.0</v>
      </c>
      <c r="D17" s="182">
        <f>'Fase de grupos'!I20</f>
        <v>0.0</v>
      </c>
      <c r="E17" s="1" t="str">
        <f>'Fase de grupos'!J20</f>
        <v>Irán</v>
      </c>
      <c r="G17" s="170"/>
      <c r="H17" s="191"/>
      <c r="I17" s="182"/>
      <c r="J17" s="170">
        <f>IF(C17&gt;D17,1,0)</f>
        <v>1.0</v>
      </c>
      <c r="K17" s="191">
        <f>IF(C17=D17,1,0)</f>
        <v>0.0</v>
      </c>
      <c r="L17" s="182">
        <f>IF(C17&lt;D17,1,0)</f>
        <v>0.0</v>
      </c>
      <c r="M17" s="170"/>
      <c r="N17" s="191"/>
      <c r="O17" s="182"/>
      <c r="P17" s="191">
        <f>IF(D17&gt;C17,1,0)</f>
        <v>0.0</v>
      </c>
      <c r="Q17" s="191">
        <f>IF(D17=C17,1,0)</f>
        <v>0.0</v>
      </c>
      <c r="R17" s="182">
        <f>IF(D17&lt;C17,1,0)</f>
        <v>1.0</v>
      </c>
      <c r="S17" s="191"/>
      <c r="T17">
        <v>4.0</v>
      </c>
      <c r="U17" s="173" t="str">
        <f>P12</f>
        <v>Irán</v>
      </c>
      <c r="V17" s="173">
        <f>P20</f>
        <v>0.0</v>
      </c>
      <c r="W17" s="177">
        <f>Q20</f>
        <v>1.0</v>
      </c>
      <c r="X17" s="177">
        <f>R20</f>
        <v>2.0</v>
      </c>
      <c r="Y17" s="177">
        <f>D15+D17+D18</f>
        <v>1.0</v>
      </c>
      <c r="Z17" s="177">
        <f>C15+C17+C18</f>
        <v>4.0</v>
      </c>
      <c r="AA17" s="177">
        <f>Y17-Z17</f>
        <v>-3.0</v>
      </c>
      <c r="AB17" s="199">
        <f>3*V17+W17</f>
        <v>1.0</v>
      </c>
      <c r="AD17">
        <f>IF(OR(AB17&gt;AB14,AND(AB17=AB14,AA17&gt;AA14),AND(AB17=AB14,AA17=AA14,Y17&gt;Y14)),1,0)</f>
        <v>0.0</v>
      </c>
      <c r="AE17">
        <f>IF(OR(AB17&gt;AB15,AND(AB17=AB15,AA17&gt;AA15),AND(AB17=AB15,AA17=AA15,Y17&gt;Y15)),1,0)</f>
        <v>0.0</v>
      </c>
      <c r="AF17">
        <f>IF(OR(AB17&gt;AB16,AND(AB17=AB16,AA17&gt;AA16),AND(AB17=AB16,AA17=AA16,Y17&gt;Y16)),1,0)</f>
        <v>0.0</v>
      </c>
      <c r="AH17">
        <f>SUM(AD17:AF17)</f>
        <v>0.0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 )))))))</f>
        <v>0.0</v>
      </c>
    </row>
    <row r="18" spans="8:8">
      <c r="B18" s="1" t="str">
        <f>'Fase de grupos'!G21</f>
        <v>Portugal</v>
      </c>
      <c r="C18" s="170">
        <f>'Fase de grupos'!H21</f>
        <v>1.0</v>
      </c>
      <c r="D18" s="182">
        <f>'Fase de grupos'!I21</f>
        <v>1.0</v>
      </c>
      <c r="E18" s="1" t="str">
        <f>'Fase de grupos'!J21</f>
        <v>Irán</v>
      </c>
      <c r="G18" s="170">
        <f>IF(C18&gt;D18,1,0)</f>
        <v>0.0</v>
      </c>
      <c r="H18" s="191">
        <f>IF(C18=D18,1,0)</f>
        <v>1.0</v>
      </c>
      <c r="I18" s="182">
        <f>IF(C18&lt;D18,1,0)</f>
        <v>0.0</v>
      </c>
      <c r="J18" s="170"/>
      <c r="K18" s="191"/>
      <c r="L18" s="182"/>
      <c r="M18" s="170"/>
      <c r="N18" s="191"/>
      <c r="O18" s="182"/>
      <c r="P18" s="191">
        <f>IF(D18&gt;C18,1,0)</f>
        <v>0.0</v>
      </c>
      <c r="Q18" s="191">
        <f>IF(D18=C18,1,0)</f>
        <v>1.0</v>
      </c>
      <c r="R18" s="182">
        <f>IF(D18&lt;C18,1,0)</f>
        <v>0.0</v>
      </c>
      <c r="S18" s="191"/>
    </row>
    <row r="19" spans="8:8" ht="15.75">
      <c r="B19" s="1" t="str">
        <f>'Fase de grupos'!G22</f>
        <v>España</v>
      </c>
      <c r="C19" s="173">
        <f>'Fase de grupos'!H22</f>
        <v>2.0</v>
      </c>
      <c r="D19" s="178">
        <f>'Fase de grupos'!I22</f>
        <v>0.0</v>
      </c>
      <c r="E19" s="1" t="str">
        <f>'Fase de grupos'!J22</f>
        <v>Marruecos</v>
      </c>
      <c r="G19" s="170"/>
      <c r="H19" s="191"/>
      <c r="I19" s="182"/>
      <c r="J19" s="170">
        <f>IF(C19&gt;D19,1,0)</f>
        <v>1.0</v>
      </c>
      <c r="K19" s="191">
        <f>IF(C19=D19,1,0)</f>
        <v>0.0</v>
      </c>
      <c r="L19" s="182">
        <f>IF(C19&lt;D19,1,0)</f>
        <v>0.0</v>
      </c>
      <c r="M19" s="170">
        <f>IF(D19&gt;C19,1,0)</f>
        <v>0.0</v>
      </c>
      <c r="N19" s="191">
        <f>IF(D19=C19,1,0)</f>
        <v>0.0</v>
      </c>
      <c r="O19" s="182">
        <f>IF(D19&lt;C19,1,0)</f>
        <v>1.0</v>
      </c>
      <c r="P19" s="191"/>
      <c r="Q19" s="191"/>
      <c r="R19" s="182"/>
      <c r="S19" s="191"/>
    </row>
    <row r="20" spans="8:8" ht="15.75">
      <c r="G20" s="206">
        <f>SUM(G14:G19)</f>
        <v>1.0</v>
      </c>
      <c r="H20" s="207">
        <f t="shared" si="1" ref="H20:N20">SUM(H14:H19)</f>
        <v>2.0</v>
      </c>
      <c r="I20" s="202">
        <f t="shared" si="1"/>
        <v>0.0</v>
      </c>
      <c r="J20" s="206">
        <f t="shared" si="1"/>
        <v>2.0</v>
      </c>
      <c r="K20" s="207">
        <f t="shared" si="1"/>
        <v>1.0</v>
      </c>
      <c r="L20" s="202">
        <f t="shared" si="1"/>
        <v>0.0</v>
      </c>
      <c r="M20" s="206">
        <f t="shared" si="1"/>
        <v>1.0</v>
      </c>
      <c r="N20" s="207">
        <f t="shared" si="1"/>
        <v>0.0</v>
      </c>
      <c r="O20" s="202">
        <f>SUM(O14:O19)</f>
        <v>2.0</v>
      </c>
      <c r="P20" s="207">
        <f>SUM(P14:P19)</f>
        <v>0.0</v>
      </c>
      <c r="Q20" s="207">
        <f>SUM(Q14:Q19)</f>
        <v>1.0</v>
      </c>
      <c r="R20" s="202">
        <f>SUM(R14:R19)</f>
        <v>2.0</v>
      </c>
      <c r="S20" s="191"/>
    </row>
    <row r="21" spans="8:8" ht="15.75"/>
    <row r="22" spans="8:8" ht="15.75">
      <c r="G22" s="188" t="str">
        <f>B24</f>
        <v>Francia</v>
      </c>
      <c r="H22" s="189"/>
      <c r="I22" s="190"/>
      <c r="J22" s="188" t="str">
        <f>E24</f>
        <v>Australia</v>
      </c>
      <c r="K22" s="189"/>
      <c r="L22" s="190"/>
      <c r="M22" s="188" t="str">
        <f>B25</f>
        <v>Perú</v>
      </c>
      <c r="N22" s="189"/>
      <c r="O22" s="190"/>
      <c r="P22" s="189" t="str">
        <f>E25</f>
        <v>Dinamarca</v>
      </c>
      <c r="Q22" s="189"/>
      <c r="R22" s="190"/>
      <c r="S22" s="191"/>
    </row>
    <row r="23" spans="8:8" ht="15.75">
      <c r="G23" s="192" t="s">
        <v>8</v>
      </c>
      <c r="H23" s="192" t="s">
        <v>9</v>
      </c>
      <c r="I23" s="202" t="s">
        <v>10</v>
      </c>
      <c r="J23" s="192" t="s">
        <v>8</v>
      </c>
      <c r="K23" s="192" t="s">
        <v>9</v>
      </c>
      <c r="L23" s="202" t="s">
        <v>10</v>
      </c>
      <c r="M23" s="192" t="s">
        <v>8</v>
      </c>
      <c r="N23" s="192" t="s">
        <v>9</v>
      </c>
      <c r="O23" s="202" t="s">
        <v>10</v>
      </c>
      <c r="P23" s="192" t="s">
        <v>8</v>
      </c>
      <c r="Q23" s="192" t="s">
        <v>9</v>
      </c>
      <c r="R23" s="202" t="s">
        <v>10</v>
      </c>
      <c r="S23" s="191"/>
      <c r="V23" s="203" t="s">
        <v>1</v>
      </c>
      <c r="W23" s="204" t="s">
        <v>2</v>
      </c>
      <c r="X23" s="204" t="s">
        <v>3</v>
      </c>
      <c r="Y23" s="204" t="s">
        <v>4</v>
      </c>
      <c r="Z23" s="204" t="s">
        <v>5</v>
      </c>
      <c r="AA23" s="205"/>
      <c r="AB23" s="205" t="s">
        <v>6</v>
      </c>
    </row>
    <row r="24" spans="8:8">
      <c r="B24" s="1" t="str">
        <f>'Fase de grupos'!G27</f>
        <v>Francia</v>
      </c>
      <c r="C24" s="203">
        <f>'Fase de grupos'!H27</f>
        <v>1.0</v>
      </c>
      <c r="D24" s="205">
        <f>'Fase de grupos'!I27</f>
        <v>0.0</v>
      </c>
      <c r="E24" s="1" t="str">
        <f>'Fase de grupos'!J27</f>
        <v>Australia</v>
      </c>
      <c r="G24" s="170">
        <f>IF(C24&gt;D24,1,0)</f>
        <v>1.0</v>
      </c>
      <c r="H24" s="191">
        <f>IF(C24=D24,1,0)</f>
        <v>0.0</v>
      </c>
      <c r="I24" s="182">
        <f>IF(C24&lt;D24,1,0)</f>
        <v>0.0</v>
      </c>
      <c r="J24" s="170">
        <f>IF(D24&gt;C24,1,0)</f>
        <v>0.0</v>
      </c>
      <c r="K24" s="191">
        <f>IF(D24=C24,1,0)</f>
        <v>0.0</v>
      </c>
      <c r="L24" s="182">
        <f>IF(D24&lt;C24,1,0)</f>
        <v>1.0</v>
      </c>
      <c r="M24" s="170"/>
      <c r="N24" s="191"/>
      <c r="O24" s="182"/>
      <c r="P24" s="191"/>
      <c r="Q24" s="191"/>
      <c r="R24" s="182"/>
      <c r="S24" s="191"/>
      <c r="T24">
        <v>1.0</v>
      </c>
      <c r="U24" s="203" t="str">
        <f>G22</f>
        <v>Francia</v>
      </c>
      <c r="V24" s="203">
        <f>G30</f>
        <v>2.0</v>
      </c>
      <c r="W24" s="204">
        <f>H30</f>
        <v>1.0</v>
      </c>
      <c r="X24" s="204">
        <f>I30</f>
        <v>0.0</v>
      </c>
      <c r="Y24" s="204">
        <f>C24+C26+C28</f>
        <v>2.0</v>
      </c>
      <c r="Z24" s="204">
        <f>D24+D26+D28</f>
        <v>0.0</v>
      </c>
      <c r="AA24" s="204">
        <f>Y24-Z24</f>
        <v>2.0</v>
      </c>
      <c r="AB24" s="197">
        <f>3*V24+W24</f>
        <v>7.0</v>
      </c>
      <c r="AD24">
        <f>IF(OR(AB24&gt;AB25,AND(AB24=AB25,AA24&gt;AA25),AND(AB24=AB25,AA24=AA25,Y24&gt;Y25)),1,0)</f>
        <v>1.0</v>
      </c>
      <c r="AE24">
        <f>IF(OR(AB24&gt;AB26,AND(AB24=AB26,AA24&gt;AA26),AND(AB24=AB26,AA24=AA26,Y24&gt;Y26)),1,0)</f>
        <v>1.0</v>
      </c>
      <c r="AF24">
        <f>IF(OR(AB24&gt;AB27,AND(AB24=AB27,AA24&gt;AA27),AND(AB24=AB27,AA24=AA27,Y24&gt;Y27)),1,0)</f>
        <v>1.0</v>
      </c>
      <c r="AH24">
        <f>SUM(AD24:AF24)</f>
        <v>3.0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 )))))))</f>
        <v>3.0</v>
      </c>
    </row>
    <row r="25" spans="8:8">
      <c r="B25" s="1" t="str">
        <f>'Fase de grupos'!G28</f>
        <v>Perú</v>
      </c>
      <c r="C25" s="170">
        <f>'Fase de grupos'!H28</f>
        <v>1.0</v>
      </c>
      <c r="D25" s="182">
        <f>'Fase de grupos'!I28</f>
        <v>0.0</v>
      </c>
      <c r="E25" s="1" t="str">
        <f>'Fase de grupos'!J28</f>
        <v>Dinamarca</v>
      </c>
      <c r="G25" s="170"/>
      <c r="H25" s="191"/>
      <c r="I25" s="182"/>
      <c r="J25" s="170"/>
      <c r="K25" s="191"/>
      <c r="L25" s="182"/>
      <c r="M25" s="170">
        <f>IF(C25&gt;D25,1,0)</f>
        <v>1.0</v>
      </c>
      <c r="N25" s="191">
        <f>IF(C25=D25,1,0)</f>
        <v>0.0</v>
      </c>
      <c r="O25" s="182">
        <f>IF(C25&lt;D25,1,0)</f>
        <v>0.0</v>
      </c>
      <c r="P25" s="191">
        <f>IF(D25&gt;C25,1,0)</f>
        <v>0.0</v>
      </c>
      <c r="Q25" s="191">
        <f>IF(D25=C25,1,0)</f>
        <v>0.0</v>
      </c>
      <c r="R25" s="182">
        <f>IF(D25&lt;C25,1,0)</f>
        <v>1.0</v>
      </c>
      <c r="S25" s="191"/>
      <c r="T25">
        <v>2.0</v>
      </c>
      <c r="U25" s="170" t="str">
        <f>J22</f>
        <v>Australia</v>
      </c>
      <c r="V25" s="170">
        <f>J30</f>
        <v>0.0</v>
      </c>
      <c r="W25" s="191">
        <f>K30</f>
        <v>2.0</v>
      </c>
      <c r="X25" s="191">
        <f>L30</f>
        <v>1.0</v>
      </c>
      <c r="Y25" s="191">
        <f>D24+C27+C29</f>
        <v>2.0</v>
      </c>
      <c r="Z25" s="191">
        <f>C24+D27+D29</f>
        <v>3.0</v>
      </c>
      <c r="AA25" s="191">
        <f>Y25-Z25</f>
        <v>-1.0</v>
      </c>
      <c r="AB25" s="198">
        <f>3*V25+W25</f>
        <v>2.0</v>
      </c>
      <c r="AD25">
        <f>IF(OR(AB25&gt;AB24,AND(AB25=AB24,AA25&gt;AA24),AND(AB25=AB24,AA25=AA24,Y25&gt;Y24)),1,0)</f>
        <v>0.0</v>
      </c>
      <c r="AE25">
        <f>IF(OR(AB25&gt;AB26,AND(AB25=AB26,AA25&gt;AA26),AND(AB25=AB26,AA25=AA26,Y25&gt;Y26)),1,0)</f>
        <v>0.0</v>
      </c>
      <c r="AF25">
        <f>IF(OR(AB25&gt;AB27,AND(AB25=AB27,AA25&gt;AA27),AND(AB25=AB27,AA25=AA27,Y25&gt;Y27)),1,0)</f>
        <v>1.0</v>
      </c>
      <c r="AH25">
        <f>SUM(AD25:AF25)</f>
        <v>1.0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 )))))))</f>
        <v>1.0</v>
      </c>
    </row>
    <row r="26" spans="8:8">
      <c r="B26" s="1" t="str">
        <f>'Fase de grupos'!G29</f>
        <v>Francia</v>
      </c>
      <c r="C26" s="170">
        <f>'Fase de grupos'!H29</f>
        <v>0.0</v>
      </c>
      <c r="D26" s="182">
        <f>'Fase de grupos'!I29</f>
        <v>0.0</v>
      </c>
      <c r="E26" s="1" t="str">
        <f>'Fase de grupos'!J29</f>
        <v>Perú</v>
      </c>
      <c r="G26" s="170">
        <f>IF(C26&gt;D26,1,0)</f>
        <v>0.0</v>
      </c>
      <c r="H26" s="191">
        <f>IF(C26=D26,1,0)</f>
        <v>1.0</v>
      </c>
      <c r="I26" s="182">
        <f>IF(C26&lt;D26,1,0)</f>
        <v>0.0</v>
      </c>
      <c r="J26" s="170"/>
      <c r="K26" s="191"/>
      <c r="L26" s="182"/>
      <c r="M26" s="170">
        <f>IF(D26&gt;C26,1,0)</f>
        <v>0.0</v>
      </c>
      <c r="N26" s="191">
        <f>IF(D26=C26,1,0)</f>
        <v>1.0</v>
      </c>
      <c r="O26" s="182">
        <f>IF(D26&lt;C26,1,0)</f>
        <v>0.0</v>
      </c>
      <c r="P26" s="191"/>
      <c r="Q26" s="191"/>
      <c r="R26" s="182"/>
      <c r="S26" s="191"/>
      <c r="T26">
        <v>3.0</v>
      </c>
      <c r="U26" s="170" t="str">
        <f>M22</f>
        <v>Perú</v>
      </c>
      <c r="V26" s="170">
        <f>M30</f>
        <v>1.0</v>
      </c>
      <c r="W26" s="191">
        <f>N30</f>
        <v>2.0</v>
      </c>
      <c r="X26" s="191">
        <f>O30</f>
        <v>0.0</v>
      </c>
      <c r="Y26" s="191">
        <f>C25+D26+D29</f>
        <v>2.0</v>
      </c>
      <c r="Z26" s="191">
        <f>D25+C26+C29</f>
        <v>1.0</v>
      </c>
      <c r="AA26" s="191">
        <f>Y26-Z26</f>
        <v>1.0</v>
      </c>
      <c r="AB26" s="198">
        <f>3*V26+W26</f>
        <v>5.0</v>
      </c>
      <c r="AD26">
        <f>IF(OR(AB26&gt;AB24,AND(AB26=AB24,AA26&gt;AA24),AND(AB26=AB24,AA26=AA24,Y26&gt;Y24)),1,0)</f>
        <v>0.0</v>
      </c>
      <c r="AE26">
        <f>IF(OR(AB26&gt;AB25,AND(AB26=AB25,AA26&gt;AA25),AND(AB26=AB25,AA26=AA25,Y26&gt;Y25)),1,0)</f>
        <v>1.0</v>
      </c>
      <c r="AF26">
        <f>IF(OR(AB26&gt;AB27,AND(AB26=AB27,AA26&gt;AA27),AND(AB26=AB27,AA26=AA27,Y26&gt;Y27)),1,0)</f>
        <v>1.0</v>
      </c>
      <c r="AH26">
        <f>SUM(AD26:AF26)</f>
        <v>2.0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 )))))))</f>
        <v>2.0</v>
      </c>
    </row>
    <row r="27" spans="8:8" ht="15.75">
      <c r="B27" s="1" t="str">
        <f>'Fase de grupos'!G30</f>
        <v>Australia</v>
      </c>
      <c r="C27" s="170">
        <f>'Fase de grupos'!H30</f>
        <v>1.0</v>
      </c>
      <c r="D27" s="182">
        <f>'Fase de grupos'!I30</f>
        <v>1.0</v>
      </c>
      <c r="E27" s="1" t="str">
        <f>'Fase de grupos'!J30</f>
        <v>Dinamarca</v>
      </c>
      <c r="G27" s="170"/>
      <c r="H27" s="191"/>
      <c r="I27" s="182"/>
      <c r="J27" s="170">
        <f>IF(C27&gt;D27,1,0)</f>
        <v>0.0</v>
      </c>
      <c r="K27" s="191">
        <f>IF(C27=D27,1,0)</f>
        <v>1.0</v>
      </c>
      <c r="L27" s="182">
        <f>IF(C27&lt;D27,1,0)</f>
        <v>0.0</v>
      </c>
      <c r="M27" s="170"/>
      <c r="N27" s="191"/>
      <c r="O27" s="182"/>
      <c r="P27" s="191">
        <f>IF(D27&gt;C27,1,0)</f>
        <v>0.0</v>
      </c>
      <c r="Q27" s="191">
        <f>IF(D27=C27,1,0)</f>
        <v>1.0</v>
      </c>
      <c r="R27" s="182">
        <f>IF(D27&lt;C27,1,0)</f>
        <v>0.0</v>
      </c>
      <c r="S27" s="191"/>
      <c r="T27">
        <v>4.0</v>
      </c>
      <c r="U27" s="173" t="str">
        <f>P22</f>
        <v>Dinamarca</v>
      </c>
      <c r="V27" s="173">
        <f>P30</f>
        <v>0.0</v>
      </c>
      <c r="W27" s="177">
        <f>Q30</f>
        <v>1.0</v>
      </c>
      <c r="X27" s="177">
        <f>R30</f>
        <v>2.0</v>
      </c>
      <c r="Y27" s="177">
        <f>D25+D27+D28</f>
        <v>1.0</v>
      </c>
      <c r="Z27" s="177">
        <f>C25+C27+C28</f>
        <v>3.0</v>
      </c>
      <c r="AA27" s="177">
        <f>Y27-Z27</f>
        <v>-2.0</v>
      </c>
      <c r="AB27" s="199">
        <f>3*V27+W27</f>
        <v>1.0</v>
      </c>
      <c r="AD27">
        <f>IF(OR(AB27&gt;AB24,AND(AB27=AB24,AA27&gt;AA24),AND(AB27=AB24,AA27=AA24,Y27&gt;Y24)),1,0)</f>
        <v>0.0</v>
      </c>
      <c r="AE27">
        <f>IF(OR(AB27&gt;AB25,AND(AB27=AB25,AA27&gt;AA25),AND(AB27=AB25,AA27=AA25,Y27&gt;Y25)),1,0)</f>
        <v>0.0</v>
      </c>
      <c r="AF27">
        <f>IF(OR(AB27&gt;AB26,AND(AB27=AB26,AA27&gt;AA26),AND(AB27=AB26,AA27=AA26,Y27&gt;Y26)),1,0)</f>
        <v>0.0</v>
      </c>
      <c r="AH27">
        <f>SUM(AD27:AF27)</f>
        <v>0.0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 )))))))</f>
        <v>0.0</v>
      </c>
    </row>
    <row r="28" spans="8:8">
      <c r="B28" s="1" t="str">
        <f>'Fase de grupos'!G31</f>
        <v>Francia</v>
      </c>
      <c r="C28" s="170">
        <f>'Fase de grupos'!H31</f>
        <v>1.0</v>
      </c>
      <c r="D28" s="182">
        <f>'Fase de grupos'!I31</f>
        <v>0.0</v>
      </c>
      <c r="E28" s="1" t="str">
        <f>'Fase de grupos'!J31</f>
        <v>Dinamarca</v>
      </c>
      <c r="G28" s="170">
        <f>IF(C28&gt;D28,1,0)</f>
        <v>1.0</v>
      </c>
      <c r="H28" s="191">
        <f>IF(C28=D28,1,0)</f>
        <v>0.0</v>
      </c>
      <c r="I28" s="182">
        <f>IF(C28&lt;D28,1,0)</f>
        <v>0.0</v>
      </c>
      <c r="J28" s="170"/>
      <c r="K28" s="191"/>
      <c r="L28" s="182"/>
      <c r="M28" s="170"/>
      <c r="N28" s="191"/>
      <c r="O28" s="182"/>
      <c r="P28" s="191">
        <f>IF(D28&gt;C28,1,0)</f>
        <v>0.0</v>
      </c>
      <c r="Q28" s="191">
        <f>IF(D28=C28,1,0)</f>
        <v>0.0</v>
      </c>
      <c r="R28" s="182">
        <f>IF(D28&lt;C28,1,0)</f>
        <v>1.0</v>
      </c>
      <c r="S28" s="191"/>
    </row>
    <row r="29" spans="8:8" ht="15.75">
      <c r="B29" s="1" t="str">
        <f>'Fase de grupos'!G32</f>
        <v>Australia</v>
      </c>
      <c r="C29" s="173">
        <f>'Fase de grupos'!H32</f>
        <v>1.0</v>
      </c>
      <c r="D29" s="178">
        <f>'Fase de grupos'!I32</f>
        <v>1.0</v>
      </c>
      <c r="E29" s="1" t="str">
        <f>'Fase de grupos'!J32</f>
        <v>Perú</v>
      </c>
      <c r="G29" s="170"/>
      <c r="H29" s="191"/>
      <c r="I29" s="182"/>
      <c r="J29" s="170">
        <f>IF(C29&gt;D29,1,0)</f>
        <v>0.0</v>
      </c>
      <c r="K29" s="191">
        <f>IF(C29=D29,1,0)</f>
        <v>1.0</v>
      </c>
      <c r="L29" s="182">
        <f>IF(C29&lt;D29,1,0)</f>
        <v>0.0</v>
      </c>
      <c r="M29" s="170">
        <f>IF(D29&gt;C29,1,0)</f>
        <v>0.0</v>
      </c>
      <c r="N29" s="191">
        <f>IF(D29=C29,1,0)</f>
        <v>1.0</v>
      </c>
      <c r="O29" s="182">
        <f>IF(D29&lt;C29,1,0)</f>
        <v>0.0</v>
      </c>
      <c r="P29" s="191"/>
      <c r="Q29" s="191"/>
      <c r="R29" s="182"/>
      <c r="S29" s="191"/>
      <c r="U29" s="26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</row>
    <row r="30" spans="8:8" ht="15.75">
      <c r="G30" s="206">
        <f>SUM(G24:G29)</f>
        <v>2.0</v>
      </c>
      <c r="H30" s="207">
        <f t="shared" si="2" ref="H30:N30">SUM(H24:H29)</f>
        <v>1.0</v>
      </c>
      <c r="I30" s="202">
        <f t="shared" si="2"/>
        <v>0.0</v>
      </c>
      <c r="J30" s="206">
        <f t="shared" si="2"/>
        <v>0.0</v>
      </c>
      <c r="K30" s="207">
        <f t="shared" si="2"/>
        <v>2.0</v>
      </c>
      <c r="L30" s="202">
        <f t="shared" si="2"/>
        <v>1.0</v>
      </c>
      <c r="M30" s="206">
        <f t="shared" si="2"/>
        <v>1.0</v>
      </c>
      <c r="N30" s="207">
        <f t="shared" si="2"/>
        <v>2.0</v>
      </c>
      <c r="O30" s="202">
        <f>SUM(O24:O29)</f>
        <v>0.0</v>
      </c>
      <c r="P30" s="207">
        <f>SUM(P24:P29)</f>
        <v>0.0</v>
      </c>
      <c r="Q30" s="207">
        <f>SUM(Q24:Q29)</f>
        <v>1.0</v>
      </c>
      <c r="R30" s="202">
        <f>SUM(R24:R29)</f>
        <v>2.0</v>
      </c>
      <c r="S30" s="191"/>
      <c r="U30" s="26"/>
      <c r="V30" s="26"/>
      <c r="W30" s="26"/>
      <c r="X30" s="26"/>
      <c r="Y30" s="26"/>
      <c r="Z30" s="26"/>
      <c r="AA30" s="26"/>
      <c r="AB30" s="26"/>
      <c r="AC30" s="133"/>
      <c r="AD30" s="133"/>
      <c r="AE30" s="133"/>
      <c r="AF30" s="133"/>
      <c r="AG30" s="133"/>
      <c r="AH30" s="133"/>
    </row>
    <row r="31" spans="8:8" ht="15.75">
      <c r="U31" s="26"/>
      <c r="V31" s="26"/>
      <c r="W31" s="26"/>
      <c r="X31" s="26"/>
      <c r="Y31" s="26"/>
      <c r="Z31" s="26"/>
      <c r="AA31" s="26"/>
      <c r="AB31" s="26"/>
      <c r="AC31" s="133"/>
      <c r="AD31" s="133"/>
      <c r="AE31" s="133"/>
      <c r="AF31" s="133"/>
      <c r="AG31" s="133"/>
      <c r="AH31" s="133"/>
    </row>
    <row r="32" spans="8:8" ht="15.75">
      <c r="G32" s="188" t="str">
        <f>B34</f>
        <v>Argentina</v>
      </c>
      <c r="H32" s="189"/>
      <c r="I32" s="190"/>
      <c r="J32" s="188" t="str">
        <f>E34</f>
        <v>Islandia</v>
      </c>
      <c r="K32" s="189"/>
      <c r="L32" s="190"/>
      <c r="M32" s="188" t="str">
        <f>B35</f>
        <v>Croacia</v>
      </c>
      <c r="N32" s="189"/>
      <c r="O32" s="190"/>
      <c r="P32" s="189" t="str">
        <f>E35</f>
        <v>Nigeria</v>
      </c>
      <c r="Q32" s="189"/>
      <c r="R32" s="190"/>
      <c r="U32" s="26"/>
      <c r="V32" s="26"/>
      <c r="W32" s="26"/>
      <c r="X32" s="26"/>
      <c r="Y32" s="26"/>
      <c r="Z32" s="26"/>
      <c r="AA32" s="26"/>
      <c r="AB32" s="26"/>
      <c r="AC32" s="133"/>
      <c r="AD32" s="133"/>
      <c r="AE32" s="133"/>
      <c r="AF32" s="133"/>
      <c r="AG32" s="133"/>
      <c r="AH32" s="133"/>
    </row>
    <row r="33" spans="8:8" ht="15.75">
      <c r="G33" s="192" t="s">
        <v>8</v>
      </c>
      <c r="H33" s="192" t="s">
        <v>9</v>
      </c>
      <c r="I33" s="208" t="s">
        <v>10</v>
      </c>
      <c r="J33" s="192" t="s">
        <v>8</v>
      </c>
      <c r="K33" s="192" t="s">
        <v>9</v>
      </c>
      <c r="L33" s="208" t="s">
        <v>10</v>
      </c>
      <c r="M33" s="192" t="s">
        <v>8</v>
      </c>
      <c r="N33" s="192" t="s">
        <v>9</v>
      </c>
      <c r="O33" s="208" t="s">
        <v>10</v>
      </c>
      <c r="P33" s="192" t="s">
        <v>8</v>
      </c>
      <c r="Q33" s="192" t="s">
        <v>9</v>
      </c>
      <c r="R33" s="208" t="s">
        <v>10</v>
      </c>
      <c r="V33" s="209" t="s">
        <v>1</v>
      </c>
      <c r="W33" s="210" t="s">
        <v>2</v>
      </c>
      <c r="X33" s="210" t="s">
        <v>3</v>
      </c>
      <c r="Y33" s="210" t="s">
        <v>4</v>
      </c>
      <c r="Z33" s="210" t="s">
        <v>5</v>
      </c>
      <c r="AA33" s="211"/>
      <c r="AB33" s="211" t="s">
        <v>6</v>
      </c>
    </row>
    <row r="34" spans="8:8">
      <c r="B34" s="1" t="str">
        <f>'Fase de grupos'!G37</f>
        <v>Argentina</v>
      </c>
      <c r="C34" s="209">
        <f>'Fase de grupos'!H37</f>
        <v>0.0</v>
      </c>
      <c r="D34" s="211">
        <f>'Fase de grupos'!I37</f>
        <v>0.0</v>
      </c>
      <c r="E34" s="1" t="str">
        <f>'Fase de grupos'!J37</f>
        <v>Islandia</v>
      </c>
      <c r="G34" s="170">
        <f>IF(C34&gt;D34,1,0)</f>
        <v>0.0</v>
      </c>
      <c r="H34" s="191">
        <f>IF(C34=D34,1,0)</f>
        <v>1.0</v>
      </c>
      <c r="I34" s="182">
        <f>IF(C34&lt;D34,1,0)</f>
        <v>0.0</v>
      </c>
      <c r="J34" s="170">
        <f>IF(D34&gt;C34,1,0)</f>
        <v>0.0</v>
      </c>
      <c r="K34" s="191">
        <f>IF(D34=C34,1,0)</f>
        <v>1.0</v>
      </c>
      <c r="L34" s="182">
        <f>IF(D34&lt;C34,1,0)</f>
        <v>0.0</v>
      </c>
      <c r="M34" s="170"/>
      <c r="N34" s="191"/>
      <c r="O34" s="182"/>
      <c r="P34" s="191"/>
      <c r="Q34" s="191"/>
      <c r="R34" s="182"/>
      <c r="T34">
        <v>1.0</v>
      </c>
      <c r="U34" s="209" t="str">
        <f>G32</f>
        <v>Argentina</v>
      </c>
      <c r="V34" s="209">
        <f>G40</f>
        <v>1.0</v>
      </c>
      <c r="W34" s="210">
        <f>H40</f>
        <v>2.0</v>
      </c>
      <c r="X34" s="210">
        <f>I40</f>
        <v>0.0</v>
      </c>
      <c r="Y34" s="210">
        <f>C34+C36+C38</f>
        <v>4.0</v>
      </c>
      <c r="Z34" s="210">
        <f>D34+D36+D38</f>
        <v>1.0</v>
      </c>
      <c r="AA34" s="210">
        <f>Y34-Z34</f>
        <v>3.0</v>
      </c>
      <c r="AB34" s="197">
        <f>3*V34+W34</f>
        <v>5.0</v>
      </c>
      <c r="AD34">
        <f>IF(OR(AB34&gt;AB35,AND(AB34=AB35,AA34&gt;AA35),AND(AB34=AB35,AA34=AA35,Y34&gt;Y35)),1,0)</f>
        <v>1.0</v>
      </c>
      <c r="AE34">
        <f>IF(OR(AB34&gt;AB36,AND(AB34=AB36,AA34&gt;AA36),AND(AB34=AB36,AA34=AA36,Y34&gt;Y36)),1,0)</f>
        <v>1.0</v>
      </c>
      <c r="AF34">
        <f>IF(OR(AB34&gt;AB37,AND(AB34=AB37,AA34&gt;AA37),AND(AB34=AB37,AA34=AA37,Y34&gt;Y37)),1,0)</f>
        <v>0.0</v>
      </c>
      <c r="AH34">
        <f>SUM(AD34:AF34)</f>
        <v>2.0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 )))))))</f>
        <v>2.0</v>
      </c>
    </row>
    <row r="35" spans="8:8">
      <c r="B35" s="1" t="str">
        <f>'Fase de grupos'!G38</f>
        <v>Croacia</v>
      </c>
      <c r="C35" s="170">
        <f>'Fase de grupos'!H38</f>
        <v>0.0</v>
      </c>
      <c r="D35" s="182">
        <f>'Fase de grupos'!I38</f>
        <v>1.0</v>
      </c>
      <c r="E35" s="1" t="str">
        <f>'Fase de grupos'!J38</f>
        <v>Nigeria</v>
      </c>
      <c r="G35" s="170"/>
      <c r="H35" s="191"/>
      <c r="I35" s="182"/>
      <c r="J35" s="170"/>
      <c r="K35" s="191"/>
      <c r="L35" s="182"/>
      <c r="M35" s="170">
        <f>IF(C35&gt;D35,1,0)</f>
        <v>0.0</v>
      </c>
      <c r="N35" s="191">
        <f>IF(C35=D35,1,0)</f>
        <v>0.0</v>
      </c>
      <c r="O35" s="182">
        <f>IF(C35&lt;D35,1,0)</f>
        <v>1.0</v>
      </c>
      <c r="P35" s="191">
        <f>IF(D35&gt;C35,1,0)</f>
        <v>1.0</v>
      </c>
      <c r="Q35" s="191">
        <f>IF(D35=C35,1,0)</f>
        <v>0.0</v>
      </c>
      <c r="R35" s="182">
        <f>IF(D35&lt;C35,1,0)</f>
        <v>0.0</v>
      </c>
      <c r="T35">
        <v>2.0</v>
      </c>
      <c r="U35" s="170" t="str">
        <f>J32</f>
        <v>Islandia</v>
      </c>
      <c r="V35" s="170">
        <f>J40</f>
        <v>0.0</v>
      </c>
      <c r="W35" s="191">
        <f>K40</f>
        <v>1.0</v>
      </c>
      <c r="X35" s="191">
        <f>L40</f>
        <v>2.0</v>
      </c>
      <c r="Y35" s="191">
        <f>D34+C37+C39</f>
        <v>0.0</v>
      </c>
      <c r="Z35" s="191">
        <f>C34+D37+D39</f>
        <v>2.0</v>
      </c>
      <c r="AA35" s="191">
        <f>Y35-Z35</f>
        <v>-2.0</v>
      </c>
      <c r="AB35" s="198">
        <f>3*V35+W35</f>
        <v>1.0</v>
      </c>
      <c r="AD35">
        <f>IF(OR(AB35&gt;AB34,AND(AB35=AB34,AA35&gt;AA34),AND(AB35=AB34,AA35=AA34,Y35&gt;Y34)),1,0)</f>
        <v>0.0</v>
      </c>
      <c r="AE35">
        <f>IF(OR(AB35&gt;AB36,AND(AB35=AB36,AA35&gt;AA36),AND(AB35=AB36,AA35=AA36,Y35&gt;Y36)),1,0)</f>
        <v>0.0</v>
      </c>
      <c r="AF35">
        <f>IF(OR(AB35&gt;AB37,AND(AB35=AB37,AA35&gt;AA37),AND(AB35=AB37,AA35=AA37,Y35&gt;Y37)),1,0)</f>
        <v>0.0</v>
      </c>
      <c r="AH35">
        <f>SUM(AD35:AF35)</f>
        <v>0.0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 )))))))</f>
        <v>0.0</v>
      </c>
    </row>
    <row r="36" spans="8:8">
      <c r="B36" s="1" t="str">
        <f>'Fase de grupos'!G39</f>
        <v>Argentina</v>
      </c>
      <c r="C36" s="170">
        <f>'Fase de grupos'!H39</f>
        <v>1.0</v>
      </c>
      <c r="D36" s="182">
        <f>'Fase de grupos'!I39</f>
        <v>1.0</v>
      </c>
      <c r="E36" s="1" t="str">
        <f>'Fase de grupos'!J39</f>
        <v>Croacia</v>
      </c>
      <c r="G36" s="170">
        <f>IF(C36&gt;D36,1,0)</f>
        <v>0.0</v>
      </c>
      <c r="H36" s="191">
        <f>IF(C36=D36,1,0)</f>
        <v>1.0</v>
      </c>
      <c r="I36" s="182">
        <f>IF(C36&lt;D36,1,0)</f>
        <v>0.0</v>
      </c>
      <c r="J36" s="170"/>
      <c r="K36" s="191"/>
      <c r="L36" s="182"/>
      <c r="M36" s="170">
        <f>IF(D36&gt;C36,1,0)</f>
        <v>0.0</v>
      </c>
      <c r="N36" s="191">
        <f>IF(D36=C36,1,0)</f>
        <v>1.0</v>
      </c>
      <c r="O36" s="182">
        <f>IF(D36&lt;C36,1,0)</f>
        <v>0.0</v>
      </c>
      <c r="P36" s="191"/>
      <c r="Q36" s="191"/>
      <c r="R36" s="182"/>
      <c r="T36">
        <v>3.0</v>
      </c>
      <c r="U36" s="170" t="str">
        <f>M32</f>
        <v>Croacia</v>
      </c>
      <c r="V36" s="170">
        <f>M40</f>
        <v>1.0</v>
      </c>
      <c r="W36" s="191">
        <f>N40</f>
        <v>1.0</v>
      </c>
      <c r="X36" s="191">
        <f>O40</f>
        <v>1.0</v>
      </c>
      <c r="Y36" s="191">
        <f>C35+D36+D39</f>
        <v>2.0</v>
      </c>
      <c r="Z36" s="191">
        <f>D35+C36+C39</f>
        <v>2.0</v>
      </c>
      <c r="AA36" s="191">
        <f>Y36-Z36</f>
        <v>0.0</v>
      </c>
      <c r="AB36" s="198">
        <f>3*V36+W36</f>
        <v>4.0</v>
      </c>
      <c r="AD36">
        <f>IF(OR(AB36&gt;AB34,AND(AB36=AB34,AA36&gt;AA34),AND(AB36=AB34,AA36=AA34,Y36&gt;Y34)),1,0)</f>
        <v>0.0</v>
      </c>
      <c r="AE36">
        <f>IF(OR(AB36&gt;AB35,AND(AB36=AB35,AA36&gt;AA35),AND(AB36=AB35,AA36=AA35,Y36&gt;Y35)),1,0)</f>
        <v>1.0</v>
      </c>
      <c r="AF36">
        <f>IF(OR(AB36&gt;AB37,AND(AB36=AB37,AA36&gt;AA37),AND(AB36=AB37,AA36=AA37,Y36&gt;Y37)),1,0)</f>
        <v>0.0</v>
      </c>
      <c r="AH36">
        <f>SUM(AD36:AF36)</f>
        <v>1.0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 )))))))</f>
        <v>1.0</v>
      </c>
    </row>
    <row r="37" spans="8:8" ht="15.75">
      <c r="B37" s="1" t="str">
        <f>'Fase de grupos'!G40</f>
        <v>Islandia</v>
      </c>
      <c r="C37" s="170">
        <f>'Fase de grupos'!H40</f>
        <v>0.0</v>
      </c>
      <c r="D37" s="182">
        <f>'Fase de grupos'!I40</f>
        <v>1.0</v>
      </c>
      <c r="E37" s="1" t="str">
        <f>'Fase de grupos'!J40</f>
        <v>Nigeria</v>
      </c>
      <c r="G37" s="170"/>
      <c r="H37" s="191"/>
      <c r="I37" s="182"/>
      <c r="J37" s="170">
        <f>IF(C37&gt;D37,1,0)</f>
        <v>0.0</v>
      </c>
      <c r="K37" s="191">
        <f>IF(C37=D37,1,0)</f>
        <v>0.0</v>
      </c>
      <c r="L37" s="182">
        <f>IF(C37&lt;D37,1,0)</f>
        <v>1.0</v>
      </c>
      <c r="M37" s="170"/>
      <c r="N37" s="191"/>
      <c r="O37" s="182"/>
      <c r="P37" s="191">
        <f>IF(D37&gt;C37,1,0)</f>
        <v>1.0</v>
      </c>
      <c r="Q37" s="191">
        <f>IF(D37=C37,1,0)</f>
        <v>0.0</v>
      </c>
      <c r="R37" s="182">
        <f>IF(D37&lt;C37,1,0)</f>
        <v>0.0</v>
      </c>
      <c r="T37">
        <v>4.0</v>
      </c>
      <c r="U37" s="173" t="str">
        <f>P32</f>
        <v>Nigeria</v>
      </c>
      <c r="V37" s="173">
        <f>P40</f>
        <v>2.0</v>
      </c>
      <c r="W37" s="212">
        <f>Q40</f>
        <v>0.0</v>
      </c>
      <c r="X37" s="212">
        <f>R40</f>
        <v>1.0</v>
      </c>
      <c r="Y37" s="212">
        <f>D35+D37+D38</f>
        <v>2.0</v>
      </c>
      <c r="Z37" s="212">
        <f>C35+C37+C38</f>
        <v>3.0</v>
      </c>
      <c r="AA37" s="212">
        <f>Y37-Z37</f>
        <v>-1.0</v>
      </c>
      <c r="AB37" s="199">
        <f>3*V37+W37</f>
        <v>6.0</v>
      </c>
      <c r="AD37">
        <f>IF(OR(AB37&gt;AB34,AND(AB37=AB34,AA37&gt;AA34),AND(AB37=AB34,AA37=AA34,Y37&gt;Y34)),1,0)</f>
        <v>1.0</v>
      </c>
      <c r="AE37">
        <f>IF(OR(AB37&gt;AB35,AND(AB37=AB35,AA37&gt;AA35),AND(AB37=AB35,AA37=AA35,Y37&gt;Y35)),1,0)</f>
        <v>1.0</v>
      </c>
      <c r="AF37">
        <f>IF(OR(AB37&gt;AB36,AND(AB37=AB36,AA37&gt;AA36),AND(AB37=AB36,AA37=AA36,Y37&gt;Y36)),1,0)</f>
        <v>1.0</v>
      </c>
      <c r="AH37">
        <f>SUM(AD37:AF37)</f>
        <v>3.0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 )))))))</f>
        <v>3.0</v>
      </c>
    </row>
    <row r="38" spans="8:8">
      <c r="B38" s="1" t="str">
        <f>'Fase de grupos'!G41</f>
        <v>Argentina</v>
      </c>
      <c r="C38" s="170">
        <f>'Fase de grupos'!H41</f>
        <v>3.0</v>
      </c>
      <c r="D38" s="182">
        <f>'Fase de grupos'!I41</f>
        <v>0.0</v>
      </c>
      <c r="E38" s="1" t="str">
        <f>'Fase de grupos'!J41</f>
        <v>Nigeria</v>
      </c>
      <c r="G38" s="170">
        <f>IF(C38&gt;D38,1,0)</f>
        <v>1.0</v>
      </c>
      <c r="H38" s="191">
        <f>IF(C38=D38,1,0)</f>
        <v>0.0</v>
      </c>
      <c r="I38" s="182">
        <f>IF(C38&lt;D38,1,0)</f>
        <v>0.0</v>
      </c>
      <c r="J38" s="170"/>
      <c r="K38" s="191"/>
      <c r="L38" s="182"/>
      <c r="M38" s="170"/>
      <c r="N38" s="191"/>
      <c r="O38" s="182"/>
      <c r="P38" s="191">
        <f>IF(D38&gt;C38,1,0)</f>
        <v>0.0</v>
      </c>
      <c r="Q38" s="191">
        <f>IF(D38=C38,1,0)</f>
        <v>0.0</v>
      </c>
      <c r="R38" s="182">
        <f>IF(D38&lt;C38,1,0)</f>
        <v>1.0</v>
      </c>
      <c r="U38"/>
    </row>
    <row r="39" spans="8:8" ht="15.75">
      <c r="B39" s="1" t="str">
        <f>'Fase de grupos'!G42</f>
        <v>Islandia</v>
      </c>
      <c r="C39" s="173">
        <f>'Fase de grupos'!H42</f>
        <v>0.0</v>
      </c>
      <c r="D39" s="178">
        <f>'Fase de grupos'!I42</f>
        <v>1.0</v>
      </c>
      <c r="E39" s="1" t="str">
        <f>'Fase de grupos'!J42</f>
        <v>Croacia</v>
      </c>
      <c r="G39" s="170"/>
      <c r="H39" s="191"/>
      <c r="I39" s="182"/>
      <c r="J39" s="170">
        <f>IF(C39&gt;D39,1,0)</f>
        <v>0.0</v>
      </c>
      <c r="K39" s="191">
        <f>IF(C39=D39,1,0)</f>
        <v>0.0</v>
      </c>
      <c r="L39" s="182">
        <f>IF(C39&lt;D39,1,0)</f>
        <v>1.0</v>
      </c>
      <c r="M39" s="170">
        <f>IF(D39&gt;C39,1,0)</f>
        <v>1.0</v>
      </c>
      <c r="N39" s="191">
        <f>IF(D39=C39,1,0)</f>
        <v>0.0</v>
      </c>
      <c r="O39" s="182">
        <f>IF(D39&lt;C39,1,0)</f>
        <v>0.0</v>
      </c>
      <c r="P39" s="191"/>
      <c r="Q39" s="191"/>
      <c r="R39" s="182"/>
      <c r="U39"/>
    </row>
    <row r="40" spans="8:8" ht="15.75">
      <c r="G40" s="213">
        <f>SUM(G34:G39)</f>
        <v>1.0</v>
      </c>
      <c r="H40" s="214">
        <f t="shared" si="3" ref="H40:N40">SUM(H34:H39)</f>
        <v>2.0</v>
      </c>
      <c r="I40" s="208">
        <f t="shared" si="3"/>
        <v>0.0</v>
      </c>
      <c r="J40" s="213">
        <f t="shared" si="3"/>
        <v>0.0</v>
      </c>
      <c r="K40" s="214">
        <f t="shared" si="3"/>
        <v>1.0</v>
      </c>
      <c r="L40" s="208">
        <f t="shared" si="3"/>
        <v>2.0</v>
      </c>
      <c r="M40" s="213">
        <f t="shared" si="3"/>
        <v>1.0</v>
      </c>
      <c r="N40" s="214">
        <f t="shared" si="3"/>
        <v>1.0</v>
      </c>
      <c r="O40" s="208">
        <f>SUM(O34:O39)</f>
        <v>1.0</v>
      </c>
      <c r="P40" s="214">
        <f>SUM(P34:P39)</f>
        <v>2.0</v>
      </c>
      <c r="Q40" s="214">
        <f>SUM(Q34:Q39)</f>
        <v>0.0</v>
      </c>
      <c r="R40" s="208">
        <f>SUM(R34:R39)</f>
        <v>1.0</v>
      </c>
      <c r="U40"/>
    </row>
    <row r="41" spans="8:8" ht="15.75">
      <c r="U41"/>
    </row>
    <row r="42" spans="8:8" ht="15.75">
      <c r="G42" s="188" t="str">
        <f>B44</f>
        <v>Brasil</v>
      </c>
      <c r="H42" s="189"/>
      <c r="I42" s="190"/>
      <c r="J42" s="188" t="str">
        <f>E44</f>
        <v>Suiza</v>
      </c>
      <c r="K42" s="189"/>
      <c r="L42" s="190"/>
      <c r="M42" s="188" t="str">
        <f>B45</f>
        <v>Costa Rica</v>
      </c>
      <c r="N42" s="189"/>
      <c r="O42" s="190"/>
      <c r="P42" s="189" t="str">
        <f>E45</f>
        <v>Serbia</v>
      </c>
      <c r="Q42" s="189"/>
      <c r="R42" s="190"/>
      <c r="U42" s="26"/>
      <c r="V42" s="26"/>
      <c r="W42" s="26"/>
      <c r="X42" s="26"/>
      <c r="Y42" s="26"/>
      <c r="Z42" s="26"/>
      <c r="AA42" s="26"/>
      <c r="AB42" s="26"/>
      <c r="AC42" s="133"/>
      <c r="AD42" s="133"/>
      <c r="AE42" s="133"/>
      <c r="AF42" s="133"/>
      <c r="AG42" s="133"/>
      <c r="AH42" s="133"/>
    </row>
    <row r="43" spans="8:8" ht="15.75">
      <c r="G43" s="192" t="s">
        <v>8</v>
      </c>
      <c r="H43" s="192" t="s">
        <v>9</v>
      </c>
      <c r="I43" s="208" t="s">
        <v>10</v>
      </c>
      <c r="J43" s="192" t="s">
        <v>8</v>
      </c>
      <c r="K43" s="192" t="s">
        <v>9</v>
      </c>
      <c r="L43" s="208" t="s">
        <v>10</v>
      </c>
      <c r="M43" s="192" t="s">
        <v>8</v>
      </c>
      <c r="N43" s="192" t="s">
        <v>9</v>
      </c>
      <c r="O43" s="208" t="s">
        <v>10</v>
      </c>
      <c r="P43" s="192" t="s">
        <v>8</v>
      </c>
      <c r="Q43" s="192" t="s">
        <v>9</v>
      </c>
      <c r="R43" s="208" t="s">
        <v>10</v>
      </c>
      <c r="V43" s="209" t="s">
        <v>1</v>
      </c>
      <c r="W43" s="210" t="s">
        <v>2</v>
      </c>
      <c r="X43" s="210" t="s">
        <v>3</v>
      </c>
      <c r="Y43" s="210" t="s">
        <v>4</v>
      </c>
      <c r="Z43" s="210" t="s">
        <v>5</v>
      </c>
      <c r="AA43" s="211"/>
      <c r="AB43" s="211" t="s">
        <v>6</v>
      </c>
    </row>
    <row r="44" spans="8:8">
      <c r="B44" s="1" t="str">
        <f>'Fase de grupos'!G47</f>
        <v>Brasil</v>
      </c>
      <c r="C44" s="209">
        <f>'Fase de grupos'!H47</f>
        <v>3.0</v>
      </c>
      <c r="D44" s="211">
        <f>'Fase de grupos'!I47</f>
        <v>1.0</v>
      </c>
      <c r="E44" s="1" t="str">
        <f>'Fase de grupos'!J47</f>
        <v>Suiza</v>
      </c>
      <c r="G44" s="170">
        <f>IF(C44&gt;D44,1,0)</f>
        <v>1.0</v>
      </c>
      <c r="H44" s="191">
        <f>IF(C44=D44,1,0)</f>
        <v>0.0</v>
      </c>
      <c r="I44" s="182">
        <f>IF(C44&lt;D44,1,0)</f>
        <v>0.0</v>
      </c>
      <c r="J44" s="170">
        <f>IF(D44&gt;C44,1,0)</f>
        <v>0.0</v>
      </c>
      <c r="K44" s="191">
        <f>IF(D44=C44,1,0)</f>
        <v>0.0</v>
      </c>
      <c r="L44" s="182">
        <f>IF(D44&lt;C44,1,0)</f>
        <v>1.0</v>
      </c>
      <c r="M44" s="170"/>
      <c r="N44" s="191"/>
      <c r="O44" s="182"/>
      <c r="P44" s="191"/>
      <c r="Q44" s="191"/>
      <c r="R44" s="182"/>
      <c r="T44">
        <v>1.0</v>
      </c>
      <c r="U44" s="209" t="str">
        <f>G42</f>
        <v>Brasil</v>
      </c>
      <c r="V44" s="209">
        <f>G50</f>
        <v>3.0</v>
      </c>
      <c r="W44" s="210">
        <f>H50</f>
        <v>0.0</v>
      </c>
      <c r="X44" s="210">
        <f>I50</f>
        <v>0.0</v>
      </c>
      <c r="Y44" s="210">
        <f>C44+C46+C48</f>
        <v>9.0</v>
      </c>
      <c r="Z44" s="210">
        <f>D44+D46+D48</f>
        <v>2.0</v>
      </c>
      <c r="AA44" s="210">
        <f>Y44-Z44</f>
        <v>7.0</v>
      </c>
      <c r="AB44" s="197">
        <f>3*V44+W44</f>
        <v>9.0</v>
      </c>
      <c r="AD44">
        <f>IF(OR(AB44&gt;AB45,AND(AB44=AB45,AA44&gt;AA45),AND(AB44=AB45,AA44=AA45,Y44&gt;Y45)),1,0)</f>
        <v>1.0</v>
      </c>
      <c r="AE44">
        <f>IF(OR(AB44&gt;AB46,AND(AB44=AB46,AA44&gt;AA46),AND(AB44=AB46,AA44=AA46,Y44&gt;Y46)),1,0)</f>
        <v>1.0</v>
      </c>
      <c r="AF44">
        <f>IF(OR(AB44&gt;AB47,AND(AB44=AB47,AA44&gt;AA47),AND(AB44=AB47,AA44=AA47,Y44&gt;Y47)),1,0)</f>
        <v>1.0</v>
      </c>
      <c r="AH44">
        <f>SUM(AD44:AF44)</f>
        <v>3.0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 )))))))</f>
        <v>3.0</v>
      </c>
    </row>
    <row r="45" spans="8:8">
      <c r="B45" s="1" t="str">
        <f>'Fase de grupos'!G48</f>
        <v>Costa Rica</v>
      </c>
      <c r="C45" s="170">
        <f>'Fase de grupos'!H48</f>
        <v>0.0</v>
      </c>
      <c r="D45" s="182">
        <f>'Fase de grupos'!I48</f>
        <v>0.0</v>
      </c>
      <c r="E45" s="1" t="str">
        <f>'Fase de grupos'!J48</f>
        <v>Serbia</v>
      </c>
      <c r="G45" s="170"/>
      <c r="H45" s="191"/>
      <c r="I45" s="182"/>
      <c r="J45" s="170"/>
      <c r="K45" s="191"/>
      <c r="L45" s="182"/>
      <c r="M45" s="170">
        <f>IF(C45&gt;D45,1,0)</f>
        <v>0.0</v>
      </c>
      <c r="N45" s="191">
        <f>IF(C45=D45,1,0)</f>
        <v>1.0</v>
      </c>
      <c r="O45" s="182">
        <f>IF(C45&lt;D45,1,0)</f>
        <v>0.0</v>
      </c>
      <c r="P45" s="191">
        <f>IF(D45&gt;C45,1,0)</f>
        <v>0.0</v>
      </c>
      <c r="Q45" s="191">
        <f>IF(D45=C45,1,0)</f>
        <v>1.0</v>
      </c>
      <c r="R45" s="182">
        <f>IF(D45&lt;C45,1,0)</f>
        <v>0.0</v>
      </c>
      <c r="T45">
        <v>2.0</v>
      </c>
      <c r="U45" s="170" t="str">
        <f>J42</f>
        <v>Suiza</v>
      </c>
      <c r="V45" s="170">
        <f>J50</f>
        <v>0.0</v>
      </c>
      <c r="W45" s="191">
        <f>K50</f>
        <v>2.0</v>
      </c>
      <c r="X45" s="191">
        <f>L50</f>
        <v>1.0</v>
      </c>
      <c r="Y45" s="191">
        <f>D44+C47+C49</f>
        <v>1.0</v>
      </c>
      <c r="Z45" s="191">
        <f>C44+D47+D49</f>
        <v>3.0</v>
      </c>
      <c r="AA45" s="191">
        <f>Y45-Z45</f>
        <v>-2.0</v>
      </c>
      <c r="AB45" s="198">
        <f>3*V45+W45</f>
        <v>2.0</v>
      </c>
      <c r="AD45">
        <f>IF(OR(AB45&gt;AB44,AND(AB45=AB44,AA45&gt;AA44),AND(AB45=AB44,AA45=AA44,Y45&gt;Y44)),1,0)</f>
        <v>0.0</v>
      </c>
      <c r="AE45">
        <f>IF(OR(AB45&gt;AB46,AND(AB45=AB46,AA45&gt;AA46),AND(AB45=AB46,AA45=AA46,Y45&gt;Y46)),1,0)</f>
        <v>1.0</v>
      </c>
      <c r="AF45">
        <f>IF(OR(AB45&gt;AB47,AND(AB45=AB47,AA45&gt;AA47),AND(AB45=AB47,AA45=AA47,Y45&gt;Y47)),1,0)</f>
        <v>1.0</v>
      </c>
      <c r="AH45">
        <f>SUM(AD45:AF45)</f>
        <v>2.0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 )))))))</f>
        <v>2.0</v>
      </c>
    </row>
    <row r="46" spans="8:8">
      <c r="B46" s="1" t="str">
        <f>'Fase de grupos'!G49</f>
        <v>Brasil</v>
      </c>
      <c r="C46" s="170">
        <f>'Fase de grupos'!H49</f>
        <v>2.0</v>
      </c>
      <c r="D46" s="182">
        <f>'Fase de grupos'!I49</f>
        <v>0.0</v>
      </c>
      <c r="E46" s="1" t="str">
        <f>'Fase de grupos'!J49</f>
        <v>Costa Rica</v>
      </c>
      <c r="G46" s="170">
        <f>IF(C46&gt;D46,1,0)</f>
        <v>1.0</v>
      </c>
      <c r="H46" s="191">
        <f>IF(C46=D46,1,0)</f>
        <v>0.0</v>
      </c>
      <c r="I46" s="182">
        <f>IF(C46&lt;D46,1,0)</f>
        <v>0.0</v>
      </c>
      <c r="J46" s="170"/>
      <c r="K46" s="191"/>
      <c r="L46" s="182"/>
      <c r="M46" s="170">
        <f>IF(D46&gt;C46,1,0)</f>
        <v>0.0</v>
      </c>
      <c r="N46" s="191">
        <f>IF(D46=C46,1,0)</f>
        <v>0.0</v>
      </c>
      <c r="O46" s="182">
        <f>IF(D46&lt;C46,1,0)</f>
        <v>1.0</v>
      </c>
      <c r="P46" s="191"/>
      <c r="Q46" s="191"/>
      <c r="R46" s="182"/>
      <c r="T46">
        <v>3.0</v>
      </c>
      <c r="U46" s="170" t="str">
        <f>M42</f>
        <v>Costa Rica</v>
      </c>
      <c r="V46" s="170">
        <f>M50</f>
        <v>0.0</v>
      </c>
      <c r="W46" s="191">
        <f>N50</f>
        <v>2.0</v>
      </c>
      <c r="X46" s="191">
        <f>O50</f>
        <v>1.0</v>
      </c>
      <c r="Y46" s="191">
        <f>C45+D46+D49</f>
        <v>0.0</v>
      </c>
      <c r="Z46" s="191">
        <f>D45+C46+C49</f>
        <v>2.0</v>
      </c>
      <c r="AA46" s="191">
        <f>Y46-Z46</f>
        <v>-2.0</v>
      </c>
      <c r="AB46" s="198">
        <f>3*V46+W46</f>
        <v>2.0</v>
      </c>
      <c r="AD46">
        <f>IF(OR(AB46&gt;AB44,AND(AB46=AB44,AA46&gt;AA44),AND(AB46=AB44,AA46=AA44,Y46&gt;Y44)),1,0)</f>
        <v>0.0</v>
      </c>
      <c r="AE46">
        <f>IF(OR(AB46&gt;AB45,AND(AB46=AB45,AA46&gt;AA45),AND(AB46=AB45,AA46=AA45,Y46&gt;Y45)),1,0)</f>
        <v>0.0</v>
      </c>
      <c r="AF46">
        <f>IF(OR(AB46&gt;AB47,AND(AB46=AB47,AA46&gt;AA47),AND(AB46=AB47,AA46=AA47,Y46&gt;Y47)),1,0)</f>
        <v>1.0</v>
      </c>
      <c r="AH46">
        <f>SUM(AD46:AF46)</f>
        <v>1.0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 )))))))</f>
        <v>1.0</v>
      </c>
    </row>
    <row r="47" spans="8:8" ht="15.75">
      <c r="B47" s="1" t="str">
        <f>'Fase de grupos'!G50</f>
        <v>Suiza</v>
      </c>
      <c r="C47" s="170">
        <f>'Fase de grupos'!H50</f>
        <v>0.0</v>
      </c>
      <c r="D47" s="182">
        <f>'Fase de grupos'!I50</f>
        <v>0.0</v>
      </c>
      <c r="E47" s="1" t="str">
        <f>'Fase de grupos'!J50</f>
        <v>Serbia</v>
      </c>
      <c r="G47" s="170"/>
      <c r="H47" s="191"/>
      <c r="I47" s="182"/>
      <c r="J47" s="170">
        <f>IF(C47&gt;D47,1,0)</f>
        <v>0.0</v>
      </c>
      <c r="K47" s="191">
        <f>IF(C47=D47,1,0)</f>
        <v>1.0</v>
      </c>
      <c r="L47" s="182">
        <f>IF(C47&lt;D47,1,0)</f>
        <v>0.0</v>
      </c>
      <c r="M47" s="170"/>
      <c r="N47" s="191"/>
      <c r="O47" s="182"/>
      <c r="P47" s="191">
        <f>IF(D47&gt;C47,1,0)</f>
        <v>0.0</v>
      </c>
      <c r="Q47" s="191">
        <f>IF(D47=C47,1,0)</f>
        <v>1.0</v>
      </c>
      <c r="R47" s="182">
        <f>IF(D47&lt;C47,1,0)</f>
        <v>0.0</v>
      </c>
      <c r="T47">
        <v>4.0</v>
      </c>
      <c r="U47" s="173" t="str">
        <f>P42</f>
        <v>Serbia</v>
      </c>
      <c r="V47" s="173">
        <f>P50</f>
        <v>0.0</v>
      </c>
      <c r="W47" s="212">
        <f>Q50</f>
        <v>2.0</v>
      </c>
      <c r="X47" s="212">
        <f>R50</f>
        <v>1.0</v>
      </c>
      <c r="Y47" s="212">
        <f>D45+D47+D48</f>
        <v>1.0</v>
      </c>
      <c r="Z47" s="212">
        <f>C45+C47+C48</f>
        <v>4.0</v>
      </c>
      <c r="AA47" s="212">
        <f>Y47-Z47</f>
        <v>-3.0</v>
      </c>
      <c r="AB47" s="199">
        <f>3*V47+W47</f>
        <v>2.0</v>
      </c>
      <c r="AD47">
        <f>IF(OR(AB47&gt;AB44,AND(AB47=AB44,AA47&gt;AA44),AND(AB47=AB44,AA47=AA44,Y47&gt;Y44)),1,0)</f>
        <v>0.0</v>
      </c>
      <c r="AE47">
        <f>IF(OR(AB47&gt;AB45,AND(AB47=AB45,AA47&gt;AA45),AND(AB47=AB45,AA47=AA45,Y47&gt;Y45)),1,0)</f>
        <v>0.0</v>
      </c>
      <c r="AF47">
        <f>IF(OR(AB47&gt;AB46,AND(AB47=AB46,AA47&gt;AA46),AND(AB47=AB46,AA47=AA46,Y47&gt;Y46)),1,0)</f>
        <v>0.0</v>
      </c>
      <c r="AH47">
        <f>SUM(AD47:AF47)</f>
        <v>0.0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 )))))))</f>
        <v>0.0</v>
      </c>
    </row>
    <row r="48" spans="8:8">
      <c r="B48" s="1" t="str">
        <f>'Fase de grupos'!G51</f>
        <v>Brasil</v>
      </c>
      <c r="C48" s="170">
        <f>'Fase de grupos'!H51</f>
        <v>4.0</v>
      </c>
      <c r="D48" s="182">
        <f>'Fase de grupos'!I51</f>
        <v>1.0</v>
      </c>
      <c r="E48" s="1" t="str">
        <f>'Fase de grupos'!J51</f>
        <v>Serbia</v>
      </c>
      <c r="G48" s="170">
        <f>IF(C48&gt;D48,1,0)</f>
        <v>1.0</v>
      </c>
      <c r="H48" s="191">
        <f>IF(C48=D48,1,0)</f>
        <v>0.0</v>
      </c>
      <c r="I48" s="182">
        <f>IF(C48&lt;D48,1,0)</f>
        <v>0.0</v>
      </c>
      <c r="J48" s="170"/>
      <c r="K48" s="191"/>
      <c r="L48" s="182"/>
      <c r="M48" s="170"/>
      <c r="N48" s="191"/>
      <c r="O48" s="182"/>
      <c r="P48" s="191">
        <f>IF(D48&gt;C48,1,0)</f>
        <v>0.0</v>
      </c>
      <c r="Q48" s="191">
        <f>IF(D48=C48,1,0)</f>
        <v>0.0</v>
      </c>
      <c r="R48" s="182">
        <f>IF(D48&lt;C48,1,0)</f>
        <v>1.0</v>
      </c>
      <c r="U48"/>
    </row>
    <row r="49" spans="8:8" ht="15.75">
      <c r="B49" s="1" t="str">
        <f>'Fase de grupos'!G52</f>
        <v>Suiza</v>
      </c>
      <c r="C49" s="173">
        <f>'Fase de grupos'!H52</f>
        <v>0.0</v>
      </c>
      <c r="D49" s="178">
        <f>'Fase de grupos'!I52</f>
        <v>0.0</v>
      </c>
      <c r="E49" s="1" t="str">
        <f>'Fase de grupos'!J52</f>
        <v>Costa Rica</v>
      </c>
      <c r="G49" s="170"/>
      <c r="H49" s="191"/>
      <c r="I49" s="182"/>
      <c r="J49" s="170">
        <f>IF(C49&gt;D49,1,0)</f>
        <v>0.0</v>
      </c>
      <c r="K49" s="191">
        <f>IF(C49=D49,1,0)</f>
        <v>1.0</v>
      </c>
      <c r="L49" s="182">
        <f>IF(C49&lt;D49,1,0)</f>
        <v>0.0</v>
      </c>
      <c r="M49" s="170">
        <f>IF(D49&gt;C49,1,0)</f>
        <v>0.0</v>
      </c>
      <c r="N49" s="191">
        <f>IF(D49=C49,1,0)</f>
        <v>1.0</v>
      </c>
      <c r="O49" s="182">
        <f>IF(D49&lt;C49,1,0)</f>
        <v>0.0</v>
      </c>
      <c r="P49" s="191"/>
      <c r="Q49" s="191"/>
      <c r="R49" s="182"/>
      <c r="U49"/>
    </row>
    <row r="50" spans="8:8" ht="15.75">
      <c r="G50" s="213">
        <f>SUM(G44:G49)</f>
        <v>3.0</v>
      </c>
      <c r="H50" s="214">
        <f t="shared" si="4" ref="H50:N50">SUM(H44:H49)</f>
        <v>0.0</v>
      </c>
      <c r="I50" s="208">
        <f t="shared" si="4"/>
        <v>0.0</v>
      </c>
      <c r="J50" s="213">
        <f t="shared" si="4"/>
        <v>0.0</v>
      </c>
      <c r="K50" s="214">
        <f t="shared" si="4"/>
        <v>2.0</v>
      </c>
      <c r="L50" s="208">
        <f t="shared" si="4"/>
        <v>1.0</v>
      </c>
      <c r="M50" s="213">
        <f t="shared" si="4"/>
        <v>0.0</v>
      </c>
      <c r="N50" s="214">
        <f t="shared" si="4"/>
        <v>2.0</v>
      </c>
      <c r="O50" s="208">
        <f>SUM(O44:O49)</f>
        <v>1.0</v>
      </c>
      <c r="P50" s="214">
        <f>SUM(P44:P49)</f>
        <v>0.0</v>
      </c>
      <c r="Q50" s="214">
        <f>SUM(Q44:Q49)</f>
        <v>2.0</v>
      </c>
      <c r="R50" s="208">
        <f>SUM(R44:R49)</f>
        <v>1.0</v>
      </c>
      <c r="U50"/>
    </row>
    <row r="51" spans="8:8" ht="15.75">
      <c r="U51"/>
    </row>
    <row r="52" spans="8:8" ht="15.75">
      <c r="G52" s="188" t="str">
        <f>B54</f>
        <v>Alemania</v>
      </c>
      <c r="H52" s="189"/>
      <c r="I52" s="190"/>
      <c r="J52" s="188" t="str">
        <f>E54</f>
        <v>México</v>
      </c>
      <c r="K52" s="189"/>
      <c r="L52" s="190"/>
      <c r="M52" s="188" t="str">
        <f>B55</f>
        <v>Suecia</v>
      </c>
      <c r="N52" s="189"/>
      <c r="O52" s="190"/>
      <c r="P52" s="189" t="str">
        <f>E55</f>
        <v>Corea del Sur</v>
      </c>
      <c r="Q52" s="189"/>
      <c r="R52" s="190"/>
      <c r="U52" s="26"/>
      <c r="V52" s="26"/>
      <c r="W52" s="26"/>
      <c r="X52" s="26"/>
      <c r="Y52" s="26"/>
      <c r="Z52" s="26"/>
      <c r="AA52" s="26"/>
      <c r="AB52" s="26"/>
      <c r="AC52" s="133"/>
      <c r="AD52" s="133"/>
      <c r="AE52" s="133"/>
      <c r="AF52" s="133"/>
      <c r="AG52" s="133"/>
      <c r="AH52" s="133"/>
    </row>
    <row r="53" spans="8:8" ht="15.75">
      <c r="G53" s="192" t="s">
        <v>8</v>
      </c>
      <c r="H53" s="192" t="s">
        <v>9</v>
      </c>
      <c r="I53" s="208" t="s">
        <v>10</v>
      </c>
      <c r="J53" s="192" t="s">
        <v>8</v>
      </c>
      <c r="K53" s="192" t="s">
        <v>9</v>
      </c>
      <c r="L53" s="208" t="s">
        <v>10</v>
      </c>
      <c r="M53" s="192" t="s">
        <v>8</v>
      </c>
      <c r="N53" s="192" t="s">
        <v>9</v>
      </c>
      <c r="O53" s="208" t="s">
        <v>10</v>
      </c>
      <c r="P53" s="192" t="s">
        <v>8</v>
      </c>
      <c r="Q53" s="192" t="s">
        <v>9</v>
      </c>
      <c r="R53" s="208" t="s">
        <v>10</v>
      </c>
      <c r="V53" s="209" t="s">
        <v>1</v>
      </c>
      <c r="W53" s="210" t="s">
        <v>2</v>
      </c>
      <c r="X53" s="210" t="s">
        <v>3</v>
      </c>
      <c r="Y53" s="210" t="s">
        <v>4</v>
      </c>
      <c r="Z53" s="210" t="s">
        <v>5</v>
      </c>
      <c r="AA53" s="211"/>
      <c r="AB53" s="211" t="s">
        <v>6</v>
      </c>
    </row>
    <row r="54" spans="8:8">
      <c r="B54" s="1" t="str">
        <f>'Fase de grupos'!G57</f>
        <v>Alemania</v>
      </c>
      <c r="C54" s="209">
        <f>'Fase de grupos'!H57</f>
        <v>3.0</v>
      </c>
      <c r="D54" s="211">
        <f>'Fase de grupos'!I57</f>
        <v>0.0</v>
      </c>
      <c r="E54" s="1" t="str">
        <f>'Fase de grupos'!J57</f>
        <v>México</v>
      </c>
      <c r="G54" s="170">
        <f>IF(C54&gt;D54,1,0)</f>
        <v>1.0</v>
      </c>
      <c r="H54" s="191">
        <f>IF(C54=D54,1,0)</f>
        <v>0.0</v>
      </c>
      <c r="I54" s="182">
        <f>IF(C54&lt;D54,1,0)</f>
        <v>0.0</v>
      </c>
      <c r="J54" s="170">
        <f>IF(D54&gt;C54,1,0)</f>
        <v>0.0</v>
      </c>
      <c r="K54" s="191">
        <f>IF(D54=C54,1,0)</f>
        <v>0.0</v>
      </c>
      <c r="L54" s="182">
        <f>IF(D54&lt;C54,1,0)</f>
        <v>1.0</v>
      </c>
      <c r="M54" s="170"/>
      <c r="N54" s="191"/>
      <c r="O54" s="182"/>
      <c r="P54" s="191"/>
      <c r="Q54" s="191"/>
      <c r="R54" s="182"/>
      <c r="T54">
        <v>1.0</v>
      </c>
      <c r="U54" s="209" t="str">
        <f>G52</f>
        <v>Alemania</v>
      </c>
      <c r="V54" s="209">
        <f>G60</f>
        <v>3.0</v>
      </c>
      <c r="W54" s="210">
        <f>H60</f>
        <v>0.0</v>
      </c>
      <c r="X54" s="210">
        <f>I60</f>
        <v>0.0</v>
      </c>
      <c r="Y54" s="210">
        <f>C54+C56+C58</f>
        <v>6.0</v>
      </c>
      <c r="Z54" s="210">
        <f>D54+D56+D58</f>
        <v>0.0</v>
      </c>
      <c r="AA54" s="210">
        <f>Y54-Z54</f>
        <v>6.0</v>
      </c>
      <c r="AB54" s="197">
        <f>3*V54+W54</f>
        <v>9.0</v>
      </c>
      <c r="AD54">
        <f>IF(OR(AB54&gt;AB55,AND(AB54=AB55,AA54&gt;AA55),AND(AB54=AB55,AA54=AA55,Y54&gt;Y55)),1,0)</f>
        <v>1.0</v>
      </c>
      <c r="AE54">
        <f>IF(OR(AB54&gt;AB56,AND(AB54=AB56,AA54&gt;AA56),AND(AB54=AB56,AA54=AA56,Y54&gt;Y56)),1,0)</f>
        <v>1.0</v>
      </c>
      <c r="AF54">
        <f>IF(OR(AB54&gt;AB57,AND(AB54=AB57,AA54&gt;AA57),AND(AB54=AB57,AA54=AA57,Y54&gt;Y57)),1,0)</f>
        <v>1.0</v>
      </c>
      <c r="AH54">
        <f>SUM(AD54:AF54)</f>
        <v>3.0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 )))))))</f>
        <v>3.0</v>
      </c>
    </row>
    <row r="55" spans="8:8">
      <c r="B55" s="1" t="str">
        <f>'Fase de grupos'!G58</f>
        <v>Suecia</v>
      </c>
      <c r="C55" s="170">
        <f>'Fase de grupos'!H58</f>
        <v>0.0</v>
      </c>
      <c r="D55" s="182">
        <f>'Fase de grupos'!I58</f>
        <v>0.0</v>
      </c>
      <c r="E55" s="1" t="str">
        <f>'Fase de grupos'!J58</f>
        <v>Corea del Sur</v>
      </c>
      <c r="G55" s="170"/>
      <c r="H55" s="191"/>
      <c r="I55" s="182"/>
      <c r="J55" s="170"/>
      <c r="K55" s="191"/>
      <c r="L55" s="182"/>
      <c r="M55" s="170">
        <f>IF(C55&gt;D55,1,0)</f>
        <v>0.0</v>
      </c>
      <c r="N55" s="191">
        <f>IF(C55=D55,1,0)</f>
        <v>1.0</v>
      </c>
      <c r="O55" s="182">
        <f>IF(C55&lt;D55,1,0)</f>
        <v>0.0</v>
      </c>
      <c r="P55" s="191">
        <f>IF(D55&gt;C55,1,0)</f>
        <v>0.0</v>
      </c>
      <c r="Q55" s="191">
        <f>IF(D55=C55,1,0)</f>
        <v>1.0</v>
      </c>
      <c r="R55" s="182">
        <f>IF(D55&lt;C55,1,0)</f>
        <v>0.0</v>
      </c>
      <c r="T55">
        <v>2.0</v>
      </c>
      <c r="U55" s="170" t="str">
        <f>J52</f>
        <v>México</v>
      </c>
      <c r="V55" s="170">
        <f>J60</f>
        <v>1.0</v>
      </c>
      <c r="W55" s="191">
        <f>K60</f>
        <v>1.0</v>
      </c>
      <c r="X55" s="191">
        <f>L60</f>
        <v>1.0</v>
      </c>
      <c r="Y55" s="191">
        <f>D54+C57+C59</f>
        <v>3.0</v>
      </c>
      <c r="Z55" s="191">
        <f>C54+D57+D59</f>
        <v>5.0</v>
      </c>
      <c r="AA55" s="191">
        <f>Y55-Z55</f>
        <v>-2.0</v>
      </c>
      <c r="AB55" s="198">
        <f>3*V55+W55</f>
        <v>4.0</v>
      </c>
      <c r="AD55">
        <f>IF(OR(AB55&gt;AB54,AND(AB55=AB54,AA55&gt;AA54),AND(AB55=AB54,AA55=AA54,Y55&gt;Y54)),1,0)</f>
        <v>0.0</v>
      </c>
      <c r="AE55">
        <f>IF(OR(AB55&gt;AB56,AND(AB55=AB56,AA55&gt;AA56),AND(AB55=AB56,AA55=AA56,Y55&gt;Y56)),1,0)</f>
        <v>1.0</v>
      </c>
      <c r="AF55">
        <f>IF(OR(AB55&gt;AB57,AND(AB55=AB57,AA55&gt;AA57),AND(AB55=AB57,AA55=AA57,Y55&gt;Y57)),1,0)</f>
        <v>1.0</v>
      </c>
      <c r="AH55">
        <f>SUM(AD55:AF55)</f>
        <v>2.0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 )))))))</f>
        <v>2.0</v>
      </c>
    </row>
    <row r="56" spans="8:8">
      <c r="B56" s="1" t="str">
        <f>'Fase de grupos'!G59</f>
        <v>Alemania</v>
      </c>
      <c r="C56" s="170">
        <f>'Fase de grupos'!H59</f>
        <v>1.0</v>
      </c>
      <c r="D56" s="182">
        <f>'Fase de grupos'!I59</f>
        <v>0.0</v>
      </c>
      <c r="E56" s="1" t="str">
        <f>'Fase de grupos'!J59</f>
        <v>Suecia</v>
      </c>
      <c r="G56" s="170">
        <f>IF(C56&gt;D56,1,0)</f>
        <v>1.0</v>
      </c>
      <c r="H56" s="191">
        <f>IF(C56=D56,1,0)</f>
        <v>0.0</v>
      </c>
      <c r="I56" s="182">
        <f>IF(C56&lt;D56,1,0)</f>
        <v>0.0</v>
      </c>
      <c r="J56" s="170"/>
      <c r="K56" s="191"/>
      <c r="L56" s="182"/>
      <c r="M56" s="170">
        <f>IF(D56&gt;C56,1,0)</f>
        <v>0.0</v>
      </c>
      <c r="N56" s="191">
        <f>IF(D56=C56,1,0)</f>
        <v>0.0</v>
      </c>
      <c r="O56" s="182">
        <f>IF(D56&lt;C56,1,0)</f>
        <v>1.0</v>
      </c>
      <c r="P56" s="191"/>
      <c r="Q56" s="191"/>
      <c r="R56" s="182"/>
      <c r="T56">
        <v>3.0</v>
      </c>
      <c r="U56" s="170" t="str">
        <f>M52</f>
        <v>Suecia</v>
      </c>
      <c r="V56" s="170">
        <f>M60</f>
        <v>0.0</v>
      </c>
      <c r="W56" s="191">
        <f>N60</f>
        <v>2.0</v>
      </c>
      <c r="X56" s="191">
        <f>O60</f>
        <v>1.0</v>
      </c>
      <c r="Y56" s="191">
        <f>C55+D56+D59</f>
        <v>1.0</v>
      </c>
      <c r="Z56" s="191">
        <f>D55+C56+C59</f>
        <v>2.0</v>
      </c>
      <c r="AA56" s="191">
        <f>Y56-Z56</f>
        <v>-1.0</v>
      </c>
      <c r="AB56" s="198">
        <f>3*V56+W56</f>
        <v>2.0</v>
      </c>
      <c r="AD56">
        <f>IF(OR(AB56&gt;AB54,AND(AB56=AB54,AA56&gt;AA54),AND(AB56=AB54,AA56=AA54,Y56&gt;Y54)),1,0)</f>
        <v>0.0</v>
      </c>
      <c r="AE56">
        <f>IF(OR(AB56&gt;AB55,AND(AB56=AB55,AA56&gt;AA55),AND(AB56=AB55,AA56=AA55,Y56&gt;Y55)),1,0)</f>
        <v>0.0</v>
      </c>
      <c r="AF56">
        <f>IF(OR(AB56&gt;AB57,AND(AB56=AB57,AA56&gt;AA57),AND(AB56=AB57,AA56=AA57,Y56&gt;Y57)),1,0)</f>
        <v>1.0</v>
      </c>
      <c r="AH56">
        <f>SUM(AD56:AF56)</f>
        <v>1.0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 )))))))</f>
        <v>1.0</v>
      </c>
    </row>
    <row r="57" spans="8:8" ht="15.75">
      <c r="B57" s="1" t="str">
        <f>'Fase de grupos'!G60</f>
        <v>México</v>
      </c>
      <c r="C57" s="170">
        <f>'Fase de grupos'!H60</f>
        <v>2.0</v>
      </c>
      <c r="D57" s="182">
        <f>'Fase de grupos'!I60</f>
        <v>1.0</v>
      </c>
      <c r="E57" s="1" t="str">
        <f>'Fase de grupos'!J60</f>
        <v>Corea del Sur</v>
      </c>
      <c r="G57" s="170"/>
      <c r="H57" s="191"/>
      <c r="I57" s="182"/>
      <c r="J57" s="170">
        <f>IF(C57&gt;D57,1,0)</f>
        <v>1.0</v>
      </c>
      <c r="K57" s="191">
        <f>IF(C57=D57,1,0)</f>
        <v>0.0</v>
      </c>
      <c r="L57" s="182">
        <f>IF(C57&lt;D57,1,0)</f>
        <v>0.0</v>
      </c>
      <c r="M57" s="170"/>
      <c r="N57" s="191"/>
      <c r="O57" s="182"/>
      <c r="P57" s="191">
        <f>IF(D57&gt;C57,1,0)</f>
        <v>0.0</v>
      </c>
      <c r="Q57" s="191">
        <f>IF(D57=C57,1,0)</f>
        <v>0.0</v>
      </c>
      <c r="R57" s="182">
        <f>IF(D57&lt;C57,1,0)</f>
        <v>1.0</v>
      </c>
      <c r="T57">
        <v>4.0</v>
      </c>
      <c r="U57" s="173" t="str">
        <f>P52</f>
        <v>Corea del Sur</v>
      </c>
      <c r="V57" s="173">
        <f>P60</f>
        <v>0.0</v>
      </c>
      <c r="W57" s="212">
        <f>Q60</f>
        <v>1.0</v>
      </c>
      <c r="X57" s="212">
        <f>R60</f>
        <v>2.0</v>
      </c>
      <c r="Y57" s="212">
        <f>D55+D57+D58</f>
        <v>1.0</v>
      </c>
      <c r="Z57" s="212">
        <f>C55+C57+C58</f>
        <v>4.0</v>
      </c>
      <c r="AA57" s="212">
        <f>Y57-Z57</f>
        <v>-3.0</v>
      </c>
      <c r="AB57" s="199">
        <f>3*V57+W57</f>
        <v>1.0</v>
      </c>
      <c r="AD57">
        <f>IF(OR(AB57&gt;AB54,AND(AB57=AB54,AA57&gt;AA54),AND(AB57=AB54,AA57=AA54,Y57&gt;Y54)),1,0)</f>
        <v>0.0</v>
      </c>
      <c r="AE57">
        <f>IF(OR(AB57&gt;AB55,AND(AB57=AB55,AA57&gt;AA55),AND(AB57=AB55,AA57=AA55,Y57&gt;Y55)),1,0)</f>
        <v>0.0</v>
      </c>
      <c r="AF57">
        <f>IF(OR(AB57&gt;AB56,AND(AB57=AB56,AA57&gt;AA56),AND(AB57=AB56,AA57=AA56,Y57&gt;Y56)),1,0)</f>
        <v>0.0</v>
      </c>
      <c r="AH57">
        <f>SUM(AD57:AF57)</f>
        <v>0.0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 )))))))</f>
        <v>0.0</v>
      </c>
    </row>
    <row r="58" spans="8:8">
      <c r="B58" s="1" t="str">
        <f>'Fase de grupos'!G61</f>
        <v>Alemania</v>
      </c>
      <c r="C58" s="170">
        <f>'Fase de grupos'!H61</f>
        <v>2.0</v>
      </c>
      <c r="D58" s="182">
        <f>'Fase de grupos'!I61</f>
        <v>0.0</v>
      </c>
      <c r="E58" s="1" t="str">
        <f>'Fase de grupos'!J61</f>
        <v>Corea del Sur</v>
      </c>
      <c r="G58" s="170">
        <f>IF(C58&gt;D58,1,0)</f>
        <v>1.0</v>
      </c>
      <c r="H58" s="191">
        <f>IF(C58=D58,1,0)</f>
        <v>0.0</v>
      </c>
      <c r="I58" s="182">
        <f>IF(C58&lt;D58,1,0)</f>
        <v>0.0</v>
      </c>
      <c r="J58" s="170"/>
      <c r="K58" s="191"/>
      <c r="L58" s="182"/>
      <c r="M58" s="170"/>
      <c r="N58" s="191"/>
      <c r="O58" s="182"/>
      <c r="P58" s="191">
        <f>IF(D58&gt;C58,1,0)</f>
        <v>0.0</v>
      </c>
      <c r="Q58" s="191">
        <f>IF(D58=C58,1,0)</f>
        <v>0.0</v>
      </c>
      <c r="R58" s="182">
        <f>IF(D58&lt;C58,1,0)</f>
        <v>1.0</v>
      </c>
      <c r="U58"/>
    </row>
    <row r="59" spans="8:8" ht="15.75">
      <c r="B59" s="1" t="str">
        <f>'Fase de grupos'!G62</f>
        <v>México</v>
      </c>
      <c r="C59" s="173">
        <f>'Fase de grupos'!H62</f>
        <v>1.0</v>
      </c>
      <c r="D59" s="178">
        <f>'Fase de grupos'!I62</f>
        <v>1.0</v>
      </c>
      <c r="E59" s="1" t="str">
        <f>'Fase de grupos'!J62</f>
        <v>Suecia</v>
      </c>
      <c r="G59" s="170"/>
      <c r="H59" s="191"/>
      <c r="I59" s="182"/>
      <c r="J59" s="170">
        <f>IF(C59&gt;D59,1,0)</f>
        <v>0.0</v>
      </c>
      <c r="K59" s="191">
        <f>IF(C59=D59,1,0)</f>
        <v>1.0</v>
      </c>
      <c r="L59" s="182">
        <f>IF(C59&lt;D59,1,0)</f>
        <v>0.0</v>
      </c>
      <c r="M59" s="170">
        <f>IF(D59&gt;C59,1,0)</f>
        <v>0.0</v>
      </c>
      <c r="N59" s="191">
        <f>IF(D59=C59,1,0)</f>
        <v>1.0</v>
      </c>
      <c r="O59" s="182">
        <f>IF(D59&lt;C59,1,0)</f>
        <v>0.0</v>
      </c>
      <c r="P59" s="191"/>
      <c r="Q59" s="191"/>
      <c r="R59" s="182"/>
      <c r="U59"/>
    </row>
    <row r="60" spans="8:8" ht="15.75">
      <c r="G60" s="213">
        <f>SUM(G54:G59)</f>
        <v>3.0</v>
      </c>
      <c r="H60" s="214">
        <f t="shared" si="5" ref="H60:N60">SUM(H54:H59)</f>
        <v>0.0</v>
      </c>
      <c r="I60" s="208">
        <f t="shared" si="5"/>
        <v>0.0</v>
      </c>
      <c r="J60" s="213">
        <f t="shared" si="5"/>
        <v>1.0</v>
      </c>
      <c r="K60" s="214">
        <f t="shared" si="5"/>
        <v>1.0</v>
      </c>
      <c r="L60" s="208">
        <f t="shared" si="5"/>
        <v>1.0</v>
      </c>
      <c r="M60" s="213">
        <f t="shared" si="5"/>
        <v>0.0</v>
      </c>
      <c r="N60" s="214">
        <f t="shared" si="5"/>
        <v>2.0</v>
      </c>
      <c r="O60" s="208">
        <f>SUM(O54:O59)</f>
        <v>1.0</v>
      </c>
      <c r="P60" s="214">
        <f>SUM(P54:P59)</f>
        <v>0.0</v>
      </c>
      <c r="Q60" s="214">
        <f>SUM(Q54:Q59)</f>
        <v>1.0</v>
      </c>
      <c r="R60" s="208">
        <f>SUM(R54:R59)</f>
        <v>2.0</v>
      </c>
      <c r="U60"/>
    </row>
    <row r="61" spans="8:8" ht="15.75">
      <c r="U61"/>
    </row>
    <row r="62" spans="8:8" ht="15.75">
      <c r="G62" s="188" t="str">
        <f>B64</f>
        <v>Bélgica</v>
      </c>
      <c r="H62" s="189"/>
      <c r="I62" s="190"/>
      <c r="J62" s="188" t="str">
        <f>E64</f>
        <v>Panamá</v>
      </c>
      <c r="K62" s="189"/>
      <c r="L62" s="190"/>
      <c r="M62" s="188" t="str">
        <f>B65</f>
        <v>Túnez</v>
      </c>
      <c r="N62" s="189"/>
      <c r="O62" s="190"/>
      <c r="P62" s="189" t="str">
        <f>E65</f>
        <v>Inglaterra</v>
      </c>
      <c r="Q62" s="189"/>
      <c r="R62" s="190"/>
      <c r="U62" s="26"/>
      <c r="V62" s="26"/>
      <c r="W62" s="26"/>
      <c r="X62" s="26"/>
      <c r="Y62" s="26"/>
      <c r="Z62" s="26"/>
      <c r="AA62" s="26"/>
      <c r="AB62" s="26"/>
      <c r="AC62" s="133"/>
      <c r="AD62" s="133"/>
      <c r="AE62" s="133"/>
      <c r="AF62" s="133"/>
      <c r="AG62" s="133"/>
      <c r="AH62" s="133"/>
    </row>
    <row r="63" spans="8:8" ht="15.75">
      <c r="G63" s="192" t="s">
        <v>8</v>
      </c>
      <c r="H63" s="192" t="s">
        <v>9</v>
      </c>
      <c r="I63" s="208" t="s">
        <v>10</v>
      </c>
      <c r="J63" s="192" t="s">
        <v>8</v>
      </c>
      <c r="K63" s="192" t="s">
        <v>9</v>
      </c>
      <c r="L63" s="208" t="s">
        <v>10</v>
      </c>
      <c r="M63" s="192" t="s">
        <v>8</v>
      </c>
      <c r="N63" s="192" t="s">
        <v>9</v>
      </c>
      <c r="O63" s="208" t="s">
        <v>10</v>
      </c>
      <c r="P63" s="192" t="s">
        <v>8</v>
      </c>
      <c r="Q63" s="192" t="s">
        <v>9</v>
      </c>
      <c r="R63" s="208" t="s">
        <v>10</v>
      </c>
      <c r="V63" s="209" t="s">
        <v>1</v>
      </c>
      <c r="W63" s="210" t="s">
        <v>2</v>
      </c>
      <c r="X63" s="210" t="s">
        <v>3</v>
      </c>
      <c r="Y63" s="210" t="s">
        <v>4</v>
      </c>
      <c r="Z63" s="210" t="s">
        <v>5</v>
      </c>
      <c r="AA63" s="211"/>
      <c r="AB63" s="211" t="s">
        <v>6</v>
      </c>
    </row>
    <row r="64" spans="8:8">
      <c r="B64" s="1" t="str">
        <f>'Fase de grupos'!G67</f>
        <v>Bélgica</v>
      </c>
      <c r="C64" s="209">
        <f>'Fase de grupos'!H67</f>
        <v>4.0</v>
      </c>
      <c r="D64" s="211">
        <f>'Fase de grupos'!I67</f>
        <v>0.0</v>
      </c>
      <c r="E64" s="1" t="str">
        <f>'Fase de grupos'!J67</f>
        <v>Panamá</v>
      </c>
      <c r="G64" s="170">
        <f>IF(C64&gt;D64,1,0)</f>
        <v>1.0</v>
      </c>
      <c r="H64" s="191">
        <f>IF(C64=D64,1,0)</f>
        <v>0.0</v>
      </c>
      <c r="I64" s="182">
        <f>IF(C64&lt;D64,1,0)</f>
        <v>0.0</v>
      </c>
      <c r="J64" s="170">
        <f>IF(D64&gt;C64,1,0)</f>
        <v>0.0</v>
      </c>
      <c r="K64" s="191">
        <f>IF(D64=C64,1,0)</f>
        <v>0.0</v>
      </c>
      <c r="L64" s="182">
        <f>IF(D64&lt;C64,1,0)</f>
        <v>1.0</v>
      </c>
      <c r="M64" s="170"/>
      <c r="N64" s="191"/>
      <c r="O64" s="182"/>
      <c r="P64" s="191"/>
      <c r="Q64" s="191"/>
      <c r="R64" s="182"/>
      <c r="T64">
        <v>1.0</v>
      </c>
      <c r="U64" s="209" t="str">
        <f>G62</f>
        <v>Bélgica</v>
      </c>
      <c r="V64" s="209">
        <f>G70</f>
        <v>2.0</v>
      </c>
      <c r="W64" s="210">
        <f>H70</f>
        <v>1.0</v>
      </c>
      <c r="X64" s="210">
        <f>I70</f>
        <v>0.0</v>
      </c>
      <c r="Y64" s="210">
        <f>C64+C66+C68</f>
        <v>8.0</v>
      </c>
      <c r="Z64" s="210">
        <f>D64+D66+D68</f>
        <v>3.0</v>
      </c>
      <c r="AA64" s="210">
        <f>Y64-Z64</f>
        <v>5.0</v>
      </c>
      <c r="AB64" s="197">
        <f>3*V64+W64</f>
        <v>7.0</v>
      </c>
      <c r="AD64">
        <f>IF(OR(AB64&gt;AB65,AND(AB64=AB65,AA64&gt;AA65),AND(AB64=AB65,AA64=AA65,Y64&gt;Y65)),1,0)</f>
        <v>1.0</v>
      </c>
      <c r="AE64">
        <f>IF(OR(AB64&gt;AB66,AND(AB64=AB66,AA64&gt;AA66),AND(AB64=AB66,AA64=AA66,Y64&gt;Y66)),1,0)</f>
        <v>1.0</v>
      </c>
      <c r="AF64">
        <f>IF(OR(AB64&gt;AB67,AND(AB64=AB67,AA64&gt;AA67),AND(AB64=AB67,AA64=AA67,Y64&gt;Y67)),1,0)</f>
        <v>1.0</v>
      </c>
      <c r="AH64">
        <f>SUM(AD64:AF64)</f>
        <v>3.0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 )))))))</f>
        <v>3.0</v>
      </c>
    </row>
    <row r="65" spans="8:8">
      <c r="B65" s="1" t="str">
        <f>'Fase de grupos'!G68</f>
        <v>Túnez</v>
      </c>
      <c r="C65" s="170">
        <f>'Fase de grupos'!H68</f>
        <v>0.0</v>
      </c>
      <c r="D65" s="182">
        <f>'Fase de grupos'!I68</f>
        <v>2.0</v>
      </c>
      <c r="E65" s="1" t="str">
        <f>'Fase de grupos'!J68</f>
        <v>Inglaterra</v>
      </c>
      <c r="G65" s="170"/>
      <c r="H65" s="191"/>
      <c r="I65" s="182"/>
      <c r="J65" s="170"/>
      <c r="K65" s="191"/>
      <c r="L65" s="182"/>
      <c r="M65" s="170">
        <f>IF(C65&gt;D65,1,0)</f>
        <v>0.0</v>
      </c>
      <c r="N65" s="191">
        <f>IF(C65=D65,1,0)</f>
        <v>0.0</v>
      </c>
      <c r="O65" s="182">
        <f>IF(C65&lt;D65,1,0)</f>
        <v>1.0</v>
      </c>
      <c r="P65" s="191">
        <f>IF(D65&gt;C65,1,0)</f>
        <v>1.0</v>
      </c>
      <c r="Q65" s="191">
        <f>IF(D65=C65,1,0)</f>
        <v>0.0</v>
      </c>
      <c r="R65" s="182">
        <f>IF(D65&lt;C65,1,0)</f>
        <v>0.0</v>
      </c>
      <c r="T65">
        <v>2.0</v>
      </c>
      <c r="U65" s="170" t="str">
        <f>J62</f>
        <v>Panamá</v>
      </c>
      <c r="V65" s="170">
        <f>J70</f>
        <v>0.0</v>
      </c>
      <c r="W65" s="191">
        <f>K70</f>
        <v>1.0</v>
      </c>
      <c r="X65" s="191">
        <f>L70</f>
        <v>2.0</v>
      </c>
      <c r="Y65" s="191">
        <f>D64+C67+C69</f>
        <v>0.0</v>
      </c>
      <c r="Z65" s="191">
        <f>C64+D67+D69</f>
        <v>6.0</v>
      </c>
      <c r="AA65" s="191">
        <f>Y65-Z65</f>
        <v>-6.0</v>
      </c>
      <c r="AB65" s="198">
        <f>3*V65+W65</f>
        <v>1.0</v>
      </c>
      <c r="AD65">
        <f>IF(OR(AB65&gt;AB64,AND(AB65=AB64,AA65&gt;AA64),AND(AB65=AB64,AA65=AA64,Y65&gt;Y64)),1,0)</f>
        <v>0.0</v>
      </c>
      <c r="AE65">
        <f>IF(OR(AB65&gt;AB66,AND(AB65=AB66,AA65&gt;AA66),AND(AB65=AB66,AA65=AA66,Y65&gt;Y66)),1,0)</f>
        <v>0.0</v>
      </c>
      <c r="AF65">
        <f>IF(OR(AB65&gt;AB67,AND(AB65=AB67,AA65&gt;AA67),AND(AB65=AB67,AA65=AA67,Y65&gt;Y67)),1,0)</f>
        <v>0.0</v>
      </c>
      <c r="AH65">
        <f>SUM(AD65:AF65)</f>
        <v>0.0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 )))))))</f>
        <v>0.0</v>
      </c>
    </row>
    <row r="66" spans="8:8">
      <c r="B66" s="1" t="str">
        <f>'Fase de grupos'!G69</f>
        <v>Bélgica</v>
      </c>
      <c r="C66" s="170">
        <f>'Fase de grupos'!H69</f>
        <v>3.0</v>
      </c>
      <c r="D66" s="182">
        <f>'Fase de grupos'!I69</f>
        <v>2.0</v>
      </c>
      <c r="E66" s="1" t="str">
        <f>'Fase de grupos'!J69</f>
        <v>Túnez</v>
      </c>
      <c r="G66" s="170">
        <f>IF(C66&gt;D66,1,0)</f>
        <v>1.0</v>
      </c>
      <c r="H66" s="191">
        <f>IF(C66=D66,1,0)</f>
        <v>0.0</v>
      </c>
      <c r="I66" s="182">
        <f>IF(C66&lt;D66,1,0)</f>
        <v>0.0</v>
      </c>
      <c r="J66" s="170"/>
      <c r="K66" s="191"/>
      <c r="L66" s="182"/>
      <c r="M66" s="170">
        <f>IF(D66&gt;C66,1,0)</f>
        <v>0.0</v>
      </c>
      <c r="N66" s="191">
        <f>IF(D66=C66,1,0)</f>
        <v>0.0</v>
      </c>
      <c r="O66" s="182">
        <f>IF(D66&lt;C66,1,0)</f>
        <v>1.0</v>
      </c>
      <c r="P66" s="191"/>
      <c r="Q66" s="191"/>
      <c r="R66" s="182"/>
      <c r="T66">
        <v>3.0</v>
      </c>
      <c r="U66" s="170" t="str">
        <f>M62</f>
        <v>Túnez</v>
      </c>
      <c r="V66" s="170">
        <f>M70</f>
        <v>0.0</v>
      </c>
      <c r="W66" s="191">
        <f>N70</f>
        <v>1.0</v>
      </c>
      <c r="X66" s="191">
        <f>O70</f>
        <v>2.0</v>
      </c>
      <c r="Y66" s="191">
        <f>C65+D66+D69</f>
        <v>2.0</v>
      </c>
      <c r="Z66" s="191">
        <f>D65+C66+C69</f>
        <v>5.0</v>
      </c>
      <c r="AA66" s="191">
        <f>Y66-Z66</f>
        <v>-3.0</v>
      </c>
      <c r="AB66" s="198">
        <f>3*V66+W66</f>
        <v>1.0</v>
      </c>
      <c r="AD66">
        <f>IF(OR(AB66&gt;AB64,AND(AB66=AB64,AA66&gt;AA64),AND(AB66=AB64,AA66=AA64,Y66&gt;Y64)),1,0)</f>
        <v>0.0</v>
      </c>
      <c r="AE66">
        <f>IF(OR(AB66&gt;AB65,AND(AB66=AB65,AA66&gt;AA65),AND(AB66=AB65,AA66=AA65,Y66&gt;Y65)),1,0)</f>
        <v>1.0</v>
      </c>
      <c r="AF66">
        <f>IF(OR(AB66&gt;AB67,AND(AB66=AB67,AA66&gt;AA67),AND(AB66=AB67,AA66=AA67,Y66&gt;Y67)),1,0)</f>
        <v>0.0</v>
      </c>
      <c r="AH66">
        <f>SUM(AD66:AF66)</f>
        <v>1.0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 )))))))</f>
        <v>1.0</v>
      </c>
    </row>
    <row r="67" spans="8:8" ht="15.75">
      <c r="B67" s="1" t="str">
        <f>'Fase de grupos'!G70</f>
        <v>Panamá</v>
      </c>
      <c r="C67" s="170">
        <f>'Fase de grupos'!H70</f>
        <v>0.0</v>
      </c>
      <c r="D67" s="182">
        <f>'Fase de grupos'!I70</f>
        <v>2.0</v>
      </c>
      <c r="E67" s="1" t="str">
        <f>'Fase de grupos'!J70</f>
        <v>Inglaterra</v>
      </c>
      <c r="G67" s="170"/>
      <c r="H67" s="191"/>
      <c r="I67" s="182"/>
      <c r="J67" s="170">
        <f>IF(C67&gt;D67,1,0)</f>
        <v>0.0</v>
      </c>
      <c r="K67" s="191">
        <f>IF(C67=D67,1,0)</f>
        <v>0.0</v>
      </c>
      <c r="L67" s="182">
        <f>IF(C67&lt;D67,1,0)</f>
        <v>1.0</v>
      </c>
      <c r="M67" s="170"/>
      <c r="N67" s="191"/>
      <c r="O67" s="182"/>
      <c r="P67" s="191">
        <f>IF(D67&gt;C67,1,0)</f>
        <v>1.0</v>
      </c>
      <c r="Q67" s="191">
        <f>IF(D67=C67,1,0)</f>
        <v>0.0</v>
      </c>
      <c r="R67" s="182">
        <f>IF(D67&lt;C67,1,0)</f>
        <v>0.0</v>
      </c>
      <c r="T67">
        <v>4.0</v>
      </c>
      <c r="U67" s="173" t="str">
        <f>P62</f>
        <v>Inglaterra</v>
      </c>
      <c r="V67" s="173">
        <f>P70</f>
        <v>2.0</v>
      </c>
      <c r="W67" s="212">
        <f>Q70</f>
        <v>1.0</v>
      </c>
      <c r="X67" s="212">
        <f>R70</f>
        <v>0.0</v>
      </c>
      <c r="Y67" s="212">
        <f>D65+D67+D68</f>
        <v>5.0</v>
      </c>
      <c r="Z67" s="212">
        <f>C65+C67+C68</f>
        <v>1.0</v>
      </c>
      <c r="AA67" s="212">
        <f>Y67-Z67</f>
        <v>4.0</v>
      </c>
      <c r="AB67" s="199">
        <f>3*V67+W67</f>
        <v>7.0</v>
      </c>
      <c r="AD67">
        <f>IF(OR(AB67&gt;AB64,AND(AB67=AB64,AA67&gt;AA64),AND(AB67=AB64,AA67=AA64,Y67&gt;Y64)),1,0)</f>
        <v>0.0</v>
      </c>
      <c r="AE67">
        <f>IF(OR(AB67&gt;AB65,AND(AB67=AB65,AA67&gt;AA65),AND(AB67=AB65,AA67=AA65,Y67&gt;Y65)),1,0)</f>
        <v>1.0</v>
      </c>
      <c r="AF67">
        <f>IF(OR(AB67&gt;AB66,AND(AB67=AB66,AA67&gt;AA66),AND(AB67=AB66,AA67=AA66,Y67&gt;Y66)),1,0)</f>
        <v>1.0</v>
      </c>
      <c r="AH67">
        <f>SUM(AD67:AF67)</f>
        <v>2.0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 )))))))</f>
        <v>2.0</v>
      </c>
    </row>
    <row r="68" spans="8:8">
      <c r="B68" s="1" t="str">
        <f>'Fase de grupos'!G71</f>
        <v>Bélgica</v>
      </c>
      <c r="C68" s="170">
        <f>'Fase de grupos'!H71</f>
        <v>1.0</v>
      </c>
      <c r="D68" s="182">
        <f>'Fase de grupos'!I71</f>
        <v>1.0</v>
      </c>
      <c r="E68" s="1" t="str">
        <f>'Fase de grupos'!J71</f>
        <v>Inglaterra</v>
      </c>
      <c r="G68" s="170">
        <f>IF(C68&gt;D68,1,0)</f>
        <v>0.0</v>
      </c>
      <c r="H68" s="191">
        <f>IF(C68=D68,1,0)</f>
        <v>1.0</v>
      </c>
      <c r="I68" s="182">
        <f>IF(C68&lt;D68,1,0)</f>
        <v>0.0</v>
      </c>
      <c r="J68" s="170"/>
      <c r="K68" s="191"/>
      <c r="L68" s="182"/>
      <c r="M68" s="170"/>
      <c r="N68" s="191"/>
      <c r="O68" s="182"/>
      <c r="P68" s="191">
        <f>IF(D68&gt;C68,1,0)</f>
        <v>0.0</v>
      </c>
      <c r="Q68" s="191">
        <f>IF(D68=C68,1,0)</f>
        <v>1.0</v>
      </c>
      <c r="R68" s="182">
        <f>IF(D68&lt;C68,1,0)</f>
        <v>0.0</v>
      </c>
      <c r="U68"/>
    </row>
    <row r="69" spans="8:8" ht="15.75">
      <c r="B69" s="1" t="str">
        <f>'Fase de grupos'!G72</f>
        <v>Panamá</v>
      </c>
      <c r="C69" s="173">
        <f>'Fase de grupos'!H72</f>
        <v>0.0</v>
      </c>
      <c r="D69" s="178">
        <f>'Fase de grupos'!I72</f>
        <v>0.0</v>
      </c>
      <c r="E69" s="1" t="str">
        <f>'Fase de grupos'!J72</f>
        <v>Túnez</v>
      </c>
      <c r="G69" s="170"/>
      <c r="H69" s="191"/>
      <c r="I69" s="182"/>
      <c r="J69" s="170">
        <f>IF(C69&gt;D69,1,0)</f>
        <v>0.0</v>
      </c>
      <c r="K69" s="191">
        <f>IF(C69=D69,1,0)</f>
        <v>1.0</v>
      </c>
      <c r="L69" s="182">
        <f>IF(C69&lt;D69,1,0)</f>
        <v>0.0</v>
      </c>
      <c r="M69" s="170">
        <f>IF(D69&gt;C69,1,0)</f>
        <v>0.0</v>
      </c>
      <c r="N69" s="191">
        <f>IF(D69=C69,1,0)</f>
        <v>1.0</v>
      </c>
      <c r="O69" s="182">
        <f>IF(D69&lt;C69,1,0)</f>
        <v>0.0</v>
      </c>
      <c r="P69" s="191"/>
      <c r="Q69" s="191"/>
      <c r="R69" s="182"/>
      <c r="U69"/>
    </row>
    <row r="70" spans="8:8" ht="15.75">
      <c r="G70" s="213">
        <f>SUM(G64:G69)</f>
        <v>2.0</v>
      </c>
      <c r="H70" s="214">
        <f t="shared" si="6" ref="H70:N70">SUM(H64:H69)</f>
        <v>1.0</v>
      </c>
      <c r="I70" s="208">
        <f t="shared" si="6"/>
        <v>0.0</v>
      </c>
      <c r="J70" s="213">
        <f t="shared" si="6"/>
        <v>0.0</v>
      </c>
      <c r="K70" s="214">
        <f t="shared" si="6"/>
        <v>1.0</v>
      </c>
      <c r="L70" s="208">
        <f t="shared" si="6"/>
        <v>2.0</v>
      </c>
      <c r="M70" s="213">
        <f t="shared" si="6"/>
        <v>0.0</v>
      </c>
      <c r="N70" s="214">
        <f t="shared" si="6"/>
        <v>1.0</v>
      </c>
      <c r="O70" s="208">
        <f>SUM(O64:O69)</f>
        <v>2.0</v>
      </c>
      <c r="P70" s="214">
        <f>SUM(P64:P69)</f>
        <v>2.0</v>
      </c>
      <c r="Q70" s="214">
        <f>SUM(Q64:Q69)</f>
        <v>1.0</v>
      </c>
      <c r="R70" s="208">
        <f>SUM(R64:R69)</f>
        <v>0.0</v>
      </c>
      <c r="U70"/>
    </row>
    <row r="71" spans="8:8" ht="15.75">
      <c r="U71"/>
    </row>
    <row r="72" spans="8:8" ht="15.75">
      <c r="G72" s="188" t="str">
        <f>B74</f>
        <v>Polonia</v>
      </c>
      <c r="H72" s="189"/>
      <c r="I72" s="190"/>
      <c r="J72" s="188" t="str">
        <f>E74</f>
        <v>Senegal</v>
      </c>
      <c r="K72" s="189"/>
      <c r="L72" s="190"/>
      <c r="M72" s="188" t="str">
        <f>B75</f>
        <v>Colombia</v>
      </c>
      <c r="N72" s="189"/>
      <c r="O72" s="190"/>
      <c r="P72" s="189" t="str">
        <f>E75</f>
        <v>Japón</v>
      </c>
      <c r="Q72" s="189"/>
      <c r="R72" s="190"/>
      <c r="U72" s="26"/>
      <c r="V72" s="26"/>
      <c r="W72" s="26"/>
      <c r="X72" s="26"/>
      <c r="Y72" s="26"/>
      <c r="Z72" s="26"/>
      <c r="AA72" s="26"/>
      <c r="AB72" s="26"/>
      <c r="AC72" s="133"/>
      <c r="AD72" s="133"/>
      <c r="AE72" s="133"/>
      <c r="AF72" s="133"/>
      <c r="AG72" s="133"/>
      <c r="AH72" s="133"/>
    </row>
    <row r="73" spans="8:8" ht="15.75">
      <c r="G73" s="192" t="s">
        <v>8</v>
      </c>
      <c r="H73" s="192" t="s">
        <v>9</v>
      </c>
      <c r="I73" s="208" t="s">
        <v>10</v>
      </c>
      <c r="J73" s="192" t="s">
        <v>8</v>
      </c>
      <c r="K73" s="192" t="s">
        <v>9</v>
      </c>
      <c r="L73" s="208" t="s">
        <v>10</v>
      </c>
      <c r="M73" s="192" t="s">
        <v>8</v>
      </c>
      <c r="N73" s="192" t="s">
        <v>9</v>
      </c>
      <c r="O73" s="208" t="s">
        <v>10</v>
      </c>
      <c r="P73" s="192" t="s">
        <v>8</v>
      </c>
      <c r="Q73" s="192" t="s">
        <v>9</v>
      </c>
      <c r="R73" s="208" t="s">
        <v>10</v>
      </c>
      <c r="V73" s="209" t="s">
        <v>1</v>
      </c>
      <c r="W73" s="210" t="s">
        <v>2</v>
      </c>
      <c r="X73" s="210" t="s">
        <v>3</v>
      </c>
      <c r="Y73" s="210" t="s">
        <v>4</v>
      </c>
      <c r="Z73" s="210" t="s">
        <v>5</v>
      </c>
      <c r="AA73" s="211"/>
      <c r="AB73" s="211" t="s">
        <v>6</v>
      </c>
    </row>
    <row r="74" spans="8:8">
      <c r="B74" s="1" t="str">
        <f>'Fase de grupos'!G77</f>
        <v>Polonia</v>
      </c>
      <c r="C74" s="209">
        <f>'Fase de grupos'!H77</f>
        <v>0.0</v>
      </c>
      <c r="D74" s="211">
        <f>'Fase de grupos'!I77</f>
        <v>1.0</v>
      </c>
      <c r="E74" s="1" t="str">
        <f>'Fase de grupos'!J77</f>
        <v>Senegal</v>
      </c>
      <c r="G74" s="170">
        <f>IF(C74&gt;D74,1,0)</f>
        <v>0.0</v>
      </c>
      <c r="H74" s="191">
        <f>IF(C74=D74,1,0)</f>
        <v>0.0</v>
      </c>
      <c r="I74" s="182">
        <f>IF(C74&lt;D74,1,0)</f>
        <v>1.0</v>
      </c>
      <c r="J74" s="170">
        <f>IF(D74&gt;C74,1,0)</f>
        <v>1.0</v>
      </c>
      <c r="K74" s="191">
        <f>IF(D74=C74,1,0)</f>
        <v>0.0</v>
      </c>
      <c r="L74" s="182">
        <f>IF(D74&lt;C74,1,0)</f>
        <v>0.0</v>
      </c>
      <c r="M74" s="170"/>
      <c r="N74" s="191"/>
      <c r="O74" s="182"/>
      <c r="P74" s="191"/>
      <c r="Q74" s="191"/>
      <c r="R74" s="182"/>
      <c r="T74">
        <v>1.0</v>
      </c>
      <c r="U74" s="209" t="str">
        <f>G72</f>
        <v>Polonia</v>
      </c>
      <c r="V74" s="209">
        <f>G80</f>
        <v>0.0</v>
      </c>
      <c r="W74" s="210">
        <f>H80</f>
        <v>2.0</v>
      </c>
      <c r="X74" s="210">
        <f>I80</f>
        <v>1.0</v>
      </c>
      <c r="Y74" s="210">
        <f>C74+C76+C78</f>
        <v>1.0</v>
      </c>
      <c r="Z74" s="210">
        <f>D74+D76+D78</f>
        <v>2.0</v>
      </c>
      <c r="AA74" s="210">
        <f>Y74-Z74</f>
        <v>-1.0</v>
      </c>
      <c r="AB74" s="197">
        <f>3*V74+W74</f>
        <v>2.0</v>
      </c>
      <c r="AD74">
        <f>IF(OR(AB74&gt;AB75,AND(AB74=AB75,AA74&gt;AA75),AND(AB74=AB75,AA74=AA75,Y74&gt;Y75)),1,0)</f>
        <v>0.0</v>
      </c>
      <c r="AE74">
        <f>IF(OR(AB74&gt;AB76,AND(AB74=AB76,AA74&gt;AA76),AND(AB74=AB76,AA74=AA76,Y74&gt;Y76)),1,0)</f>
        <v>0.0</v>
      </c>
      <c r="AF74">
        <f>IF(OR(AB74&gt;AB77,AND(AB74=AB77,AA74&gt;AA77),AND(AB74=AB77,AA74=AA77,Y74&gt;Y77)),1,0)</f>
        <v>1.0</v>
      </c>
      <c r="AH74">
        <f>SUM(AD74:AF74)</f>
        <v>1.0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 )))))))</f>
        <v>1.0</v>
      </c>
    </row>
    <row r="75" spans="8:8">
      <c r="B75" s="1" t="str">
        <f>'Fase de grupos'!G78</f>
        <v>Colombia</v>
      </c>
      <c r="C75" s="170">
        <f>'Fase de grupos'!H78</f>
        <v>1.0</v>
      </c>
      <c r="D75" s="182">
        <f>'Fase de grupos'!I78</f>
        <v>0.0</v>
      </c>
      <c r="E75" s="1" t="str">
        <f>'Fase de grupos'!J78</f>
        <v>Japón</v>
      </c>
      <c r="G75" s="170"/>
      <c r="H75" s="191"/>
      <c r="I75" s="182"/>
      <c r="J75" s="170"/>
      <c r="K75" s="191"/>
      <c r="L75" s="182"/>
      <c r="M75" s="170">
        <f>IF(C75&gt;D75,1,0)</f>
        <v>1.0</v>
      </c>
      <c r="N75" s="191">
        <f>IF(C75=D75,1,0)</f>
        <v>0.0</v>
      </c>
      <c r="O75" s="182">
        <f>IF(C75&lt;D75,1,0)</f>
        <v>0.0</v>
      </c>
      <c r="P75" s="191">
        <f>IF(D75&gt;C75,1,0)</f>
        <v>0.0</v>
      </c>
      <c r="Q75" s="191">
        <f>IF(D75=C75,1,0)</f>
        <v>0.0</v>
      </c>
      <c r="R75" s="182">
        <f>IF(D75&lt;C75,1,0)</f>
        <v>1.0</v>
      </c>
      <c r="T75">
        <v>2.0</v>
      </c>
      <c r="U75" s="170" t="str">
        <f>J72</f>
        <v>Senegal</v>
      </c>
      <c r="V75" s="170">
        <f>J80</f>
        <v>2.0</v>
      </c>
      <c r="W75" s="191">
        <f>K80</f>
        <v>1.0</v>
      </c>
      <c r="X75" s="191">
        <f>L80</f>
        <v>0.0</v>
      </c>
      <c r="Y75" s="191">
        <f>D74+C77+C79</f>
        <v>3.0</v>
      </c>
      <c r="Z75" s="191">
        <f>C74+D77+D79</f>
        <v>1.0</v>
      </c>
      <c r="AA75" s="191">
        <f>Y75-Z75</f>
        <v>2.0</v>
      </c>
      <c r="AB75" s="198">
        <f>3*V75+W75</f>
        <v>7.0</v>
      </c>
      <c r="AD75">
        <f>IF(OR(AB75&gt;AB74,AND(AB75=AB74,AA75&gt;AA74),AND(AB75=AB74,AA75=AA74,Y75&gt;Y74)),1,0)</f>
        <v>1.0</v>
      </c>
      <c r="AE75">
        <f>IF(OR(AB75&gt;AB76,AND(AB75=AB76,AA75&gt;AA76),AND(AB75=AB76,AA75=AA76,Y75&gt;Y76)),1,0)</f>
        <v>1.0</v>
      </c>
      <c r="AF75">
        <f>IF(OR(AB75&gt;AB77,AND(AB75=AB77,AA75&gt;AA77),AND(AB75=AB77,AA75=AA77,Y75&gt;Y77)),1,0)</f>
        <v>1.0</v>
      </c>
      <c r="AH75">
        <f>SUM(AD75:AF75)</f>
        <v>3.0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 )))))))</f>
        <v>3.0</v>
      </c>
    </row>
    <row r="76" spans="8:8">
      <c r="B76" s="1" t="str">
        <f>'Fase de grupos'!G79</f>
        <v>Polonia</v>
      </c>
      <c r="C76" s="170">
        <f>'Fase de grupos'!H79</f>
        <v>0.0</v>
      </c>
      <c r="D76" s="182">
        <f>'Fase de grupos'!I79</f>
        <v>0.0</v>
      </c>
      <c r="E76" s="1" t="str">
        <f>'Fase de grupos'!J79</f>
        <v>Colombia</v>
      </c>
      <c r="G76" s="170">
        <f>IF(C76&gt;D76,1,0)</f>
        <v>0.0</v>
      </c>
      <c r="H76" s="191">
        <f>IF(C76=D76,1,0)</f>
        <v>1.0</v>
      </c>
      <c r="I76" s="182">
        <f>IF(C76&lt;D76,1,0)</f>
        <v>0.0</v>
      </c>
      <c r="J76" s="170"/>
      <c r="K76" s="191"/>
      <c r="L76" s="182"/>
      <c r="M76" s="170">
        <f>IF(D76&gt;C76,1,0)</f>
        <v>0.0</v>
      </c>
      <c r="N76" s="191">
        <f>IF(D76=C76,1,0)</f>
        <v>1.0</v>
      </c>
      <c r="O76" s="182">
        <f>IF(D76&lt;C76,1,0)</f>
        <v>0.0</v>
      </c>
      <c r="P76" s="191"/>
      <c r="Q76" s="191"/>
      <c r="R76" s="182"/>
      <c r="T76">
        <v>3.0</v>
      </c>
      <c r="U76" s="170" t="str">
        <f>M72</f>
        <v>Colombia</v>
      </c>
      <c r="V76" s="170">
        <f>M80</f>
        <v>1.0</v>
      </c>
      <c r="W76" s="191">
        <f>N80</f>
        <v>2.0</v>
      </c>
      <c r="X76" s="191">
        <f>O80</f>
        <v>0.0</v>
      </c>
      <c r="Y76" s="191">
        <f>C75+D76+D79</f>
        <v>2.0</v>
      </c>
      <c r="Z76" s="191">
        <f>D75+C76+C79</f>
        <v>1.0</v>
      </c>
      <c r="AA76" s="191">
        <f>Y76-Z76</f>
        <v>1.0</v>
      </c>
      <c r="AB76" s="198">
        <f>3*V76+W76</f>
        <v>5.0</v>
      </c>
      <c r="AD76">
        <f>IF(OR(AB76&gt;AB74,AND(AB76=AB74,AA76&gt;AA74),AND(AB76=AB74,AA76=AA74,Y76&gt;Y74)),1,0)</f>
        <v>1.0</v>
      </c>
      <c r="AE76">
        <f>IF(OR(AB76&gt;AB75,AND(AB76=AB75,AA76&gt;AA75),AND(AB76=AB75,AA76=AA75,Y76&gt;Y75)),1,0)</f>
        <v>0.0</v>
      </c>
      <c r="AF76">
        <f>IF(OR(AB76&gt;AB77,AND(AB76=AB77,AA76&gt;AA77),AND(AB76=AB77,AA76=AA77,Y76&gt;Y77)),1,0)</f>
        <v>1.0</v>
      </c>
      <c r="AH76">
        <f>SUM(AD76:AF76)</f>
        <v>2.0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 )))))))</f>
        <v>2.0</v>
      </c>
    </row>
    <row r="77" spans="8:8" ht="15.75">
      <c r="B77" s="1" t="str">
        <f>'Fase de grupos'!G80</f>
        <v>Senegal</v>
      </c>
      <c r="C77" s="170">
        <f>'Fase de grupos'!H80</f>
        <v>1.0</v>
      </c>
      <c r="D77" s="182">
        <f>'Fase de grupos'!I80</f>
        <v>0.0</v>
      </c>
      <c r="E77" s="1" t="str">
        <f>'Fase de grupos'!J80</f>
        <v>Japón</v>
      </c>
      <c r="G77" s="170"/>
      <c r="H77" s="191"/>
      <c r="I77" s="182"/>
      <c r="J77" s="170">
        <f>IF(C77&gt;D77,1,0)</f>
        <v>1.0</v>
      </c>
      <c r="K77" s="191">
        <f>IF(C77=D77,1,0)</f>
        <v>0.0</v>
      </c>
      <c r="L77" s="182">
        <f>IF(C77&lt;D77,1,0)</f>
        <v>0.0</v>
      </c>
      <c r="M77" s="170"/>
      <c r="N77" s="191"/>
      <c r="O77" s="182"/>
      <c r="P77" s="191">
        <f>IF(D77&gt;C77,1,0)</f>
        <v>0.0</v>
      </c>
      <c r="Q77" s="191">
        <f>IF(D77=C77,1,0)</f>
        <v>0.0</v>
      </c>
      <c r="R77" s="182">
        <f>IF(D77&lt;C77,1,0)</f>
        <v>1.0</v>
      </c>
      <c r="T77">
        <v>4.0</v>
      </c>
      <c r="U77" s="173" t="str">
        <f>P72</f>
        <v>Japón</v>
      </c>
      <c r="V77" s="173">
        <f>P80</f>
        <v>0.0</v>
      </c>
      <c r="W77" s="212">
        <f>Q80</f>
        <v>1.0</v>
      </c>
      <c r="X77" s="212">
        <f>R80</f>
        <v>2.0</v>
      </c>
      <c r="Y77" s="212">
        <f>D75+D77+D78</f>
        <v>1.0</v>
      </c>
      <c r="Z77" s="212">
        <f>C75+C77+C78</f>
        <v>3.0</v>
      </c>
      <c r="AA77" s="212">
        <f>Y77-Z77</f>
        <v>-2.0</v>
      </c>
      <c r="AB77" s="199">
        <f>3*V77+W77</f>
        <v>1.0</v>
      </c>
      <c r="AD77">
        <f>IF(OR(AB77&gt;AB74,AND(AB77=AB74,AA77&gt;AA74),AND(AB77=AB74,AA77=AA74,Y77&gt;Y74)),1,0)</f>
        <v>0.0</v>
      </c>
      <c r="AE77">
        <f>IF(OR(AB77&gt;AB75,AND(AB77=AB75,AA77&gt;AA75),AND(AB77=AB75,AA77=AA75,Y77&gt;Y75)),1,0)</f>
        <v>0.0</v>
      </c>
      <c r="AF77">
        <f>IF(OR(AB77&gt;AB76,AND(AB77=AB76,AA77&gt;AA76),AND(AB77=AB76,AA77=AA76,Y77&gt;Y76)),1,0)</f>
        <v>0.0</v>
      </c>
      <c r="AH77">
        <f>SUM(AD77:AF77)</f>
        <v>0.0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 )))))))</f>
        <v>0.0</v>
      </c>
    </row>
    <row r="78" spans="8:8">
      <c r="B78" s="1" t="str">
        <f>'Fase de grupos'!G81</f>
        <v>Polonia</v>
      </c>
      <c r="C78" s="170">
        <f>'Fase de grupos'!H81</f>
        <v>1.0</v>
      </c>
      <c r="D78" s="182">
        <f>'Fase de grupos'!I81</f>
        <v>1.0</v>
      </c>
      <c r="E78" s="1" t="str">
        <f>'Fase de grupos'!J81</f>
        <v>Japón</v>
      </c>
      <c r="G78" s="170">
        <f>IF(C78&gt;D78,1,0)</f>
        <v>0.0</v>
      </c>
      <c r="H78" s="191">
        <f>IF(C78=D78,1,0)</f>
        <v>1.0</v>
      </c>
      <c r="I78" s="182">
        <f>IF(C78&lt;D78,1,0)</f>
        <v>0.0</v>
      </c>
      <c r="J78" s="170"/>
      <c r="K78" s="191"/>
      <c r="L78" s="182"/>
      <c r="M78" s="170"/>
      <c r="N78" s="191"/>
      <c r="O78" s="182"/>
      <c r="P78" s="191">
        <f>IF(D78&gt;C78,1,0)</f>
        <v>0.0</v>
      </c>
      <c r="Q78" s="191">
        <f>IF(D78=C78,1,0)</f>
        <v>1.0</v>
      </c>
      <c r="R78" s="182">
        <f>IF(D78&lt;C78,1,0)</f>
        <v>0.0</v>
      </c>
      <c r="U78"/>
    </row>
    <row r="79" spans="8:8" ht="15.75">
      <c r="B79" s="1" t="str">
        <f>'Fase de grupos'!G82</f>
        <v>Senegal</v>
      </c>
      <c r="C79" s="173">
        <f>'Fase de grupos'!H82</f>
        <v>1.0</v>
      </c>
      <c r="D79" s="178">
        <f>'Fase de grupos'!I82</f>
        <v>1.0</v>
      </c>
      <c r="E79" s="1" t="str">
        <f>'Fase de grupos'!J82</f>
        <v>Colombia</v>
      </c>
      <c r="G79" s="170"/>
      <c r="H79" s="191"/>
      <c r="I79" s="182"/>
      <c r="J79" s="170">
        <f>IF(C79&gt;D79,1,0)</f>
        <v>0.0</v>
      </c>
      <c r="K79" s="191">
        <f>IF(C79=D79,1,0)</f>
        <v>1.0</v>
      </c>
      <c r="L79" s="182">
        <f>IF(C79&lt;D79,1,0)</f>
        <v>0.0</v>
      </c>
      <c r="M79" s="170">
        <f>IF(D79&gt;C79,1,0)</f>
        <v>0.0</v>
      </c>
      <c r="N79" s="191">
        <f>IF(D79=C79,1,0)</f>
        <v>1.0</v>
      </c>
      <c r="O79" s="182">
        <f>IF(D79&lt;C79,1,0)</f>
        <v>0.0</v>
      </c>
      <c r="P79" s="191"/>
      <c r="Q79" s="191"/>
      <c r="R79" s="182"/>
      <c r="U79"/>
    </row>
    <row r="80" spans="8:8" ht="15.75">
      <c r="G80" s="213">
        <f>SUM(G74:G79)</f>
        <v>0.0</v>
      </c>
      <c r="H80" s="214">
        <f t="shared" si="7" ref="H80:N80">SUM(H74:H79)</f>
        <v>2.0</v>
      </c>
      <c r="I80" s="208">
        <f t="shared" si="7"/>
        <v>1.0</v>
      </c>
      <c r="J80" s="213">
        <f t="shared" si="7"/>
        <v>2.0</v>
      </c>
      <c r="K80" s="214">
        <f t="shared" si="7"/>
        <v>1.0</v>
      </c>
      <c r="L80" s="208">
        <f t="shared" si="7"/>
        <v>0.0</v>
      </c>
      <c r="M80" s="213">
        <f t="shared" si="7"/>
        <v>1.0</v>
      </c>
      <c r="N80" s="214">
        <f t="shared" si="7"/>
        <v>2.0</v>
      </c>
      <c r="O80" s="208">
        <f>SUM(O74:O79)</f>
        <v>0.0</v>
      </c>
      <c r="P80" s="214">
        <f>SUM(P74:P79)</f>
        <v>0.0</v>
      </c>
      <c r="Q80" s="214">
        <f>SUM(Q74:Q79)</f>
        <v>1.0</v>
      </c>
      <c r="R80" s="208">
        <f>SUM(R74:R79)</f>
        <v>2.0</v>
      </c>
      <c r="U80"/>
    </row>
    <row r="81" spans="8:8">
      <c r="U81"/>
    </row>
    <row r="82" spans="8:8">
      <c r="U82"/>
    </row>
    <row r="83" spans="8:8">
      <c r="U83"/>
    </row>
    <row r="84" spans="8:8">
      <c r="U84"/>
    </row>
    <row r="85" spans="8:8">
      <c r="U85"/>
    </row>
    <row r="86" spans="8:8">
      <c r="U86"/>
    </row>
    <row r="87" spans="8:8">
      <c r="U87"/>
    </row>
    <row r="88" spans="8:8">
      <c r="U88"/>
    </row>
    <row r="89" spans="8:8">
      <c r="U89"/>
    </row>
    <row r="90" spans="8:8">
      <c r="U90"/>
    </row>
    <row r="91" spans="8:8">
      <c r="U91"/>
    </row>
  </sheetData>
  <sheetProtection sheet="1" objects="1" scenarios="1"/>
  <mergeCells count="32">
    <mergeCell ref="P12:R12"/>
    <mergeCell ref="G42:I42"/>
    <mergeCell ref="M32:O32"/>
    <mergeCell ref="J42:L42"/>
    <mergeCell ref="M42:O42"/>
    <mergeCell ref="J72:L72"/>
    <mergeCell ref="M72:O72"/>
    <mergeCell ref="P72:R72"/>
    <mergeCell ref="G2:I2"/>
    <mergeCell ref="J2:L2"/>
    <mergeCell ref="M2:O2"/>
    <mergeCell ref="P2:R2"/>
    <mergeCell ref="P22:R22"/>
    <mergeCell ref="G52:I52"/>
    <mergeCell ref="J62:L62"/>
    <mergeCell ref="G32:I32"/>
    <mergeCell ref="J52:L52"/>
    <mergeCell ref="M52:O52"/>
    <mergeCell ref="M62:O62"/>
    <mergeCell ref="P62:R62"/>
    <mergeCell ref="P32:R32"/>
    <mergeCell ref="J12:L12"/>
    <mergeCell ref="G22:I22"/>
    <mergeCell ref="J22:L22"/>
    <mergeCell ref="J32:L32"/>
    <mergeCell ref="G72:I72"/>
    <mergeCell ref="M22:O22"/>
    <mergeCell ref="P42:R42"/>
    <mergeCell ref="G12:I12"/>
    <mergeCell ref="G62:I62"/>
    <mergeCell ref="M12:O12"/>
    <mergeCell ref="P52:R52"/>
  </mergeCells>
  <pageMargins left="0.7" right="0.7" top="0.75" bottom="0.75" header="0.3" footer="0.3"/>
  <extLst>
    <ext xmlns:x14="http://schemas.microsoft.com/office/spreadsheetml/2009/9/main" uri="{05C60535-1F16-4fd2-B633-F4F36F0B64E0}"/>
  </extLst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Hewlett-Packard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cp:lastModifiedBy>user</cp:lastModifiedBy>
  <dcterms:created xsi:type="dcterms:W3CDTF">2010-03-03T18:28:09Z</dcterms:created>
  <dcterms:modified xsi:type="dcterms:W3CDTF">2018-06-13T18:34:31Z</dcterms:modified>
</cp:coreProperties>
</file>