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enca Argos\"/>
    </mc:Choice>
  </mc:AlternateContent>
  <xr:revisionPtr revIDLastSave="0" documentId="8_{782A6ED9-FAD1-0A46-B073-4BBF812AB5F1}" xr6:coauthVersionLast="33" xr6:coauthVersionMax="33" xr10:uidLastSave="{00000000-0000-0000-0000-000000000000}"/>
  <bookViews>
    <workbookView xWindow="0" yWindow="0" windowWidth="20490" windowHeight="6945" activeTab="2" xr2:uid="{00000000-000D-0000-FFFF-FFFF00000000}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79016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/>
  <c r="C79" i="3"/>
  <c r="B79" i="3"/>
  <c r="E78" i="3"/>
  <c r="D78" i="3"/>
  <c r="C78" i="3"/>
  <c r="I78" i="3"/>
  <c r="D77" i="3"/>
  <c r="C77" i="3"/>
  <c r="R77" i="3"/>
  <c r="B77" i="3"/>
  <c r="E76" i="3"/>
  <c r="D76" i="3"/>
  <c r="C76" i="3"/>
  <c r="D75" i="3"/>
  <c r="C75" i="3"/>
  <c r="B75" i="3"/>
  <c r="M72" i="3"/>
  <c r="U76" i="3"/>
  <c r="E74" i="3"/>
  <c r="J72" i="3"/>
  <c r="U75" i="3"/>
  <c r="D74" i="3"/>
  <c r="Z74" i="3"/>
  <c r="C74" i="3"/>
  <c r="Y74" i="3"/>
  <c r="D69" i="3"/>
  <c r="C69" i="3"/>
  <c r="B69" i="3"/>
  <c r="E68" i="3"/>
  <c r="D68" i="3"/>
  <c r="C68" i="3"/>
  <c r="I68" i="3"/>
  <c r="D67" i="3"/>
  <c r="C67" i="3"/>
  <c r="J67" i="3"/>
  <c r="B67" i="3"/>
  <c r="E66" i="3"/>
  <c r="D66" i="3"/>
  <c r="C66" i="3"/>
  <c r="D65" i="3"/>
  <c r="C65" i="3"/>
  <c r="B65" i="3"/>
  <c r="M62" i="3"/>
  <c r="U66" i="3"/>
  <c r="E64" i="3"/>
  <c r="J62" i="3"/>
  <c r="U65" i="3"/>
  <c r="D64" i="3"/>
  <c r="C64" i="3"/>
  <c r="Y64" i="3"/>
  <c r="D59" i="3"/>
  <c r="C59" i="3"/>
  <c r="D58" i="3"/>
  <c r="C58" i="3"/>
  <c r="D57" i="3"/>
  <c r="C57" i="3"/>
  <c r="B57" i="3"/>
  <c r="E56" i="3"/>
  <c r="D56" i="3"/>
  <c r="C56" i="3"/>
  <c r="G56" i="3"/>
  <c r="D55" i="3"/>
  <c r="C55" i="3"/>
  <c r="B55" i="3"/>
  <c r="E54" i="3"/>
  <c r="D54" i="3"/>
  <c r="C54" i="3"/>
  <c r="M52" i="3"/>
  <c r="U56" i="3"/>
  <c r="J52" i="3"/>
  <c r="U55" i="3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/>
  <c r="C35" i="3"/>
  <c r="B35" i="3"/>
  <c r="M32" i="3"/>
  <c r="U36" i="3"/>
  <c r="E34" i="3"/>
  <c r="J32" i="3"/>
  <c r="U35" i="3"/>
  <c r="D34" i="3"/>
  <c r="C34" i="3"/>
  <c r="J82" i="2"/>
  <c r="F53" i="7"/>
  <c r="G82" i="2"/>
  <c r="C53" i="7"/>
  <c r="J81" i="2"/>
  <c r="F52" i="7"/>
  <c r="G81" i="2"/>
  <c r="C52" i="7"/>
  <c r="J80" i="2"/>
  <c r="F35" i="7"/>
  <c r="G80" i="2"/>
  <c r="C35" i="7"/>
  <c r="J79" i="2"/>
  <c r="F34" i="7"/>
  <c r="G79" i="2"/>
  <c r="C34" i="7"/>
  <c r="J78" i="2"/>
  <c r="F17" i="7"/>
  <c r="G78" i="2"/>
  <c r="C17" i="7"/>
  <c r="J77" i="2"/>
  <c r="F16" i="7"/>
  <c r="G77" i="2"/>
  <c r="C16" i="7"/>
  <c r="J72" i="2"/>
  <c r="F51" i="7"/>
  <c r="G72" i="2"/>
  <c r="C51" i="7"/>
  <c r="J71" i="2"/>
  <c r="F50" i="7"/>
  <c r="G71" i="2"/>
  <c r="C50" i="7"/>
  <c r="J70" i="2"/>
  <c r="F33" i="7"/>
  <c r="G70" i="2"/>
  <c r="C33" i="7"/>
  <c r="J69" i="2"/>
  <c r="F32" i="7"/>
  <c r="G69" i="2"/>
  <c r="C32" i="7"/>
  <c r="J68" i="2"/>
  <c r="F15" i="7"/>
  <c r="G68" i="2"/>
  <c r="C15" i="7"/>
  <c r="J67" i="2"/>
  <c r="F14" i="7"/>
  <c r="G67" i="2"/>
  <c r="C14" i="7"/>
  <c r="J62" i="2"/>
  <c r="F49" i="7"/>
  <c r="G62" i="2"/>
  <c r="C49" i="7"/>
  <c r="J61" i="2"/>
  <c r="F48" i="7"/>
  <c r="G61" i="2"/>
  <c r="C48" i="7"/>
  <c r="J60" i="2"/>
  <c r="F31" i="7"/>
  <c r="G60" i="2"/>
  <c r="C31" i="7"/>
  <c r="J59" i="2"/>
  <c r="F30" i="7"/>
  <c r="G59" i="2"/>
  <c r="C30" i="7"/>
  <c r="J58" i="2"/>
  <c r="F13" i="7"/>
  <c r="G58" i="2"/>
  <c r="C13" i="7"/>
  <c r="J57" i="2"/>
  <c r="F12" i="7"/>
  <c r="G57" i="2"/>
  <c r="C12" i="7"/>
  <c r="J52" i="2"/>
  <c r="F47" i="7"/>
  <c r="G52" i="2"/>
  <c r="C47" i="7"/>
  <c r="J51" i="2"/>
  <c r="F46" i="7"/>
  <c r="G51" i="2"/>
  <c r="C46" i="7"/>
  <c r="J50" i="2"/>
  <c r="F29" i="7"/>
  <c r="G50" i="2"/>
  <c r="C29" i="7"/>
  <c r="J49" i="2"/>
  <c r="F28" i="7"/>
  <c r="G49" i="2"/>
  <c r="C28" i="7"/>
  <c r="J48" i="2"/>
  <c r="F11" i="7"/>
  <c r="G48" i="2"/>
  <c r="C11" i="7"/>
  <c r="J47" i="2"/>
  <c r="F10" i="7"/>
  <c r="C10" i="7"/>
  <c r="J42" i="2"/>
  <c r="F45" i="7"/>
  <c r="G42" i="2"/>
  <c r="C45" i="7"/>
  <c r="J41" i="2"/>
  <c r="F44" i="7"/>
  <c r="G41" i="2"/>
  <c r="C44" i="7"/>
  <c r="J40" i="2"/>
  <c r="F27" i="7"/>
  <c r="G40" i="2"/>
  <c r="C27" i="7"/>
  <c r="J39" i="2"/>
  <c r="F26" i="7"/>
  <c r="G39" i="2"/>
  <c r="C26" i="7"/>
  <c r="J38" i="2"/>
  <c r="F9" i="7"/>
  <c r="G38" i="2"/>
  <c r="C9" i="7"/>
  <c r="J37" i="2"/>
  <c r="F8" i="7"/>
  <c r="G37" i="2"/>
  <c r="C8" i="7"/>
  <c r="H23" i="4"/>
  <c r="H24" i="4"/>
  <c r="H25" i="4"/>
  <c r="H26" i="4"/>
  <c r="H27" i="4"/>
  <c r="H28" i="4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/>
  <c r="C24" i="3"/>
  <c r="J32" i="2"/>
  <c r="F43" i="7"/>
  <c r="G32" i="2"/>
  <c r="C43" i="7"/>
  <c r="J31" i="2"/>
  <c r="E28" i="3"/>
  <c r="G31" i="2"/>
  <c r="C42" i="7"/>
  <c r="J30" i="2"/>
  <c r="F25" i="7"/>
  <c r="G30" i="2"/>
  <c r="C25" i="7"/>
  <c r="J29" i="2"/>
  <c r="F24" i="7"/>
  <c r="G29" i="2"/>
  <c r="C24" i="7"/>
  <c r="J28" i="2"/>
  <c r="G28" i="2"/>
  <c r="C7" i="7"/>
  <c r="J27" i="2"/>
  <c r="F6" i="7"/>
  <c r="G27" i="2"/>
  <c r="C6" i="7"/>
  <c r="J22" i="2"/>
  <c r="E19" i="3"/>
  <c r="G22" i="2"/>
  <c r="B19" i="3"/>
  <c r="J21" i="2"/>
  <c r="F40" i="7"/>
  <c r="G21" i="2"/>
  <c r="C40" i="7"/>
  <c r="J20" i="2"/>
  <c r="F23" i="7"/>
  <c r="G20" i="2"/>
  <c r="C23" i="7"/>
  <c r="J19" i="2"/>
  <c r="F22" i="7"/>
  <c r="G19" i="2"/>
  <c r="C22" i="7"/>
  <c r="J18" i="2"/>
  <c r="F5" i="7"/>
  <c r="G18" i="2"/>
  <c r="C5" i="7"/>
  <c r="J17" i="2"/>
  <c r="F4" i="7"/>
  <c r="G17" i="2"/>
  <c r="C4" i="7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/>
  <c r="J11" i="2"/>
  <c r="E8" i="3"/>
  <c r="G12" i="2"/>
  <c r="B9" i="3"/>
  <c r="G11" i="2"/>
  <c r="C38" i="7"/>
  <c r="G10" i="2"/>
  <c r="C21" i="7"/>
  <c r="J10" i="2"/>
  <c r="F21" i="7"/>
  <c r="J9" i="2"/>
  <c r="F20" i="7"/>
  <c r="G9" i="2"/>
  <c r="C20" i="7"/>
  <c r="J8" i="2"/>
  <c r="E5" i="3"/>
  <c r="P2" i="3"/>
  <c r="U7" i="3"/>
  <c r="G8" i="2"/>
  <c r="B5" i="3"/>
  <c r="M2" i="3"/>
  <c r="U6" i="3"/>
  <c r="J7" i="2"/>
  <c r="F2" i="7"/>
  <c r="G7" i="2"/>
  <c r="C2" i="7"/>
  <c r="E25" i="3"/>
  <c r="P22" i="3"/>
  <c r="U27" i="3"/>
  <c r="F7" i="7"/>
  <c r="E35" i="3"/>
  <c r="P32" i="3"/>
  <c r="U37" i="3"/>
  <c r="E37" i="3"/>
  <c r="E39" i="3"/>
  <c r="E65" i="3"/>
  <c r="P62" i="3"/>
  <c r="U67" i="3"/>
  <c r="E67" i="3"/>
  <c r="E69" i="3"/>
  <c r="E75" i="3"/>
  <c r="P72" i="3"/>
  <c r="U77" i="3"/>
  <c r="E77" i="3"/>
  <c r="E79" i="3"/>
  <c r="B34" i="3"/>
  <c r="G32" i="3"/>
  <c r="U34" i="3"/>
  <c r="B36" i="3"/>
  <c r="B38" i="3"/>
  <c r="E55" i="3"/>
  <c r="P52" i="3"/>
  <c r="U57" i="3"/>
  <c r="E57" i="3"/>
  <c r="B64" i="3"/>
  <c r="G62" i="3"/>
  <c r="U64" i="3"/>
  <c r="B66" i="3"/>
  <c r="B68" i="3"/>
  <c r="B74" i="3"/>
  <c r="G72" i="3"/>
  <c r="U74" i="3"/>
  <c r="B76" i="3"/>
  <c r="B78" i="3"/>
  <c r="E44" i="3"/>
  <c r="J42" i="3"/>
  <c r="U45" i="3"/>
  <c r="E45" i="3"/>
  <c r="P42" i="3"/>
  <c r="U47" i="3"/>
  <c r="E46" i="3"/>
  <c r="E47" i="3"/>
  <c r="B54" i="3"/>
  <c r="G52" i="3"/>
  <c r="U54" i="3"/>
  <c r="B56" i="3"/>
  <c r="E58" i="3"/>
  <c r="E59" i="3"/>
  <c r="B44" i="3"/>
  <c r="G42" i="3"/>
  <c r="U44" i="3"/>
  <c r="B45" i="3"/>
  <c r="M42" i="3"/>
  <c r="U46" i="3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/>
  <c r="V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/>
  <c r="W55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/>
  <c r="N35" i="3"/>
  <c r="R35" i="3"/>
  <c r="M35" i="3"/>
  <c r="Q35" i="3"/>
  <c r="Z34" i="3"/>
  <c r="AA34" i="3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/>
  <c r="X74" i="3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/>
  <c r="X64" i="3"/>
  <c r="M65" i="3"/>
  <c r="M70" i="3"/>
  <c r="V66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/>
  <c r="W45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/>
  <c r="U16" i="3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/>
  <c r="U14" i="3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/>
  <c r="U15" i="3"/>
  <c r="N15" i="3"/>
  <c r="E15" i="3"/>
  <c r="P12" i="3"/>
  <c r="U17" i="3"/>
  <c r="R17" i="3"/>
  <c r="P18" i="3"/>
  <c r="M19" i="3"/>
  <c r="B16" i="3"/>
  <c r="E24" i="3"/>
  <c r="J22" i="3"/>
  <c r="U25" i="3"/>
  <c r="B25" i="3"/>
  <c r="M22" i="3"/>
  <c r="U26" i="3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/>
  <c r="U24" i="3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/>
  <c r="G24" i="3"/>
  <c r="J24" i="3"/>
  <c r="L24" i="3"/>
  <c r="P25" i="3"/>
  <c r="Z26" i="3"/>
  <c r="AA26" i="3"/>
  <c r="M25" i="3"/>
  <c r="R25" i="3"/>
  <c r="K27" i="3"/>
  <c r="P27" i="3"/>
  <c r="J27" i="3"/>
  <c r="R28" i="3"/>
  <c r="Q28" i="3"/>
  <c r="P28" i="3"/>
  <c r="I28" i="3"/>
  <c r="Z27" i="3"/>
  <c r="AA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/>
  <c r="U5" i="3"/>
  <c r="C39" i="7"/>
  <c r="B4" i="3"/>
  <c r="G2" i="3"/>
  <c r="U4" i="3"/>
  <c r="B8" i="3"/>
  <c r="B6" i="3"/>
  <c r="R10" i="3"/>
  <c r="X7" i="3"/>
  <c r="N70" i="3"/>
  <c r="W66" i="3"/>
  <c r="AB66" i="3"/>
  <c r="AA36" i="3"/>
  <c r="AA35" i="3"/>
  <c r="O40" i="3"/>
  <c r="X36" i="3"/>
  <c r="R80" i="3"/>
  <c r="X77" i="3"/>
  <c r="L40" i="3"/>
  <c r="X35" i="3"/>
  <c r="J70" i="3"/>
  <c r="V65" i="3"/>
  <c r="H40" i="3"/>
  <c r="W34" i="3"/>
  <c r="L80" i="3"/>
  <c r="X75" i="3"/>
  <c r="AA75" i="3"/>
  <c r="G70" i="3"/>
  <c r="V64" i="3"/>
  <c r="O70" i="3"/>
  <c r="X66" i="3"/>
  <c r="AA66" i="3"/>
  <c r="L50" i="3"/>
  <c r="X45" i="3"/>
  <c r="I50" i="3"/>
  <c r="X44" i="3"/>
  <c r="N40" i="3"/>
  <c r="W36" i="3"/>
  <c r="M40" i="3"/>
  <c r="V36" i="3"/>
  <c r="AB36" i="3"/>
  <c r="P40" i="3"/>
  <c r="V37" i="3"/>
  <c r="I40" i="3"/>
  <c r="X34" i="3"/>
  <c r="Q70" i="3"/>
  <c r="W67" i="3"/>
  <c r="J50" i="3"/>
  <c r="V45" i="3"/>
  <c r="AB45" i="3"/>
  <c r="Q40" i="3"/>
  <c r="W37" i="3"/>
  <c r="R40" i="3"/>
  <c r="X37" i="3"/>
  <c r="J80" i="3"/>
  <c r="V75" i="3"/>
  <c r="K80" i="3"/>
  <c r="W75" i="3"/>
  <c r="AA76" i="3"/>
  <c r="K70" i="3"/>
  <c r="W65" i="3"/>
  <c r="AB65" i="3"/>
  <c r="L60" i="3"/>
  <c r="X55" i="3"/>
  <c r="I60" i="3"/>
  <c r="X54" i="3"/>
  <c r="P60" i="3"/>
  <c r="V57" i="3"/>
  <c r="AA55" i="3"/>
  <c r="O60" i="3"/>
  <c r="X56" i="3"/>
  <c r="AA56" i="3"/>
  <c r="O50" i="3"/>
  <c r="X46" i="3"/>
  <c r="G50" i="3"/>
  <c r="V44" i="3"/>
  <c r="R50" i="3"/>
  <c r="X47" i="3"/>
  <c r="P50" i="3"/>
  <c r="V47" i="3"/>
  <c r="AA45" i="3"/>
  <c r="J40" i="3"/>
  <c r="V35" i="3"/>
  <c r="K40" i="3"/>
  <c r="W35" i="3"/>
  <c r="G40" i="3"/>
  <c r="V34" i="3"/>
  <c r="AB34" i="3"/>
  <c r="AB37" i="3"/>
  <c r="AA17" i="3"/>
  <c r="P80" i="3"/>
  <c r="V77" i="3"/>
  <c r="Q80" i="3"/>
  <c r="W77" i="3"/>
  <c r="G80" i="3"/>
  <c r="V74" i="3"/>
  <c r="M80" i="3"/>
  <c r="V76" i="3"/>
  <c r="H80" i="3"/>
  <c r="W74" i="3"/>
  <c r="AA77" i="3"/>
  <c r="N80" i="3"/>
  <c r="W76" i="3"/>
  <c r="O80" i="3"/>
  <c r="X76" i="3"/>
  <c r="AA67" i="3"/>
  <c r="R70" i="3"/>
  <c r="X67" i="3"/>
  <c r="P70" i="3"/>
  <c r="V67" i="3"/>
  <c r="L70" i="3"/>
  <c r="X65" i="3"/>
  <c r="AA65" i="3"/>
  <c r="H70" i="3"/>
  <c r="W64" i="3"/>
  <c r="AA57" i="3"/>
  <c r="M60" i="3"/>
  <c r="V56" i="3"/>
  <c r="N60" i="3"/>
  <c r="W56" i="3"/>
  <c r="AA54" i="3"/>
  <c r="Q60" i="3"/>
  <c r="W57" i="3"/>
  <c r="H60" i="3"/>
  <c r="W54" i="3"/>
  <c r="J60" i="3"/>
  <c r="V55" i="3"/>
  <c r="AB55" i="3"/>
  <c r="R60" i="3"/>
  <c r="X57" i="3"/>
  <c r="AA47" i="3"/>
  <c r="Q50" i="3"/>
  <c r="W47" i="3"/>
  <c r="N50" i="3"/>
  <c r="W46" i="3"/>
  <c r="AA44" i="3"/>
  <c r="AA46" i="3"/>
  <c r="M50" i="3"/>
  <c r="V46" i="3"/>
  <c r="H50" i="3"/>
  <c r="W44" i="3"/>
  <c r="G30" i="3"/>
  <c r="V24" i="3"/>
  <c r="I10" i="3"/>
  <c r="X4" i="3"/>
  <c r="H30" i="3"/>
  <c r="W24" i="3"/>
  <c r="Q20" i="3"/>
  <c r="W17" i="3"/>
  <c r="AA15" i="3"/>
  <c r="O20" i="3"/>
  <c r="X16" i="3"/>
  <c r="O10" i="3"/>
  <c r="X6" i="3"/>
  <c r="AA14" i="3"/>
  <c r="M10" i="3"/>
  <c r="V6" i="3"/>
  <c r="N10" i="3"/>
  <c r="W6" i="3"/>
  <c r="G10" i="3"/>
  <c r="V4" i="3"/>
  <c r="AA25" i="3"/>
  <c r="K20" i="3"/>
  <c r="W15" i="3"/>
  <c r="M20" i="3"/>
  <c r="V16" i="3"/>
  <c r="L20" i="3"/>
  <c r="X15" i="3"/>
  <c r="R20" i="3"/>
  <c r="X17" i="3"/>
  <c r="P20" i="3"/>
  <c r="V17" i="3"/>
  <c r="AA4" i="3"/>
  <c r="N30" i="3"/>
  <c r="W26" i="3"/>
  <c r="AA7" i="3"/>
  <c r="AA6" i="3"/>
  <c r="K30" i="3"/>
  <c r="W25" i="3"/>
  <c r="O30" i="3"/>
  <c r="X26" i="3"/>
  <c r="Q30" i="3"/>
  <c r="W27" i="3"/>
  <c r="K10" i="3"/>
  <c r="W5" i="3"/>
  <c r="AA5" i="3"/>
  <c r="I20" i="3"/>
  <c r="X14" i="3"/>
  <c r="AA16" i="3"/>
  <c r="J20" i="3"/>
  <c r="V15" i="3"/>
  <c r="P10" i="3"/>
  <c r="V7" i="3"/>
  <c r="J10" i="3"/>
  <c r="V5" i="3"/>
  <c r="L10" i="3"/>
  <c r="X5" i="3"/>
  <c r="R30" i="3"/>
  <c r="X27" i="3"/>
  <c r="L30" i="3"/>
  <c r="X25" i="3"/>
  <c r="I30" i="3"/>
  <c r="X24" i="3"/>
  <c r="Q10" i="3"/>
  <c r="W7" i="3"/>
  <c r="H10" i="3"/>
  <c r="W4" i="3"/>
  <c r="M30" i="3"/>
  <c r="V26" i="3"/>
  <c r="P30" i="3"/>
  <c r="V27" i="3"/>
  <c r="J30" i="3"/>
  <c r="V25" i="3"/>
  <c r="N20" i="3"/>
  <c r="W16" i="3"/>
  <c r="G20" i="3"/>
  <c r="V14" i="3"/>
  <c r="H20" i="3"/>
  <c r="W14" i="3"/>
  <c r="AB46" i="3"/>
  <c r="AE46" i="3"/>
  <c r="AB17" i="3"/>
  <c r="AB75" i="3"/>
  <c r="AE65" i="3"/>
  <c r="AB47" i="3"/>
  <c r="AF47" i="3"/>
  <c r="AB35" i="3"/>
  <c r="AE36" i="3"/>
  <c r="AF37" i="3"/>
  <c r="AF36" i="3"/>
  <c r="AD36" i="3"/>
  <c r="AF34" i="3"/>
  <c r="AD37" i="3"/>
  <c r="AE34" i="3"/>
  <c r="AD34" i="3"/>
  <c r="AB16" i="3"/>
  <c r="AB77" i="3"/>
  <c r="AB76" i="3"/>
  <c r="AB74" i="3"/>
  <c r="AE66" i="3"/>
  <c r="AB64" i="3"/>
  <c r="AB67" i="3"/>
  <c r="AB56" i="3"/>
  <c r="AB54" i="3"/>
  <c r="AD55" i="3"/>
  <c r="AB57" i="3"/>
  <c r="AB44" i="3"/>
  <c r="AB24" i="3"/>
  <c r="AB4" i="3"/>
  <c r="AB25" i="3"/>
  <c r="AB15" i="3"/>
  <c r="AB6" i="3"/>
  <c r="AB26" i="3"/>
  <c r="AB7" i="3"/>
  <c r="AB5" i="3"/>
  <c r="AB27" i="3"/>
  <c r="AF24" i="3"/>
  <c r="AB14" i="3"/>
  <c r="AF46" i="3"/>
  <c r="AE45" i="3"/>
  <c r="AE37" i="3"/>
  <c r="AH37" i="3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/>
  <c r="AH47" i="3"/>
  <c r="AH16" i="3"/>
  <c r="AH35" i="3"/>
  <c r="AJ34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/>
  <c r="AJ67" i="3"/>
  <c r="AJ54" i="3"/>
  <c r="N58" i="2"/>
  <c r="AJ45" i="3"/>
  <c r="AJ35" i="3"/>
  <c r="AJ36" i="3"/>
  <c r="S39" i="2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40" i="2"/>
  <c r="M40" i="2"/>
  <c r="R38" i="2"/>
  <c r="S38" i="2"/>
  <c r="R40" i="2"/>
  <c r="P40" i="2"/>
  <c r="N40" i="2"/>
  <c r="T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/>
  <c r="F57" i="7"/>
  <c r="D24" i="5"/>
  <c r="D29" i="5"/>
  <c r="F62" i="7"/>
  <c r="D14" i="5"/>
  <c r="D32" i="5"/>
  <c r="D17" i="5"/>
  <c r="C92" i="7"/>
  <c r="D18" i="5"/>
  <c r="F59" i="7"/>
  <c r="D31" i="5"/>
  <c r="C87" i="7"/>
  <c r="D15" i="5"/>
  <c r="F58" i="7"/>
  <c r="D28" i="5"/>
  <c r="D25" i="5"/>
  <c r="D10" i="5"/>
  <c r="C84" i="7"/>
  <c r="V39" i="2"/>
  <c r="D22" i="5"/>
  <c r="C81" i="7"/>
  <c r="D21" i="5"/>
  <c r="C60" i="7"/>
  <c r="D8" i="5"/>
  <c r="C83" i="7"/>
  <c r="D7" i="5"/>
  <c r="C80" i="7"/>
  <c r="U39" i="2"/>
  <c r="V38" i="2"/>
  <c r="U38" i="2"/>
  <c r="C63" i="7"/>
  <c r="C94" i="7"/>
  <c r="G31" i="5"/>
  <c r="C105" i="7"/>
  <c r="U78" i="2"/>
  <c r="V78" i="2"/>
  <c r="U79" i="2"/>
  <c r="V79" i="2"/>
  <c r="V68" i="2"/>
  <c r="U68" i="2"/>
  <c r="C93" i="7"/>
  <c r="F63" i="7"/>
  <c r="G17" i="5"/>
  <c r="V69" i="2"/>
  <c r="U69" i="2"/>
  <c r="J30" i="5"/>
  <c r="C104" i="7"/>
  <c r="V58" i="2"/>
  <c r="U58" i="2"/>
  <c r="V59" i="2"/>
  <c r="U59" i="2"/>
  <c r="C91" i="7"/>
  <c r="G15" i="5"/>
  <c r="C100" i="7"/>
  <c r="C89" i="7"/>
  <c r="U48" i="2"/>
  <c r="V48" i="2"/>
  <c r="C88" i="7"/>
  <c r="C58" i="7"/>
  <c r="U49" i="2"/>
  <c r="V49" i="2"/>
  <c r="C103" i="7"/>
  <c r="J23" i="5"/>
  <c r="M24" i="5"/>
  <c r="C57" i="7"/>
  <c r="G10" i="5"/>
  <c r="C85" i="7"/>
  <c r="F61" i="7"/>
  <c r="F56" i="7"/>
  <c r="G8" i="5"/>
  <c r="C98" i="7"/>
  <c r="G22" i="5"/>
  <c r="C102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/>
  <c r="C76" i="7"/>
  <c r="C114" i="7"/>
  <c r="C99" i="7"/>
  <c r="J9" i="5"/>
  <c r="C72" i="7"/>
  <c r="C108" i="7"/>
  <c r="F67" i="7"/>
  <c r="C68" i="7"/>
  <c r="F73" i="7"/>
  <c r="C111" i="7"/>
  <c r="F66" i="7"/>
  <c r="F72" i="7"/>
  <c r="C109" i="7"/>
  <c r="M22" i="5"/>
  <c r="F68" i="7"/>
  <c r="M14" i="5"/>
  <c r="C77" i="7"/>
  <c r="C116" i="7"/>
  <c r="P13" i="5"/>
  <c r="C120" i="7"/>
  <c r="F76" i="7"/>
  <c r="C115" i="7"/>
  <c r="C73" i="7"/>
  <c r="C110" i="7"/>
  <c r="F77" i="7"/>
  <c r="C117" i="7"/>
</calcChain>
</file>

<file path=xl/sharedStrings.xml><?xml version="1.0" encoding="utf-8"?>
<sst xmlns="http://schemas.openxmlformats.org/spreadsheetml/2006/main" count="456" uniqueCount="226">
  <si>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</si>
  <si>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</si>
  <si>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</si>
  <si>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</si>
  <si>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</si>
  <si>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</si>
  <si>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</si>
  <si>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</si>
  <si>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</si>
  <si>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</si>
  <si>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</si>
  <si>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</si>
  <si>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</si>
  <si>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</si>
  <si>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</si>
  <si>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</si>
  <si>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</si>
  <si>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</si>
  <si>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</si>
  <si>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</si>
  <si>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</si>
  <si>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</si>
  <si>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</si>
  <si>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</si>
  <si>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</si>
  <si>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</si>
  <si>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</si>
  <si>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</si>
  <si>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</si>
  <si>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</si>
  <si>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</si>
  <si>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</si>
  <si>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</si>
  <si>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</si>
  <si>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</si>
  <si>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</si>
  <si>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</si>
  <si>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</si>
  <si>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</si>
  <si>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</si>
  <si>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</si>
  <si>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</si>
  <si>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</si>
  <si>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</si>
  <si>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</si>
  <si>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</si>
  <si>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</si>
  <si>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</si>
  <si>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</si>
  <si>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</si>
  <si>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</si>
  <si>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</si>
  <si>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</si>
  <si>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</si>
  <si>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</si>
  <si>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</si>
  <si>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</si>
  <si>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</si>
  <si>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</si>
  <si>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</si>
  <si>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</si>
  <si>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</si>
  <si>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</si>
  <si>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</si>
  <si>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</si>
  <si>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</si>
  <si>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</si>
  <si>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</si>
  <si>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</si>
  <si>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</si>
  <si>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</si>
  <si>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</si>
  <si>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</si>
  <si>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</si>
  <si>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</si>
  <si>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</si>
  <si>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</si>
  <si>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</si>
  <si>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</si>
  <si>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</si>
  <si>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</si>
  <si>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</si>
  <si>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</si>
  <si>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</si>
  <si>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</si>
  <si>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</si>
  <si>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</si>
  <si>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</si>
  <si>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</si>
  <si>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</si>
  <si>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</si>
  <si>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</si>
  <si>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</si>
  <si>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</si>
  <si>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</si>
  <si>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</si>
  <si>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</si>
  <si>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</si>
  <si>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</si>
  <si>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</si>
  <si>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</si>
  <si>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</si>
  <si>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</si>
  <si>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</si>
  <si>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</si>
  <si>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</si>
  <si>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</si>
  <si>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</si>
  <si>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</si>
  <si>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</si>
  <si>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</si>
  <si>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</si>
  <si>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</si>
  <si>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</si>
  <si>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</si>
  <si>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</si>
  <si>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</si>
  <si>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</si>
  <si>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</si>
  <si>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</si>
  <si>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</si>
  <si>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</si>
  <si>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</si>
  <si>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</si>
  <si>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</si>
  <si>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</si>
  <si>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</si>
  <si>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</si>
  <si>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</si>
  <si>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</si>
  <si>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</si>
  <si>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</si>
  <si>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</si>
  <si>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</si>
  <si>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</si>
  <si>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</si>
  <si>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</si>
  <si>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</si>
  <si>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</si>
  <si>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</si>
  <si>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</si>
  <si>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</si>
  <si>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</si>
  <si>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</si>
  <si>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</si>
  <si>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</si>
  <si>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</si>
  <si>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</si>
  <si>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</si>
  <si>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</si>
  <si>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</si>
  <si>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</si>
  <si>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</si>
  <si>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</si>
  <si>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</si>
  <si>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</si>
  <si>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</si>
  <si>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</si>
  <si>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</si>
  <si>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</si>
  <si>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</si>
  <si>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</si>
  <si>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</si>
  <si>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</si>
  <si>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</si>
  <si>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</si>
  <si>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</si>
  <si>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</si>
  <si>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</si>
  <si>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</si>
  <si>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</si>
  <si>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</si>
  <si>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</si>
  <si>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</si>
  <si>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</si>
  <si>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</si>
  <si>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</si>
  <si>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</si>
  <si>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</si>
  <si>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</si>
  <si>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</si>
  <si>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</si>
  <si>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</si>
  <si>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</si>
  <si>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</si>
  <si>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</si>
  <si>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</si>
  <si>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</si>
  <si>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</si>
  <si>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</si>
  <si>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</si>
  <si>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</si>
  <si>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</si>
  <si>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</si>
  <si>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</si>
  <si>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</si>
  <si>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</si>
  <si>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</si>
  <si>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</si>
  <si>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</si>
  <si>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</si>
  <si>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</si>
  <si>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</si>
  <si>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</si>
  <si>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</si>
  <si>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</si>
  <si>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</si>
  <si>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</si>
  <si>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</si>
  <si>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</si>
  <si>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</si>
  <si>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</si>
  <si>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</si>
  <si>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</si>
  <si>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</si>
  <si>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</si>
  <si>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</si>
  <si>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</si>
  <si>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</si>
  <si>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</si>
  <si>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</si>
  <si>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</si>
  <si>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</si>
  <si>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Miguel Massa</t>
  </si>
  <si>
    <t>massita27@hotmail.com</t>
  </si>
  <si>
    <t xml:space="preserve">Suárez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</si>
</sst>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2" borderId="0" xfId="0" applyFont="1" applyFill="1" applyBorder="1" applyAlignment="1"/>
    <xf numFmtId="0" fontId="10" fillId="0" borderId="15" xfId="0" applyFont="1" applyBorder="1" applyAlignment="1">
      <alignment horizontal="center"/>
    </xf>
    <xf numFmtId="22" fontId="15" fillId="2" borderId="0" xfId="0" applyNumberFormat="1" applyFont="1" applyFill="1" applyBorder="1"/>
    <xf numFmtId="0" fontId="14" fillId="2" borderId="0" xfId="0" applyFont="1" applyFill="1" applyBorder="1"/>
    <xf numFmtId="0" fontId="17" fillId="2" borderId="0" xfId="0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4" xfId="0" applyFont="1" applyFill="1" applyBorder="1" applyAlignment="1">
      <alignment horizontal="center"/>
    </xf>
    <xf numFmtId="0" fontId="11" fillId="9" borderId="10" xfId="0" applyFont="1" applyFill="1" applyBorder="1" applyAlignment="1">
      <alignment horizontal="center"/>
    </xf>
    <xf numFmtId="0" fontId="14" fillId="9" borderId="3" xfId="0" applyFont="1" applyFill="1" applyBorder="1" applyAlignment="1">
      <alignment horizontal="center"/>
    </xf>
    <xf numFmtId="0" fontId="14" fillId="9" borderId="6" xfId="0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14" fillId="9" borderId="8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4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5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2" fillId="2" borderId="0" xfId="0" applyFont="1" applyFill="1" applyBorder="1" applyAlignment="1">
      <alignment horizontal="center"/>
    </xf>
    <xf numFmtId="0" fontId="23" fillId="2" borderId="0" xfId="0" applyFont="1" applyFill="1" applyBorder="1"/>
    <xf numFmtId="0" fontId="7" fillId="2" borderId="0" xfId="0" applyFont="1" applyFill="1" applyBorder="1"/>
    <xf numFmtId="0" fontId="21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13" fillId="7" borderId="0" xfId="0" applyFont="1" applyFill="1" applyBorder="1"/>
    <xf numFmtId="0" fontId="16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24" fillId="0" borderId="1" xfId="2" applyBorder="1" applyAlignment="1" applyProtection="1">
      <alignment horizontal="center"/>
    </xf>
    <xf numFmtId="0" fontId="24" fillId="0" borderId="5" xfId="2" applyBorder="1" applyAlignment="1">
      <alignment horizontal="center"/>
    </xf>
    <xf numFmtId="0" fontId="24" fillId="0" borderId="2" xfId="2" applyBorder="1" applyAlignment="1">
      <alignment horizontal="center"/>
    </xf>
    <xf numFmtId="22" fontId="14" fillId="2" borderId="0" xfId="0" applyNumberFormat="1" applyFont="1" applyFill="1" applyBorder="1" applyAlignment="1">
      <alignment horizontal="center"/>
    </xf>
    <xf numFmtId="22" fontId="14" fillId="2" borderId="14" xfId="0" applyNumberFormat="1" applyFont="1" applyFill="1" applyBorder="1" applyAlignment="1">
      <alignment horizontal="center"/>
    </xf>
    <xf numFmtId="0" fontId="20" fillId="12" borderId="0" xfId="0" applyFont="1" applyFill="1" applyBorder="1" applyAlignment="1">
      <alignment horizontal="center"/>
    </xf>
    <xf numFmtId="0" fontId="20" fillId="8" borderId="0" xfId="0" applyFont="1" applyFill="1" applyBorder="1" applyAlignment="1">
      <alignment horizontal="center"/>
    </xf>
    <xf numFmtId="0" fontId="20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 /><Relationship Id="rId3" Type="http://schemas.openxmlformats.org/officeDocument/2006/relationships/image" Target="../media/image3.png" /><Relationship Id="rId7" Type="http://schemas.openxmlformats.org/officeDocument/2006/relationships/image" Target="../media/image7.png" /><Relationship Id="rId2" Type="http://schemas.openxmlformats.org/officeDocument/2006/relationships/image" Target="../media/image2.jpeg" /><Relationship Id="rId1" Type="http://schemas.openxmlformats.org/officeDocument/2006/relationships/hyperlink" Target="http://es.fifa.com/worldcup/matches/" TargetMode="External" /><Relationship Id="rId6" Type="http://schemas.openxmlformats.org/officeDocument/2006/relationships/image" Target="../media/image6.png" /><Relationship Id="rId5" Type="http://schemas.openxmlformats.org/officeDocument/2006/relationships/image" Target="../media/image5.png" /><Relationship Id="rId10" Type="http://schemas.openxmlformats.org/officeDocument/2006/relationships/image" Target="../media/image10.png" /><Relationship Id="rId4" Type="http://schemas.openxmlformats.org/officeDocument/2006/relationships/image" Target="../media/image4.png" /><Relationship Id="rId9" Type="http://schemas.openxmlformats.org/officeDocument/2006/relationships/image" Target="../media/image9.png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mailto:penca2018argos@gmail.com" TargetMode="Externa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 /><Relationship Id="rId2" Type="http://schemas.openxmlformats.org/officeDocument/2006/relationships/printerSettings" Target="../printerSettings/printerSettings2.bin" /><Relationship Id="rId1" Type="http://schemas.openxmlformats.org/officeDocument/2006/relationships/hyperlink" Target="mailto:massita27@hotmail.com" TargetMode="Externa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I33"/>
  <sheetViews>
    <sheetView topLeftCell="C1" workbookViewId="0" xr3:uid="{AEA406A1-0E4B-5B11-9CD5-51D6E497D94C}">
      <selection activeCell="J5" sqref="J5"/>
    </sheetView>
  </sheetViews>
  <sheetFormatPr defaultColWidth="10.76171875" defaultRowHeight="15" x14ac:dyDescent="0.2"/>
  <cols>
    <col min="1" max="1" width="2.6875" customWidth="1"/>
    <col min="2" max="2" width="18.4296875" style="1" bestFit="1" customWidth="1"/>
    <col min="3" max="3" width="112.86328125" customWidth="1"/>
    <col min="4" max="4" width="1.74609375" customWidth="1"/>
    <col min="5" max="5" width="11.43359375" style="1"/>
    <col min="6" max="7" width="3.765625" style="1" customWidth="1"/>
    <col min="8" max="9" width="11.43359375" style="1"/>
  </cols>
  <sheetData>
    <row r="2" spans="2:9" x14ac:dyDescent="0.2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 x14ac:dyDescent="0.25">
      <c r="C3" t="s">
        <v>49</v>
      </c>
      <c r="E3" s="196" t="s">
        <v>83</v>
      </c>
      <c r="F3" s="196"/>
      <c r="G3" s="196"/>
      <c r="H3" s="196"/>
      <c r="I3" s="196"/>
    </row>
    <row r="4" spans="2:9" x14ac:dyDescent="0.2">
      <c r="C4" t="s">
        <v>61</v>
      </c>
      <c r="E4" s="70"/>
      <c r="F4" s="71"/>
      <c r="G4" s="71"/>
      <c r="H4" s="71"/>
      <c r="I4" s="72"/>
    </row>
    <row r="5" spans="2:9" ht="14.25" customHeight="1" x14ac:dyDescent="0.2">
      <c r="C5" s="153" t="s">
        <v>78</v>
      </c>
      <c r="E5" s="73"/>
      <c r="F5" s="89"/>
      <c r="G5" s="89"/>
      <c r="H5" s="89"/>
      <c r="I5" s="24"/>
    </row>
    <row r="6" spans="2:9" s="153" customFormat="1" ht="14.25" customHeight="1" x14ac:dyDescent="0.2">
      <c r="B6" s="154"/>
      <c r="C6" s="153" t="s">
        <v>211</v>
      </c>
      <c r="E6" s="177"/>
      <c r="F6" s="169"/>
      <c r="G6" s="169"/>
      <c r="H6" s="169"/>
      <c r="I6" s="166"/>
    </row>
    <row r="7" spans="2:9" x14ac:dyDescent="0.2">
      <c r="C7" t="s">
        <v>51</v>
      </c>
      <c r="E7" s="73"/>
      <c r="F7" s="89"/>
      <c r="G7" s="89"/>
      <c r="H7" s="89"/>
      <c r="I7" s="24"/>
    </row>
    <row r="8" spans="2:9" x14ac:dyDescent="0.2">
      <c r="C8" t="s">
        <v>52</v>
      </c>
      <c r="E8" s="73"/>
      <c r="F8" s="89"/>
      <c r="G8" s="89"/>
      <c r="H8" s="89"/>
      <c r="I8" s="24"/>
    </row>
    <row r="9" spans="2:9" x14ac:dyDescent="0.2">
      <c r="C9" t="s">
        <v>54</v>
      </c>
      <c r="E9" s="73"/>
      <c r="F9" s="89"/>
      <c r="G9" s="89"/>
      <c r="H9" s="89"/>
      <c r="I9" s="24"/>
    </row>
    <row r="10" spans="2:9" x14ac:dyDescent="0.2">
      <c r="C10" t="s">
        <v>53</v>
      </c>
      <c r="E10" s="73"/>
      <c r="F10" s="89"/>
      <c r="G10" s="89"/>
      <c r="H10" s="89"/>
      <c r="I10" s="24"/>
    </row>
    <row r="11" spans="2:9" x14ac:dyDescent="0.2">
      <c r="C11" t="s">
        <v>77</v>
      </c>
      <c r="E11" s="73"/>
      <c r="F11" s="89"/>
      <c r="G11" s="89"/>
      <c r="H11" s="89"/>
      <c r="I11" s="24"/>
    </row>
    <row r="12" spans="2:9" x14ac:dyDescent="0.2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 x14ac:dyDescent="0.2">
      <c r="C13" t="s">
        <v>66</v>
      </c>
      <c r="E13" s="73"/>
      <c r="F13" s="89"/>
      <c r="G13" s="89"/>
      <c r="H13" s="89"/>
      <c r="I13" s="24"/>
    </row>
    <row r="14" spans="2:9" x14ac:dyDescent="0.2">
      <c r="C14" t="s">
        <v>63</v>
      </c>
      <c r="E14" s="73"/>
      <c r="F14" s="89"/>
      <c r="G14" s="89"/>
      <c r="H14" s="89"/>
      <c r="I14" s="24"/>
    </row>
    <row r="15" spans="2:9" x14ac:dyDescent="0.2">
      <c r="C15" t="s">
        <v>64</v>
      </c>
      <c r="E15" s="73"/>
      <c r="F15" s="89"/>
      <c r="G15" s="89"/>
      <c r="H15" s="89"/>
      <c r="I15" s="24"/>
    </row>
    <row r="16" spans="2:9" x14ac:dyDescent="0.2">
      <c r="C16" t="s">
        <v>68</v>
      </c>
      <c r="E16" s="73"/>
      <c r="F16" s="89"/>
      <c r="G16" s="89"/>
      <c r="H16" s="89"/>
      <c r="I16" s="24"/>
    </row>
    <row r="17" spans="2:9" x14ac:dyDescent="0.2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 x14ac:dyDescent="0.25">
      <c r="C18" t="s">
        <v>72</v>
      </c>
      <c r="E18" s="76"/>
      <c r="F18" s="33"/>
      <c r="G18" s="33"/>
      <c r="H18" s="33"/>
      <c r="I18" s="25"/>
    </row>
    <row r="19" spans="2:9" x14ac:dyDescent="0.2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 x14ac:dyDescent="0.25">
      <c r="C20" t="s">
        <v>73</v>
      </c>
    </row>
    <row r="21" spans="2:9" ht="15.75" thickBot="1" x14ac:dyDescent="0.25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 x14ac:dyDescent="0.25">
      <c r="C22" t="s">
        <v>75</v>
      </c>
      <c r="E22" s="27"/>
      <c r="F22" s="61"/>
      <c r="G22" s="61"/>
      <c r="H22" s="61"/>
      <c r="I22" s="28"/>
    </row>
    <row r="23" spans="2:9" ht="15.75" thickBot="1" x14ac:dyDescent="0.25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 x14ac:dyDescent="0.25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 x14ac:dyDescent="0.25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 x14ac:dyDescent="0.25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 x14ac:dyDescent="0.25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 x14ac:dyDescent="0.25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 x14ac:dyDescent="0.2">
      <c r="C29" s="55" t="s">
        <v>215</v>
      </c>
    </row>
    <row r="30" spans="2:9" x14ac:dyDescent="0.2">
      <c r="C30" s="55" t="s">
        <v>216</v>
      </c>
    </row>
    <row r="31" spans="2:9" x14ac:dyDescent="0.2">
      <c r="C31" s="55" t="s">
        <v>222</v>
      </c>
    </row>
    <row r="32" spans="2:9" x14ac:dyDescent="0.2">
      <c r="C32" s="55" t="s">
        <v>217</v>
      </c>
    </row>
    <row r="33" spans="2:3" x14ac:dyDescent="0.2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 xr:uid="{00000000-0004-0000-00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M375"/>
  <sheetViews>
    <sheetView topLeftCell="J1" workbookViewId="0" xr3:uid="{958C4451-9541-5A59-BF78-D2F731DF1C81}">
      <selection activeCell="I82" sqref="I82"/>
    </sheetView>
  </sheetViews>
  <sheetFormatPr defaultColWidth="10.76171875" defaultRowHeight="15" x14ac:dyDescent="0.2"/>
  <cols>
    <col min="1" max="1" width="2.82421875" style="67" customWidth="1"/>
    <col min="2" max="2" width="3.765625" customWidth="1"/>
    <col min="3" max="3" width="4.83984375" customWidth="1"/>
    <col min="4" max="4" width="15.73828125" customWidth="1"/>
    <col min="5" max="5" width="7.93359375" customWidth="1"/>
    <col min="6" max="6" width="22.05859375" bestFit="1" customWidth="1"/>
    <col min="7" max="7" width="15.73828125" customWidth="1"/>
    <col min="8" max="9" width="4.70703125" customWidth="1"/>
    <col min="10" max="10" width="15.73828125" customWidth="1"/>
    <col min="11" max="11" width="3.765625" customWidth="1"/>
    <col min="12" max="12" width="3.765625" style="1" customWidth="1"/>
    <col min="13" max="13" width="15.73828125" customWidth="1"/>
    <col min="14" max="18" width="3.765625" customWidth="1"/>
    <col min="19" max="19" width="5.6484375" customWidth="1"/>
    <col min="20" max="20" width="4.70703125" customWidth="1"/>
    <col min="21" max="21" width="2.6875" style="55" customWidth="1"/>
    <col min="22" max="22" width="25.15234375" customWidth="1"/>
    <col min="23" max="23" width="2.6875" customWidth="1"/>
    <col min="24" max="25" width="11.43359375" style="36" customWidth="1"/>
    <col min="26" max="30" width="11.43359375" style="36"/>
    <col min="31" max="39" width="11.43359375" style="31"/>
  </cols>
  <sheetData>
    <row r="1" spans="1:30" s="67" customFormat="1" ht="15.75" thickBot="1" x14ac:dyDescent="0.25">
      <c r="A1" s="88"/>
      <c r="L1" s="69"/>
      <c r="U1" s="78"/>
    </row>
    <row r="2" spans="1:30" s="31" customFormat="1" ht="15.75" thickBot="1" x14ac:dyDescent="0.25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 x14ac:dyDescent="0.25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 x14ac:dyDescent="0.2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 x14ac:dyDescent="0.2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 x14ac:dyDescent="0.25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 x14ac:dyDescent="0.25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 x14ac:dyDescent="0.2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8</v>
      </c>
      <c r="R8" s="146">
        <f>IF('No modificar!!'!AJ4=3,'No modificar!!'!Z4,IF('No modificar!!'!AJ5=3,'No modificar!!'!Z5,IF('No modificar!!'!AJ6=3,'No modificar!!'!Z6,'No modificar!!'!Z7)))</f>
        <v>4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 x14ac:dyDescent="0.2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 x14ac:dyDescent="0.2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5</v>
      </c>
      <c r="R10" s="99">
        <f>IF('No modificar!!'!AJ4=1,'No modificar!!'!Z4,IF('No modificar!!'!AJ5=1,'No modificar!!'!Z5,IF('No modificar!!'!AJ6=1,'No modificar!!'!Z6,'No modificar!!'!Z7)))</f>
        <v>5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 x14ac:dyDescent="0.25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2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 x14ac:dyDescent="0.25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 x14ac:dyDescent="0.2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 x14ac:dyDescent="0.2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 x14ac:dyDescent="0.2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 x14ac:dyDescent="0.25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 x14ac:dyDescent="0.25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 x14ac:dyDescent="0.2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5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 x14ac:dyDescent="0.2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 x14ac:dyDescent="0.2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-2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 x14ac:dyDescent="0.25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 x14ac:dyDescent="0.25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 x14ac:dyDescent="0.2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 x14ac:dyDescent="0.2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 x14ac:dyDescent="0.2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 x14ac:dyDescent="0.25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 x14ac:dyDescent="0.25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 x14ac:dyDescent="0.2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3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 x14ac:dyDescent="0.2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>!!</v>
      </c>
      <c r="V29" s="191" t="str">
        <f>IF(AND(T29=T30,S29=S30,Q29=Q30),"El 2° se decide por Fair Play"," ")</f>
        <v>El 2° se decide por Fair Play</v>
      </c>
      <c r="W29" s="75"/>
      <c r="X29" s="67"/>
      <c r="Y29" s="67"/>
      <c r="Z29" s="67"/>
      <c r="AA29" s="67"/>
      <c r="AB29" s="67"/>
      <c r="AC29" s="67"/>
    </row>
    <row r="30" spans="1:29" x14ac:dyDescent="0.2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0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 x14ac:dyDescent="0.25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 x14ac:dyDescent="0.25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 x14ac:dyDescent="0.2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 x14ac:dyDescent="0.2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 x14ac:dyDescent="0.2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 x14ac:dyDescent="0.25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 x14ac:dyDescent="0.25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 x14ac:dyDescent="0.2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3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 x14ac:dyDescent="0.2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 x14ac:dyDescent="0.2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3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Argentina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5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1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 x14ac:dyDescent="0.25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8</v>
      </c>
      <c r="S41" s="114">
        <f>IF('No modificar!!'!AJ34=0,'No modificar!!'!AA34,IF('No modificar!!'!AJ35=0,'No modificar!!'!AA35,IF('No modificar!!'!AJ36=0,'No modificar!!'!AA36,'No modificar!!'!AA37)))</f>
        <v>-6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 x14ac:dyDescent="0.25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 x14ac:dyDescent="0.2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 x14ac:dyDescent="0.2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 x14ac:dyDescent="0.2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 x14ac:dyDescent="0.25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 x14ac:dyDescent="0.25">
      <c r="B47" s="83"/>
      <c r="C47" s="84"/>
      <c r="D47" s="84"/>
      <c r="E47" s="84"/>
      <c r="F47" s="182" t="s">
        <v>147</v>
      </c>
      <c r="G47" s="98" t="s">
        <v>70</v>
      </c>
      <c r="H47" s="132">
        <v>2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 x14ac:dyDescent="0.2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3</v>
      </c>
      <c r="S48" s="146">
        <f>IF('No modificar!!'!AJ44=3,'No modificar!!'!AA44,IF('No modificar!!'!AJ45=3,'No modificar!!'!AA45,IF('No modificar!!'!AJ46=3,'No modificar!!'!AA46,'No modificar!!'!AA47)))</f>
        <v>5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 x14ac:dyDescent="0.2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5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 x14ac:dyDescent="0.2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 x14ac:dyDescent="0.25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2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4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 x14ac:dyDescent="0.25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 x14ac:dyDescent="0.2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 x14ac:dyDescent="0.2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 x14ac:dyDescent="0.2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 x14ac:dyDescent="0.25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 x14ac:dyDescent="0.25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 x14ac:dyDescent="0.2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 x14ac:dyDescent="0.2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 x14ac:dyDescent="0.2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 x14ac:dyDescent="0.25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-5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 x14ac:dyDescent="0.25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 x14ac:dyDescent="0.2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 x14ac:dyDescent="0.2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 x14ac:dyDescent="0.2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 x14ac:dyDescent="0.25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 x14ac:dyDescent="0.25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1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 x14ac:dyDescent="0.2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8</v>
      </c>
      <c r="R68" s="146">
        <f>IF('No modificar!!'!AJ64=3,'No modificar!!'!Z64,IF('No modificar!!'!AJ65=3,'No modificar!!'!Z65,IF('No modificar!!'!AJ66=3,'No modificar!!'!Z66,'No modificar!!'!Z67)))</f>
        <v>4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 x14ac:dyDescent="0.2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7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 x14ac:dyDescent="0.2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7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 x14ac:dyDescent="0.25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-4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 x14ac:dyDescent="0.25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 x14ac:dyDescent="0.2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 x14ac:dyDescent="0.2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 x14ac:dyDescent="0.2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 x14ac:dyDescent="0.25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 x14ac:dyDescent="0.25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 x14ac:dyDescent="0.2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Polonia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 x14ac:dyDescent="0.2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 x14ac:dyDescent="0.2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5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 x14ac:dyDescent="0.25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 x14ac:dyDescent="0.25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2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 x14ac:dyDescent="0.25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 x14ac:dyDescent="0.2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 x14ac:dyDescent="0.2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 x14ac:dyDescent="0.2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 x14ac:dyDescent="0.2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 x14ac:dyDescent="0.2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 x14ac:dyDescent="0.2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 x14ac:dyDescent="0.2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 x14ac:dyDescent="0.2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 x14ac:dyDescent="0.2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 x14ac:dyDescent="0.2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 x14ac:dyDescent="0.2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 x14ac:dyDescent="0.2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 x14ac:dyDescent="0.2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 x14ac:dyDescent="0.2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 x14ac:dyDescent="0.2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 x14ac:dyDescent="0.2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 x14ac:dyDescent="0.2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 x14ac:dyDescent="0.2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 x14ac:dyDescent="0.2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 x14ac:dyDescent="0.2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 x14ac:dyDescent="0.2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 x14ac:dyDescent="0.2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 x14ac:dyDescent="0.2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 x14ac:dyDescent="0.2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 x14ac:dyDescent="0.2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 x14ac:dyDescent="0.2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 x14ac:dyDescent="0.2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 x14ac:dyDescent="0.2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 x14ac:dyDescent="0.2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 x14ac:dyDescent="0.2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 x14ac:dyDescent="0.2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 x14ac:dyDescent="0.2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 x14ac:dyDescent="0.2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 x14ac:dyDescent="0.2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 x14ac:dyDescent="0.2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 x14ac:dyDescent="0.2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 x14ac:dyDescent="0.2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 x14ac:dyDescent="0.2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 x14ac:dyDescent="0.2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 x14ac:dyDescent="0.2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 x14ac:dyDescent="0.2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 x14ac:dyDescent="0.2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 x14ac:dyDescent="0.2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 x14ac:dyDescent="0.2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 x14ac:dyDescent="0.2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 x14ac:dyDescent="0.2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 x14ac:dyDescent="0.2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 x14ac:dyDescent="0.2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 x14ac:dyDescent="0.2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 x14ac:dyDescent="0.2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 x14ac:dyDescent="0.2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 x14ac:dyDescent="0.2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 x14ac:dyDescent="0.2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 x14ac:dyDescent="0.2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 x14ac:dyDescent="0.2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 x14ac:dyDescent="0.2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 x14ac:dyDescent="0.2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 x14ac:dyDescent="0.2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 x14ac:dyDescent="0.2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 x14ac:dyDescent="0.2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 x14ac:dyDescent="0.2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 x14ac:dyDescent="0.2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 x14ac:dyDescent="0.2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 x14ac:dyDescent="0.2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 x14ac:dyDescent="0.2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 x14ac:dyDescent="0.2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 x14ac:dyDescent="0.2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 x14ac:dyDescent="0.2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 x14ac:dyDescent="0.2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 x14ac:dyDescent="0.2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 x14ac:dyDescent="0.2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 x14ac:dyDescent="0.2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 x14ac:dyDescent="0.2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 x14ac:dyDescent="0.2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 x14ac:dyDescent="0.2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 x14ac:dyDescent="0.2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 x14ac:dyDescent="0.2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 x14ac:dyDescent="0.2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 x14ac:dyDescent="0.2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 x14ac:dyDescent="0.2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 x14ac:dyDescent="0.2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 x14ac:dyDescent="0.2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 x14ac:dyDescent="0.2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 x14ac:dyDescent="0.2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 x14ac:dyDescent="0.2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 x14ac:dyDescent="0.2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 x14ac:dyDescent="0.2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 x14ac:dyDescent="0.2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 x14ac:dyDescent="0.2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 x14ac:dyDescent="0.2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 x14ac:dyDescent="0.2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 x14ac:dyDescent="0.2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 x14ac:dyDescent="0.2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 x14ac:dyDescent="0.2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 x14ac:dyDescent="0.2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 x14ac:dyDescent="0.2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 x14ac:dyDescent="0.2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 x14ac:dyDescent="0.2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 x14ac:dyDescent="0.2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 x14ac:dyDescent="0.2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 x14ac:dyDescent="0.2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 x14ac:dyDescent="0.2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 x14ac:dyDescent="0.2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 x14ac:dyDescent="0.2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 x14ac:dyDescent="0.2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 x14ac:dyDescent="0.2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 x14ac:dyDescent="0.2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 x14ac:dyDescent="0.2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 x14ac:dyDescent="0.2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 x14ac:dyDescent="0.2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 x14ac:dyDescent="0.2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 x14ac:dyDescent="0.2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 x14ac:dyDescent="0.2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 x14ac:dyDescent="0.2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 x14ac:dyDescent="0.2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 x14ac:dyDescent="0.2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 x14ac:dyDescent="0.2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 x14ac:dyDescent="0.2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 x14ac:dyDescent="0.2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 x14ac:dyDescent="0.2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 x14ac:dyDescent="0.2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 x14ac:dyDescent="0.2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 x14ac:dyDescent="0.2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 x14ac:dyDescent="0.2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 x14ac:dyDescent="0.2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 x14ac:dyDescent="0.2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 x14ac:dyDescent="0.2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 x14ac:dyDescent="0.2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 x14ac:dyDescent="0.2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 x14ac:dyDescent="0.2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 x14ac:dyDescent="0.2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 x14ac:dyDescent="0.2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 x14ac:dyDescent="0.2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 x14ac:dyDescent="0.2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 x14ac:dyDescent="0.2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 x14ac:dyDescent="0.2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 x14ac:dyDescent="0.2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 x14ac:dyDescent="0.2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 x14ac:dyDescent="0.2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 x14ac:dyDescent="0.2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 x14ac:dyDescent="0.2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 x14ac:dyDescent="0.2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 x14ac:dyDescent="0.2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 x14ac:dyDescent="0.2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 x14ac:dyDescent="0.2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 x14ac:dyDescent="0.2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 x14ac:dyDescent="0.2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 x14ac:dyDescent="0.2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 x14ac:dyDescent="0.2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 x14ac:dyDescent="0.2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 x14ac:dyDescent="0.2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 x14ac:dyDescent="0.2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 x14ac:dyDescent="0.2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 x14ac:dyDescent="0.2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 x14ac:dyDescent="0.2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 x14ac:dyDescent="0.2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 x14ac:dyDescent="0.2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 x14ac:dyDescent="0.2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 x14ac:dyDescent="0.2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 x14ac:dyDescent="0.2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 x14ac:dyDescent="0.2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 x14ac:dyDescent="0.2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 x14ac:dyDescent="0.2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 x14ac:dyDescent="0.2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 x14ac:dyDescent="0.2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 x14ac:dyDescent="0.2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 x14ac:dyDescent="0.2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 x14ac:dyDescent="0.2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 x14ac:dyDescent="0.2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 x14ac:dyDescent="0.2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 x14ac:dyDescent="0.2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 x14ac:dyDescent="0.2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 x14ac:dyDescent="0.2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 x14ac:dyDescent="0.2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 x14ac:dyDescent="0.2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 x14ac:dyDescent="0.2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 x14ac:dyDescent="0.2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 x14ac:dyDescent="0.2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 x14ac:dyDescent="0.2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 x14ac:dyDescent="0.2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 x14ac:dyDescent="0.2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 x14ac:dyDescent="0.2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 x14ac:dyDescent="0.2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 x14ac:dyDescent="0.2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 x14ac:dyDescent="0.2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 x14ac:dyDescent="0.2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 x14ac:dyDescent="0.2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 x14ac:dyDescent="0.2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 x14ac:dyDescent="0.2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 x14ac:dyDescent="0.2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 x14ac:dyDescent="0.2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 x14ac:dyDescent="0.2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 x14ac:dyDescent="0.2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 x14ac:dyDescent="0.2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 x14ac:dyDescent="0.2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 x14ac:dyDescent="0.2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 x14ac:dyDescent="0.2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 x14ac:dyDescent="0.2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 x14ac:dyDescent="0.2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 x14ac:dyDescent="0.2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 x14ac:dyDescent="0.2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 x14ac:dyDescent="0.2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 x14ac:dyDescent="0.2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 x14ac:dyDescent="0.2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 x14ac:dyDescent="0.2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 x14ac:dyDescent="0.2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 x14ac:dyDescent="0.2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 x14ac:dyDescent="0.2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 x14ac:dyDescent="0.2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 x14ac:dyDescent="0.2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 x14ac:dyDescent="0.2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 x14ac:dyDescent="0.2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 x14ac:dyDescent="0.2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 x14ac:dyDescent="0.2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 x14ac:dyDescent="0.2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 x14ac:dyDescent="0.2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 x14ac:dyDescent="0.2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 x14ac:dyDescent="0.2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 x14ac:dyDescent="0.2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 x14ac:dyDescent="0.2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 x14ac:dyDescent="0.2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 x14ac:dyDescent="0.2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 x14ac:dyDescent="0.2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 x14ac:dyDescent="0.2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 x14ac:dyDescent="0.2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 x14ac:dyDescent="0.2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 x14ac:dyDescent="0.2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 x14ac:dyDescent="0.2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 x14ac:dyDescent="0.2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 x14ac:dyDescent="0.2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 x14ac:dyDescent="0.2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 x14ac:dyDescent="0.2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 x14ac:dyDescent="0.2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 x14ac:dyDescent="0.2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 x14ac:dyDescent="0.2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 x14ac:dyDescent="0.2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 x14ac:dyDescent="0.2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 x14ac:dyDescent="0.2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 x14ac:dyDescent="0.2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 x14ac:dyDescent="0.2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 x14ac:dyDescent="0.2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 x14ac:dyDescent="0.2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 x14ac:dyDescent="0.2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 x14ac:dyDescent="0.2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 x14ac:dyDescent="0.2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 x14ac:dyDescent="0.2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 x14ac:dyDescent="0.2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 x14ac:dyDescent="0.2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 x14ac:dyDescent="0.2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 x14ac:dyDescent="0.2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 x14ac:dyDescent="0.2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 x14ac:dyDescent="0.2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 x14ac:dyDescent="0.2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 x14ac:dyDescent="0.2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 x14ac:dyDescent="0.2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 x14ac:dyDescent="0.2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 x14ac:dyDescent="0.2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 x14ac:dyDescent="0.2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 x14ac:dyDescent="0.2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 x14ac:dyDescent="0.2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 x14ac:dyDescent="0.2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 x14ac:dyDescent="0.2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 x14ac:dyDescent="0.2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 x14ac:dyDescent="0.2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 x14ac:dyDescent="0.2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 x14ac:dyDescent="0.2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 x14ac:dyDescent="0.2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 x14ac:dyDescent="0.2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 x14ac:dyDescent="0.2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 x14ac:dyDescent="0.2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 x14ac:dyDescent="0.2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 x14ac:dyDescent="0.2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 x14ac:dyDescent="0.2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 x14ac:dyDescent="0.2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 x14ac:dyDescent="0.2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 x14ac:dyDescent="0.2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 x14ac:dyDescent="0.2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 x14ac:dyDescent="0.2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 x14ac:dyDescent="0.2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 x14ac:dyDescent="0.2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 x14ac:dyDescent="0.2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 x14ac:dyDescent="0.2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 x14ac:dyDescent="0.2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 x14ac:dyDescent="0.2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 x14ac:dyDescent="0.2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 x14ac:dyDescent="0.2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 x14ac:dyDescent="0.2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 x14ac:dyDescent="0.2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 x14ac:dyDescent="0.2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 x14ac:dyDescent="0.2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 x14ac:dyDescent="0.2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 x14ac:dyDescent="0.2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:S3" r:id="rId1" xr:uid="{D3E69612-7E63-AF44-A352-E03E9F6B9978}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1"/>
  <sheetViews>
    <sheetView tabSelected="1" topLeftCell="G5" workbookViewId="0" xr3:uid="{842E5F09-E766-5B8D-85AF-A39847EA96FD}">
      <selection activeCell="P17" sqref="P17"/>
    </sheetView>
  </sheetViews>
  <sheetFormatPr defaultColWidth="10.76171875" defaultRowHeight="15" x14ac:dyDescent="0.2"/>
  <cols>
    <col min="1" max="1" width="2.6875" style="67" customWidth="1"/>
    <col min="2" max="2" width="3.765625" style="32" customWidth="1"/>
    <col min="3" max="3" width="10.35546875" style="150" bestFit="1" customWidth="1"/>
    <col min="4" max="4" width="13.1796875" style="150" customWidth="1"/>
    <col min="5" max="5" width="3.765625" style="150" customWidth="1"/>
    <col min="6" max="6" width="3.765625" style="142" customWidth="1"/>
    <col min="7" max="7" width="17.62109375" style="1" customWidth="1"/>
    <col min="8" max="8" width="3.765625" style="1" customWidth="1"/>
    <col min="9" max="9" width="3.765625" style="32" customWidth="1"/>
    <col min="10" max="10" width="18.6953125" style="1" customWidth="1"/>
    <col min="11" max="11" width="3.765625" style="1" customWidth="1"/>
    <col min="12" max="12" width="7.3984375" style="32" customWidth="1"/>
    <col min="13" max="13" width="16.6796875" style="1" customWidth="1"/>
    <col min="14" max="14" width="3.765625" style="1" customWidth="1"/>
    <col min="15" max="15" width="3.765625" style="32" customWidth="1"/>
    <col min="16" max="16" width="15.73828125" style="1" customWidth="1"/>
    <col min="17" max="17" width="3.765625" style="1" customWidth="1"/>
    <col min="18" max="18" width="3.765625" style="32" customWidth="1"/>
    <col min="19" max="19" width="15.73828125" style="1" customWidth="1"/>
    <col min="20" max="20" width="3.765625" style="32" customWidth="1"/>
    <col min="21" max="25" width="11.43359375" style="36"/>
  </cols>
  <sheetData>
    <row r="1" spans="1:30" s="67" customFormat="1" ht="15.75" thickBot="1" x14ac:dyDescent="0.25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 x14ac:dyDescent="0.2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8" x14ac:dyDescent="0.2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 x14ac:dyDescent="0.2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 x14ac:dyDescent="0.2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 x14ac:dyDescent="0.25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 x14ac:dyDescent="0.25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 x14ac:dyDescent="0.25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 x14ac:dyDescent="0.25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Uruguay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8.75" thickBot="1" x14ac:dyDescent="0.3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 x14ac:dyDescent="0.25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 x14ac:dyDescent="0.25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Uruguay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 x14ac:dyDescent="0.25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Uruguay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 x14ac:dyDescent="0.25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 x14ac:dyDescent="0.25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1</v>
      </c>
      <c r="F15" s="169"/>
      <c r="G15" s="185" t="str">
        <f>IF(E14&gt;E15,D14,IF(E15&gt;E14,D15,"Manualmente"))</f>
        <v>Brasil</v>
      </c>
      <c r="H15" s="185">
        <v>1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 x14ac:dyDescent="0.25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Inglaterra</v>
      </c>
      <c r="K16" s="185">
        <v>0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 x14ac:dyDescent="0.25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2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 x14ac:dyDescent="0.25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 x14ac:dyDescent="0.2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8.75" thickBot="1" x14ac:dyDescent="0.3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 x14ac:dyDescent="0.25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 x14ac:dyDescent="0.25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Inglaterra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 x14ac:dyDescent="0.25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España</v>
      </c>
      <c r="K23" s="185">
        <v>1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 x14ac:dyDescent="0.25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2</v>
      </c>
      <c r="F24" s="169"/>
      <c r="G24" s="185" t="str">
        <f>IF(E24&gt;E25,D24,IF(E25&gt;E24,D25,"Manualmente"))</f>
        <v>Croacia</v>
      </c>
      <c r="H24" s="185">
        <v>0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 x14ac:dyDescent="0.25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Manualmente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 x14ac:dyDescent="0.2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 x14ac:dyDescent="0.25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 x14ac:dyDescent="0.25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 x14ac:dyDescent="0.25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1</v>
      </c>
      <c r="F29" s="169"/>
      <c r="G29" s="185" t="str">
        <f>IF(E28&gt;E29,D28,IF(E29&gt;E28,D29,"Manualmente"))</f>
        <v>Alemania</v>
      </c>
      <c r="H29" s="185">
        <v>3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 x14ac:dyDescent="0.25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 x14ac:dyDescent="0.25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Polonia</v>
      </c>
      <c r="E31" s="184">
        <v>1</v>
      </c>
      <c r="F31" s="169"/>
      <c r="G31" s="185" t="str">
        <f>IF(E31&gt;E32,D31,IF(E32&gt;E31,D32,"Manualmente"))</f>
        <v>Bélgica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 x14ac:dyDescent="0.25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3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 x14ac:dyDescent="0.25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 x14ac:dyDescent="0.2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 x14ac:dyDescent="0.2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 x14ac:dyDescent="0.2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 x14ac:dyDescent="0.2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 x14ac:dyDescent="0.2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 x14ac:dyDescent="0.2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 x14ac:dyDescent="0.2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 x14ac:dyDescent="0.2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 x14ac:dyDescent="0.2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 x14ac:dyDescent="0.2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 x14ac:dyDescent="0.2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 x14ac:dyDescent="0.2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 x14ac:dyDescent="0.2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 x14ac:dyDescent="0.2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 x14ac:dyDescent="0.2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 x14ac:dyDescent="0.2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 x14ac:dyDescent="0.2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 x14ac:dyDescent="0.2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 x14ac:dyDescent="0.2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 x14ac:dyDescent="0.2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 x14ac:dyDescent="0.2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 x14ac:dyDescent="0.2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 x14ac:dyDescent="0.2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 x14ac:dyDescent="0.2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 x14ac:dyDescent="0.2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 x14ac:dyDescent="0.2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 x14ac:dyDescent="0.2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 x14ac:dyDescent="0.2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F140"/>
  <sheetViews>
    <sheetView topLeftCell="A109" workbookViewId="0" xr3:uid="{51F8DEE0-4D01-5F28-A812-FC0BD7CAC4A5}">
      <selection activeCell="H119" sqref="H119"/>
    </sheetView>
  </sheetViews>
  <sheetFormatPr defaultColWidth="10.76171875" defaultRowHeight="15" x14ac:dyDescent="0.2"/>
  <cols>
    <col min="1" max="1" width="3.765625" customWidth="1"/>
    <col min="2" max="2" width="4.70703125" style="1" bestFit="1" customWidth="1"/>
    <col min="3" max="3" width="13.44921875" style="1" bestFit="1" customWidth="1"/>
    <col min="4" max="5" width="2.015625" style="1" bestFit="1" customWidth="1"/>
    <col min="6" max="6" width="15.73828125" style="1" bestFit="1" customWidth="1"/>
    <col min="7" max="7" width="3.765625" customWidth="1"/>
    <col min="8" max="8" width="2.95703125" bestFit="1" customWidth="1"/>
    <col min="9" max="9" width="15.73828125" customWidth="1"/>
    <col min="10" max="11" width="3.765625" customWidth="1"/>
    <col min="12" max="12" width="15.73828125" customWidth="1"/>
  </cols>
  <sheetData>
    <row r="1" spans="2:6" ht="15.75" thickBot="1" x14ac:dyDescent="0.25"/>
    <row r="2" spans="2:6" x14ac:dyDescent="0.2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 x14ac:dyDescent="0.2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3</v>
      </c>
      <c r="F3" s="161" t="str">
        <f>'Fase de grupos'!J8</f>
        <v>Uruguay</v>
      </c>
    </row>
    <row r="4" spans="2:6" x14ac:dyDescent="0.2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 x14ac:dyDescent="0.2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 x14ac:dyDescent="0.2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1</v>
      </c>
      <c r="F6" s="161" t="str">
        <f>'Fase de grupos'!J27</f>
        <v>Australia</v>
      </c>
    </row>
    <row r="7" spans="2:6" s="153" customFormat="1" x14ac:dyDescent="0.2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 x14ac:dyDescent="0.2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1</v>
      </c>
      <c r="F8" s="161" t="str">
        <f>'Fase de grupos'!J37</f>
        <v>Islandia</v>
      </c>
    </row>
    <row r="9" spans="2:6" s="153" customFormat="1" x14ac:dyDescent="0.2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 x14ac:dyDescent="0.2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0</v>
      </c>
      <c r="F10" s="161" t="str">
        <f>'Fase de grupos'!J47</f>
        <v>Suiza</v>
      </c>
    </row>
    <row r="11" spans="2:6" s="153" customFormat="1" x14ac:dyDescent="0.2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2</v>
      </c>
      <c r="F11" s="161" t="str">
        <f>'Fase de grupos'!J48</f>
        <v>Serbia</v>
      </c>
    </row>
    <row r="12" spans="2:6" s="153" customFormat="1" x14ac:dyDescent="0.2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 x14ac:dyDescent="0.2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0</v>
      </c>
      <c r="F13" s="161" t="str">
        <f>'Fase de grupos'!J58</f>
        <v>Corea del Sur</v>
      </c>
    </row>
    <row r="14" spans="2:6" s="153" customFormat="1" x14ac:dyDescent="0.2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1</v>
      </c>
      <c r="F14" s="161" t="str">
        <f>'Fase de grupos'!J67</f>
        <v>Panamá</v>
      </c>
    </row>
    <row r="15" spans="2:6" s="153" customFormat="1" x14ac:dyDescent="0.2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3</v>
      </c>
      <c r="F15" s="161" t="str">
        <f>'Fase de grupos'!J68</f>
        <v>Inglaterra</v>
      </c>
    </row>
    <row r="16" spans="2:6" s="153" customFormat="1" x14ac:dyDescent="0.2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 x14ac:dyDescent="0.25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 x14ac:dyDescent="0.2">
      <c r="B18" s="158"/>
      <c r="C18" s="158"/>
      <c r="D18" s="158"/>
      <c r="E18" s="158"/>
      <c r="F18" s="158"/>
    </row>
    <row r="19" spans="2:6" ht="15.75" thickBot="1" x14ac:dyDescent="0.25"/>
    <row r="20" spans="2:6" x14ac:dyDescent="0.2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2</v>
      </c>
      <c r="F20" s="157" t="str">
        <f>'Fase de grupos'!J9</f>
        <v>Egipto</v>
      </c>
    </row>
    <row r="21" spans="2:6" x14ac:dyDescent="0.2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3</v>
      </c>
      <c r="F21" s="161" t="str">
        <f>'Fase de grupos'!J10</f>
        <v>Uruguay</v>
      </c>
    </row>
    <row r="22" spans="2:6" x14ac:dyDescent="0.2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 x14ac:dyDescent="0.2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 x14ac:dyDescent="0.2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 x14ac:dyDescent="0.2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1</v>
      </c>
      <c r="F25" s="161" t="str">
        <f>'Fase de grupos'!J30</f>
        <v>Dinamarca</v>
      </c>
    </row>
    <row r="26" spans="2:6" x14ac:dyDescent="0.2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2</v>
      </c>
      <c r="F26" s="161" t="str">
        <f>'Fase de grupos'!J39</f>
        <v>Croacia</v>
      </c>
    </row>
    <row r="27" spans="2:6" s="153" customFormat="1" x14ac:dyDescent="0.2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3</v>
      </c>
      <c r="F27" s="161" t="str">
        <f>'Fase de grupos'!J40</f>
        <v>Nigeria</v>
      </c>
    </row>
    <row r="28" spans="2:6" s="153" customFormat="1" x14ac:dyDescent="0.2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 x14ac:dyDescent="0.2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 x14ac:dyDescent="0.2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 x14ac:dyDescent="0.2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 x14ac:dyDescent="0.2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 x14ac:dyDescent="0.2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3</v>
      </c>
      <c r="F33" s="161" t="str">
        <f>'Fase de grupos'!J70</f>
        <v>Inglaterra</v>
      </c>
    </row>
    <row r="34" spans="2:6" s="153" customFormat="1" x14ac:dyDescent="0.2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 x14ac:dyDescent="0.25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1</v>
      </c>
      <c r="F35" s="162" t="str">
        <f>'Fase de grupos'!J80</f>
        <v>Japón</v>
      </c>
    </row>
    <row r="36" spans="2:6" s="153" customFormat="1" x14ac:dyDescent="0.2">
      <c r="B36" s="154"/>
      <c r="C36" s="154"/>
      <c r="D36" s="154"/>
      <c r="E36" s="154"/>
      <c r="F36" s="154"/>
    </row>
    <row r="37" spans="2:6" ht="15.75" thickBot="1" x14ac:dyDescent="0.25"/>
    <row r="38" spans="2:6" x14ac:dyDescent="0.2">
      <c r="B38" s="156">
        <v>33</v>
      </c>
      <c r="C38" s="163" t="str">
        <f>'Fase de grupos'!G11</f>
        <v>Rusia</v>
      </c>
      <c r="D38" s="163">
        <f>'Fase de grupos'!H11</f>
        <v>2</v>
      </c>
      <c r="E38" s="163">
        <f>'Fase de grupos'!I11</f>
        <v>2</v>
      </c>
      <c r="F38" s="157" t="str">
        <f>'Fase de grupos'!J11</f>
        <v>Uruguay</v>
      </c>
    </row>
    <row r="39" spans="2:6" x14ac:dyDescent="0.2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1</v>
      </c>
      <c r="F39" s="161" t="str">
        <f>'Fase de grupos'!J12</f>
        <v>Egipto</v>
      </c>
    </row>
    <row r="40" spans="2:6" x14ac:dyDescent="0.2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 x14ac:dyDescent="0.2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1</v>
      </c>
      <c r="F41" s="161" t="str">
        <f>'Fase de grupos'!J22</f>
        <v>Marruecos</v>
      </c>
    </row>
    <row r="42" spans="2:6" x14ac:dyDescent="0.2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 x14ac:dyDescent="0.2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 x14ac:dyDescent="0.2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1</v>
      </c>
      <c r="F44" s="161" t="str">
        <f>'Fase de grupos'!J41</f>
        <v>Nigeria</v>
      </c>
    </row>
    <row r="45" spans="2:6" s="153" customFormat="1" x14ac:dyDescent="0.2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2</v>
      </c>
      <c r="F45" s="161" t="str">
        <f>'Fase de grupos'!J42</f>
        <v>Croacia</v>
      </c>
    </row>
    <row r="46" spans="2:6" s="153" customFormat="1" x14ac:dyDescent="0.2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2</v>
      </c>
      <c r="F46" s="161" t="str">
        <f>'Fase de grupos'!J51</f>
        <v>Serbia</v>
      </c>
    </row>
    <row r="47" spans="2:6" s="153" customFormat="1" x14ac:dyDescent="0.2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2</v>
      </c>
      <c r="F47" s="161" t="str">
        <f>'Fase de grupos'!J52</f>
        <v>Costa Rica</v>
      </c>
    </row>
    <row r="48" spans="2:6" s="153" customFormat="1" x14ac:dyDescent="0.2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 x14ac:dyDescent="0.2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 x14ac:dyDescent="0.2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 x14ac:dyDescent="0.2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 x14ac:dyDescent="0.2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1</v>
      </c>
      <c r="F52" s="161" t="str">
        <f>'Fase de grupos'!J81</f>
        <v>Japón</v>
      </c>
    </row>
    <row r="53" spans="2:6" ht="15.75" thickBot="1" x14ac:dyDescent="0.25">
      <c r="B53" s="160">
        <v>48</v>
      </c>
      <c r="C53" s="164" t="str">
        <f>'Fase de grupos'!G82</f>
        <v>Senegal</v>
      </c>
      <c r="D53" s="164">
        <f>'Fase de grupos'!H82</f>
        <v>2</v>
      </c>
      <c r="E53" s="164">
        <f>'Fase de grupos'!I82</f>
        <v>2</v>
      </c>
      <c r="F53" s="162" t="str">
        <f>'Fase de grupos'!J82</f>
        <v>Colombia</v>
      </c>
    </row>
    <row r="54" spans="2:6" s="153" customFormat="1" x14ac:dyDescent="0.2">
      <c r="B54" s="158"/>
      <c r="C54" s="158"/>
      <c r="D54" s="158"/>
      <c r="E54" s="158"/>
      <c r="F54" s="158"/>
    </row>
    <row r="55" spans="2:6" s="153" customFormat="1" ht="15.75" thickBot="1" x14ac:dyDescent="0.25">
      <c r="B55" s="158"/>
      <c r="C55" s="158"/>
      <c r="D55" s="158"/>
      <c r="E55" s="158"/>
      <c r="F55" s="158"/>
    </row>
    <row r="56" spans="2:6" s="153" customFormat="1" x14ac:dyDescent="0.2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 x14ac:dyDescent="0.2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Nigeria</v>
      </c>
    </row>
    <row r="58" spans="2:6" s="153" customFormat="1" x14ac:dyDescent="0.2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1</v>
      </c>
      <c r="F58" s="188" t="str">
        <f>'Fase final'!D15</f>
        <v>Suecia</v>
      </c>
    </row>
    <row r="59" spans="2:6" s="153" customFormat="1" x14ac:dyDescent="0.2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0</v>
      </c>
      <c r="F59" s="188" t="str">
        <f>'Fase final'!D18</f>
        <v>Colombia</v>
      </c>
    </row>
    <row r="60" spans="2:6" s="153" customFormat="1" x14ac:dyDescent="0.2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1</v>
      </c>
      <c r="F60" s="188" t="str">
        <f>'Fase final'!D22</f>
        <v>Egipto</v>
      </c>
    </row>
    <row r="61" spans="2:6" s="153" customFormat="1" x14ac:dyDescent="0.2">
      <c r="B61" s="159">
        <v>54</v>
      </c>
      <c r="C61" s="172" t="str">
        <f>'Fase final'!D24</f>
        <v>Croacia</v>
      </c>
      <c r="D61" s="172">
        <f>'Fase final'!E24</f>
        <v>2</v>
      </c>
      <c r="E61" s="172">
        <f>'Fase final'!E25</f>
        <v>1</v>
      </c>
      <c r="F61" s="188" t="str">
        <f>'Fase final'!D25</f>
        <v>Manualmente</v>
      </c>
    </row>
    <row r="62" spans="2:6" s="153" customFormat="1" x14ac:dyDescent="0.2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1</v>
      </c>
      <c r="F62" s="188" t="str">
        <f>'Fase final'!D29</f>
        <v>Serbia</v>
      </c>
    </row>
    <row r="63" spans="2:6" s="153" customFormat="1" ht="15.75" thickBot="1" x14ac:dyDescent="0.25">
      <c r="B63" s="160">
        <v>56</v>
      </c>
      <c r="C63" s="50" t="str">
        <f>'Fase final'!D31</f>
        <v>Polonia</v>
      </c>
      <c r="D63" s="50">
        <f>'Fase final'!E31</f>
        <v>1</v>
      </c>
      <c r="E63" s="50">
        <f>'Fase final'!E32</f>
        <v>3</v>
      </c>
      <c r="F63" s="189" t="str">
        <f>'Fase final'!D32</f>
        <v>Bélgica</v>
      </c>
    </row>
    <row r="64" spans="2:6" s="153" customFormat="1" x14ac:dyDescent="0.2">
      <c r="B64" s="158"/>
      <c r="C64" s="158"/>
      <c r="D64" s="158"/>
      <c r="E64" s="158"/>
      <c r="F64" s="158"/>
    </row>
    <row r="65" spans="2:6" ht="15.75" thickBot="1" x14ac:dyDescent="0.25"/>
    <row r="66" spans="2:6" x14ac:dyDescent="0.2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1</v>
      </c>
      <c r="F66" s="53" t="str">
        <f>'Fase final'!G10</f>
        <v>Francia</v>
      </c>
    </row>
    <row r="67" spans="2:6" x14ac:dyDescent="0.2">
      <c r="B67" s="9">
        <v>58</v>
      </c>
      <c r="C67" s="48" t="str">
        <f>'Fase final'!G15</f>
        <v>Brasil</v>
      </c>
      <c r="D67" s="48">
        <f>'Fase final'!H15</f>
        <v>1</v>
      </c>
      <c r="E67" s="48">
        <f>'Fase final'!H17</f>
        <v>2</v>
      </c>
      <c r="F67" s="49" t="str">
        <f>'Fase final'!G17</f>
        <v>Inglaterra</v>
      </c>
    </row>
    <row r="68" spans="2:6" x14ac:dyDescent="0.2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0</v>
      </c>
      <c r="F68" s="49" t="str">
        <f>'Fase final'!G24</f>
        <v>Croacia</v>
      </c>
    </row>
    <row r="69" spans="2:6" ht="15.75" thickBot="1" x14ac:dyDescent="0.25">
      <c r="B69" s="11">
        <v>60</v>
      </c>
      <c r="C69" s="50" t="str">
        <f>'Fase final'!G29</f>
        <v>Alemania</v>
      </c>
      <c r="D69" s="50">
        <f>'Fase final'!H29</f>
        <v>3</v>
      </c>
      <c r="E69" s="50">
        <f>'Fase final'!H31</f>
        <v>1</v>
      </c>
      <c r="F69" s="51" t="str">
        <f>'Fase final'!G31</f>
        <v>Bélgica</v>
      </c>
    </row>
    <row r="71" spans="2:6" ht="15.75" thickBot="1" x14ac:dyDescent="0.25"/>
    <row r="72" spans="2:6" x14ac:dyDescent="0.2">
      <c r="B72" s="63">
        <v>61</v>
      </c>
      <c r="C72" s="64" t="str">
        <f>'Fase final'!J9</f>
        <v>Uruguay</v>
      </c>
      <c r="D72" s="64">
        <f>'Fase final'!K9</f>
        <v>2</v>
      </c>
      <c r="E72" s="64">
        <f>'Fase final'!K16</f>
        <v>0</v>
      </c>
      <c r="F72" s="65" t="str">
        <f>'Fase final'!J16</f>
        <v>Inglaterra</v>
      </c>
    </row>
    <row r="73" spans="2:6" ht="15.75" thickBot="1" x14ac:dyDescent="0.25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.75" thickBot="1" x14ac:dyDescent="0.25"/>
    <row r="76" spans="2:6" x14ac:dyDescent="0.2">
      <c r="B76" s="63">
        <v>63</v>
      </c>
      <c r="C76" s="42" t="str">
        <f>'Fase final'!M12</f>
        <v>Uruguay</v>
      </c>
      <c r="D76" s="46">
        <f>'Fase final'!N12</f>
        <v>2</v>
      </c>
      <c r="E76" s="42">
        <f>'Fase final'!N14</f>
        <v>1</v>
      </c>
      <c r="F76" s="43" t="str">
        <f>'Fase final'!M14</f>
        <v>Alemania</v>
      </c>
    </row>
    <row r="77" spans="2:6" ht="15.75" thickBot="1" x14ac:dyDescent="0.25">
      <c r="B77" s="11">
        <v>64</v>
      </c>
      <c r="C77" s="16" t="str">
        <f>'Fase final'!M22</f>
        <v>Inglaterra</v>
      </c>
      <c r="D77" s="16">
        <f>'Fase final'!N22</f>
        <v>2</v>
      </c>
      <c r="E77" s="16">
        <f>'Fase final'!N24</f>
        <v>1</v>
      </c>
      <c r="F77" s="14" t="str">
        <f>'Fase final'!M24</f>
        <v>España</v>
      </c>
    </row>
    <row r="79" spans="2:6" ht="15.75" thickBot="1" x14ac:dyDescent="0.25"/>
    <row r="80" spans="2:6" x14ac:dyDescent="0.2">
      <c r="B80" s="156" t="s">
        <v>34</v>
      </c>
      <c r="C80" s="157" t="str">
        <f>'Fase final'!D7</f>
        <v>Uruguay</v>
      </c>
    </row>
    <row r="81" spans="2:6" x14ac:dyDescent="0.2">
      <c r="B81" s="159" t="s">
        <v>37</v>
      </c>
      <c r="C81" s="161" t="str">
        <f>'Fase final'!D22</f>
        <v>Egipto</v>
      </c>
      <c r="D81"/>
    </row>
    <row r="82" spans="2:6" x14ac:dyDescent="0.2">
      <c r="B82" s="159" t="s">
        <v>35</v>
      </c>
      <c r="C82" s="161" t="str">
        <f>'Fase final'!D21</f>
        <v>España</v>
      </c>
      <c r="D82"/>
    </row>
    <row r="83" spans="2:6" x14ac:dyDescent="0.2">
      <c r="B83" s="159" t="s">
        <v>38</v>
      </c>
      <c r="C83" s="161" t="str">
        <f>'Fase final'!D8</f>
        <v>Portugal</v>
      </c>
      <c r="D83"/>
    </row>
    <row r="84" spans="2:6" x14ac:dyDescent="0.2">
      <c r="B84" s="159" t="s">
        <v>36</v>
      </c>
      <c r="C84" s="161" t="str">
        <f>'Fase final'!D10</f>
        <v>Francia</v>
      </c>
      <c r="D84"/>
    </row>
    <row r="85" spans="2:6" x14ac:dyDescent="0.2">
      <c r="B85" s="159" t="s">
        <v>39</v>
      </c>
      <c r="C85" s="161" t="str">
        <f>'Fase final'!D25</f>
        <v>Manualmente</v>
      </c>
      <c r="D85"/>
    </row>
    <row r="86" spans="2:6" x14ac:dyDescent="0.2">
      <c r="B86" s="159" t="s">
        <v>192</v>
      </c>
      <c r="C86" s="161" t="str">
        <f>'Fase final'!D24</f>
        <v>Croacia</v>
      </c>
      <c r="D86"/>
    </row>
    <row r="87" spans="2:6" s="153" customFormat="1" x14ac:dyDescent="0.2">
      <c r="B87" s="159" t="s">
        <v>193</v>
      </c>
      <c r="C87" s="161" t="str">
        <f>'Fase final'!D11</f>
        <v>Nigeria</v>
      </c>
      <c r="E87" s="154"/>
      <c r="F87" s="154"/>
    </row>
    <row r="88" spans="2:6" s="153" customFormat="1" x14ac:dyDescent="0.2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 x14ac:dyDescent="0.2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 x14ac:dyDescent="0.2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 x14ac:dyDescent="0.2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 x14ac:dyDescent="0.2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 x14ac:dyDescent="0.2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 x14ac:dyDescent="0.2">
      <c r="B94" s="159" t="s">
        <v>200</v>
      </c>
      <c r="C94" s="161" t="str">
        <f>'Fase final'!D31</f>
        <v>Polonia</v>
      </c>
      <c r="E94" s="154"/>
      <c r="F94" s="154"/>
    </row>
    <row r="95" spans="2:6" s="153" customFormat="1" ht="15.75" thickBot="1" x14ac:dyDescent="0.25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 x14ac:dyDescent="0.2">
      <c r="B96" s="158"/>
      <c r="C96" s="158"/>
      <c r="E96" s="154"/>
      <c r="F96" s="154"/>
    </row>
    <row r="97" spans="2:6" s="153" customFormat="1" ht="15.75" thickBot="1" x14ac:dyDescent="0.25">
      <c r="B97" s="158"/>
      <c r="C97" s="158"/>
      <c r="E97" s="154"/>
      <c r="F97" s="154"/>
    </row>
    <row r="98" spans="2:6" s="153" customFormat="1" x14ac:dyDescent="0.2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 x14ac:dyDescent="0.2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 x14ac:dyDescent="0.2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 x14ac:dyDescent="0.2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 x14ac:dyDescent="0.2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 x14ac:dyDescent="0.2">
      <c r="B103" s="159" t="s">
        <v>45</v>
      </c>
      <c r="C103" s="161" t="str">
        <f>'Fase final'!G24</f>
        <v>Croacia</v>
      </c>
      <c r="E103" s="154"/>
      <c r="F103" s="154"/>
    </row>
    <row r="104" spans="2:6" s="153" customFormat="1" x14ac:dyDescent="0.2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 x14ac:dyDescent="0.25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 x14ac:dyDescent="0.2">
      <c r="B106" s="158"/>
      <c r="C106" s="158"/>
      <c r="E106" s="154"/>
      <c r="F106" s="154"/>
    </row>
    <row r="107" spans="2:6" ht="15.75" thickBot="1" x14ac:dyDescent="0.25">
      <c r="D107"/>
      <c r="E107"/>
      <c r="F107"/>
    </row>
    <row r="108" spans="2:6" x14ac:dyDescent="0.2">
      <c r="B108" s="63" t="s">
        <v>202</v>
      </c>
      <c r="C108" s="65" t="str">
        <f>C72</f>
        <v>Uruguay</v>
      </c>
      <c r="D108"/>
      <c r="E108"/>
      <c r="F108"/>
    </row>
    <row r="109" spans="2:6" x14ac:dyDescent="0.2">
      <c r="B109" s="9" t="s">
        <v>203</v>
      </c>
      <c r="C109" s="13" t="str">
        <f>F72</f>
        <v>Inglaterra</v>
      </c>
      <c r="D109"/>
      <c r="E109"/>
      <c r="F109"/>
    </row>
    <row r="110" spans="2:6" x14ac:dyDescent="0.2">
      <c r="B110" s="9" t="s">
        <v>204</v>
      </c>
      <c r="C110" s="13" t="str">
        <f>C73</f>
        <v>España</v>
      </c>
      <c r="D110"/>
      <c r="E110"/>
      <c r="F110"/>
    </row>
    <row r="111" spans="2:6" ht="15.75" thickBot="1" x14ac:dyDescent="0.25">
      <c r="B111" s="11" t="s">
        <v>205</v>
      </c>
      <c r="C111" s="14" t="str">
        <f>F73</f>
        <v>Alemania</v>
      </c>
      <c r="D111"/>
      <c r="E111"/>
      <c r="F111"/>
    </row>
    <row r="112" spans="2:6" x14ac:dyDescent="0.2">
      <c r="D112"/>
      <c r="E112"/>
      <c r="F112"/>
    </row>
    <row r="113" spans="2:6" ht="15.75" thickBot="1" x14ac:dyDescent="0.25">
      <c r="D113"/>
      <c r="E113"/>
      <c r="F113"/>
    </row>
    <row r="114" spans="2:6" x14ac:dyDescent="0.2">
      <c r="B114" s="63" t="s">
        <v>206</v>
      </c>
      <c r="C114" s="54" t="str">
        <f>C76</f>
        <v>Uruguay</v>
      </c>
    </row>
    <row r="115" spans="2:6" x14ac:dyDescent="0.2">
      <c r="B115" s="9" t="s">
        <v>207</v>
      </c>
      <c r="C115" s="13" t="str">
        <f>F76</f>
        <v>Alemania</v>
      </c>
      <c r="D115"/>
      <c r="E115"/>
      <c r="F115"/>
    </row>
    <row r="116" spans="2:6" x14ac:dyDescent="0.2">
      <c r="B116" s="9" t="s">
        <v>208</v>
      </c>
      <c r="C116" s="13" t="str">
        <f>C77</f>
        <v>Inglaterra</v>
      </c>
      <c r="D116"/>
      <c r="E116"/>
      <c r="F116"/>
    </row>
    <row r="117" spans="2:6" ht="15.75" thickBot="1" x14ac:dyDescent="0.25">
      <c r="B117" s="11" t="s">
        <v>209</v>
      </c>
      <c r="C117" s="14" t="str">
        <f>F77</f>
        <v>España</v>
      </c>
      <c r="D117"/>
      <c r="E117"/>
      <c r="F117"/>
    </row>
    <row r="118" spans="2:6" x14ac:dyDescent="0.2">
      <c r="D118"/>
      <c r="E118"/>
      <c r="F118"/>
    </row>
    <row r="119" spans="2:6" ht="15.75" thickBot="1" x14ac:dyDescent="0.25">
      <c r="D119"/>
      <c r="E119"/>
      <c r="F119"/>
    </row>
    <row r="120" spans="2:6" ht="15.75" thickBot="1" x14ac:dyDescent="0.25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 x14ac:dyDescent="0.25">
      <c r="D121"/>
      <c r="E121"/>
      <c r="F121"/>
    </row>
    <row r="122" spans="2:6" ht="15.75" thickBot="1" x14ac:dyDescent="0.25">
      <c r="B122" s="44" t="s">
        <v>33</v>
      </c>
      <c r="C122" s="45" t="str">
        <f>'Fase final'!P17</f>
        <v xml:space="preserve">Suárez </v>
      </c>
      <c r="D122"/>
      <c r="E122"/>
      <c r="F122"/>
    </row>
    <row r="123" spans="2:6" x14ac:dyDescent="0.2">
      <c r="D123"/>
      <c r="E123"/>
      <c r="F123"/>
    </row>
    <row r="125" spans="2:6" x14ac:dyDescent="0.2">
      <c r="D125"/>
      <c r="E125"/>
      <c r="F125"/>
    </row>
    <row r="126" spans="2:6" x14ac:dyDescent="0.2">
      <c r="D126"/>
      <c r="E126"/>
      <c r="F126"/>
    </row>
    <row r="127" spans="2:6" x14ac:dyDescent="0.2">
      <c r="D127"/>
      <c r="E127"/>
      <c r="F127"/>
    </row>
    <row r="128" spans="2:6" x14ac:dyDescent="0.2">
      <c r="D128"/>
      <c r="E128"/>
      <c r="F128"/>
    </row>
    <row r="129" spans="4:6" x14ac:dyDescent="0.2">
      <c r="D129"/>
      <c r="E129"/>
      <c r="F129"/>
    </row>
    <row r="131" spans="4:6" x14ac:dyDescent="0.2">
      <c r="D131"/>
      <c r="E131"/>
      <c r="F131"/>
    </row>
    <row r="132" spans="4:6" x14ac:dyDescent="0.2">
      <c r="D132"/>
      <c r="E132"/>
      <c r="F132"/>
    </row>
    <row r="133" spans="4:6" x14ac:dyDescent="0.2">
      <c r="D133"/>
      <c r="E133"/>
      <c r="F133"/>
    </row>
    <row r="134" spans="4:6" x14ac:dyDescent="0.2">
      <c r="D134"/>
      <c r="E134"/>
      <c r="F134"/>
    </row>
    <row r="135" spans="4:6" x14ac:dyDescent="0.2">
      <c r="D135"/>
      <c r="E135"/>
      <c r="F135"/>
    </row>
    <row r="137" spans="4:6" x14ac:dyDescent="0.2">
      <c r="D137"/>
      <c r="E137"/>
      <c r="F137"/>
    </row>
    <row r="138" spans="4:6" x14ac:dyDescent="0.2">
      <c r="D138"/>
      <c r="E138"/>
      <c r="F138"/>
    </row>
    <row r="139" spans="4:6" x14ac:dyDescent="0.2">
      <c r="D139"/>
      <c r="E139"/>
      <c r="F139"/>
    </row>
    <row r="140" spans="4:6" x14ac:dyDescent="0.2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AJ91"/>
  <sheetViews>
    <sheetView topLeftCell="B1" workbookViewId="0" xr3:uid="{F9CF3CF3-643B-5BE6-8B46-32C596A47465}">
      <selection activeCell="U15" sqref="U15"/>
    </sheetView>
  </sheetViews>
  <sheetFormatPr defaultColWidth="10.76171875" defaultRowHeight="15" x14ac:dyDescent="0.2"/>
  <cols>
    <col min="1" max="1" width="4.70703125" customWidth="1"/>
    <col min="2" max="2" width="15.73828125" customWidth="1"/>
    <col min="3" max="4" width="5.6484375" customWidth="1"/>
    <col min="5" max="5" width="15.73828125" customWidth="1"/>
    <col min="6" max="20" width="4.70703125" customWidth="1"/>
    <col min="21" max="21" width="15.73828125" style="1" customWidth="1"/>
    <col min="22" max="27" width="3.765625" customWidth="1"/>
    <col min="28" max="28" width="4.70703125" customWidth="1"/>
    <col min="29" max="36" width="3.765625" customWidth="1"/>
  </cols>
  <sheetData>
    <row r="1" spans="2:36" ht="15.75" thickBot="1" x14ac:dyDescent="0.25"/>
    <row r="2" spans="2:36" ht="15.75" thickBot="1" x14ac:dyDescent="0.25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 x14ac:dyDescent="0.25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 x14ac:dyDescent="0.2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5</v>
      </c>
      <c r="Z4" s="15">
        <f>D4+D6+D8</f>
        <v>5</v>
      </c>
      <c r="AA4" s="15">
        <f>Y4-Z4</f>
        <v>0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 x14ac:dyDescent="0.2">
      <c r="B5" s="1" t="str">
        <f>'Fase de grupos'!G8</f>
        <v>Egipto</v>
      </c>
      <c r="C5" s="9">
        <f>'Fase de grupos'!H8</f>
        <v>1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2</v>
      </c>
      <c r="Z5" s="6">
        <f>C4+D7+D9</f>
        <v>6</v>
      </c>
      <c r="AA5" s="6">
        <f>Y5-Z5</f>
        <v>-4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 x14ac:dyDescent="0.2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4</v>
      </c>
      <c r="Z6" s="6">
        <f>D5+C6+C9</f>
        <v>4</v>
      </c>
      <c r="AA6" s="6">
        <f>Y6-Z6</f>
        <v>0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 x14ac:dyDescent="0.25">
      <c r="B7" s="1" t="str">
        <f>'Fase de grupos'!G10</f>
        <v>Arabia Saudita</v>
      </c>
      <c r="C7" s="9">
        <f>'Fase de grupos'!H10</f>
        <v>1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8</v>
      </c>
      <c r="Z7" s="16">
        <f>C5+C7+C8</f>
        <v>4</v>
      </c>
      <c r="AA7" s="16">
        <f>Y7-Z7</f>
        <v>4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 x14ac:dyDescent="0.2">
      <c r="B8" s="1" t="str">
        <f>'Fase de grupos'!G11</f>
        <v>Rusia</v>
      </c>
      <c r="C8" s="9">
        <f>'Fase de grupos'!H11</f>
        <v>2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 x14ac:dyDescent="0.25">
      <c r="B9" s="1" t="str">
        <f>'Fase de grupos'!G12</f>
        <v>Arabia Saudita</v>
      </c>
      <c r="C9" s="11">
        <f>'Fase de grupos'!H12</f>
        <v>0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 x14ac:dyDescent="0.25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 x14ac:dyDescent="0.25"/>
    <row r="12" spans="2:36" ht="15.75" thickBot="1" x14ac:dyDescent="0.25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 x14ac:dyDescent="0.25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 x14ac:dyDescent="0.2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5</v>
      </c>
      <c r="Z14" s="22">
        <f>D14+D16+D18</f>
        <v>3</v>
      </c>
      <c r="AA14" s="22">
        <f>Y14-Z14</f>
        <v>2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 x14ac:dyDescent="0.2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7</v>
      </c>
      <c r="Z15" s="6">
        <f>C14+D17+D19</f>
        <v>2</v>
      </c>
      <c r="AA15" s="6">
        <f>Y15-Z15</f>
        <v>5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 x14ac:dyDescent="0.2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3</v>
      </c>
      <c r="Z16" s="6">
        <f>D15+C16+C19</f>
        <v>5</v>
      </c>
      <c r="AA16" s="6">
        <f>Y16-Z16</f>
        <v>-2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 x14ac:dyDescent="0.25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1</v>
      </c>
      <c r="Z17" s="16">
        <f>C15+C17+C18</f>
        <v>6</v>
      </c>
      <c r="AA17" s="16">
        <f>Y17-Z17</f>
        <v>-5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 x14ac:dyDescent="0.2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 x14ac:dyDescent="0.25">
      <c r="B19" s="1" t="str">
        <f>'Fase de grupos'!G22</f>
        <v>España</v>
      </c>
      <c r="C19" s="11">
        <f>'Fase de grupos'!H22</f>
        <v>2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 x14ac:dyDescent="0.25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 x14ac:dyDescent="0.25"/>
    <row r="22" spans="2:36" ht="15.75" thickBot="1" x14ac:dyDescent="0.25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 x14ac:dyDescent="0.25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 x14ac:dyDescent="0.2">
      <c r="B24" s="1" t="str">
        <f>'Fase de grupos'!G27</f>
        <v>Francia</v>
      </c>
      <c r="C24" s="21">
        <f>'Fase de grupos'!H27</f>
        <v>3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7</v>
      </c>
      <c r="Z24" s="22">
        <f>D24+D26+D28</f>
        <v>3</v>
      </c>
      <c r="AA24" s="22">
        <f>Y24-Z24</f>
        <v>4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 x14ac:dyDescent="0.2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1</v>
      </c>
      <c r="Z25" s="6">
        <f>C24+D27+D29</f>
        <v>5</v>
      </c>
      <c r="AA25" s="6">
        <f>Y25-Z25</f>
        <v>-4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 x14ac:dyDescent="0.2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3</v>
      </c>
      <c r="Z26" s="6">
        <f>D25+C26+C29</f>
        <v>3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 x14ac:dyDescent="0.25">
      <c r="B27" s="1" t="str">
        <f>'Fase de grupos'!G30</f>
        <v>Australia</v>
      </c>
      <c r="C27" s="9">
        <f>'Fase de grupos'!H30</f>
        <v>0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3</v>
      </c>
      <c r="Z27" s="16">
        <f>C25+C27+C28</f>
        <v>3</v>
      </c>
      <c r="AA27" s="16">
        <f>Y27-Z27</f>
        <v>0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 x14ac:dyDescent="0.2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 x14ac:dyDescent="0.25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 x14ac:dyDescent="0.25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 x14ac:dyDescent="0.25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 x14ac:dyDescent="0.25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 x14ac:dyDescent="0.25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 x14ac:dyDescent="0.2">
      <c r="B34" s="1" t="str">
        <f>'Fase de grupos'!G37</f>
        <v>Argentina</v>
      </c>
      <c r="C34" s="94">
        <f>'Fase de grupos'!H37</f>
        <v>3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1</v>
      </c>
      <c r="X34" s="95">
        <f>I40</f>
        <v>1</v>
      </c>
      <c r="Y34" s="95">
        <f>C34+C36+C38</f>
        <v>5</v>
      </c>
      <c r="Z34" s="95">
        <f>D34+D36+D38</f>
        <v>4</v>
      </c>
      <c r="AA34" s="95">
        <f>Y34-Z34</f>
        <v>1</v>
      </c>
      <c r="AB34" s="8">
        <f>3*V34+W34</f>
        <v>4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0</v>
      </c>
      <c r="AH34">
        <f>SUM(AD34:AF34)</f>
        <v>1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1</v>
      </c>
    </row>
    <row r="35" spans="2:36" x14ac:dyDescent="0.2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2</v>
      </c>
      <c r="Z35" s="6">
        <f>C34+D37+D39</f>
        <v>8</v>
      </c>
      <c r="AA35" s="6">
        <f>Y35-Z35</f>
        <v>-6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 x14ac:dyDescent="0.2">
      <c r="B36" s="1" t="str">
        <f>'Fase de grupos'!G39</f>
        <v>Argentina</v>
      </c>
      <c r="C36" s="9">
        <f>'Fase de grupos'!H39</f>
        <v>1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0</v>
      </c>
      <c r="I36" s="13">
        <f>IF(C36&lt;D36,1,0)</f>
        <v>1</v>
      </c>
      <c r="J36" s="9"/>
      <c r="K36" s="6"/>
      <c r="L36" s="13"/>
      <c r="M36" s="9">
        <f>IF(D36&gt;C36,1,0)</f>
        <v>1</v>
      </c>
      <c r="N36" s="6">
        <f>IF(D36=C36,1,0)</f>
        <v>0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3</v>
      </c>
      <c r="W36" s="6">
        <f>N40</f>
        <v>0</v>
      </c>
      <c r="X36" s="6">
        <f>O40</f>
        <v>0</v>
      </c>
      <c r="Y36" s="6">
        <f>C35+D36+D39</f>
        <v>6</v>
      </c>
      <c r="Z36" s="6">
        <f>D35+C36+C39</f>
        <v>3</v>
      </c>
      <c r="AA36" s="6">
        <f>Y36-Z36</f>
        <v>3</v>
      </c>
      <c r="AB36" s="10">
        <f>3*V36+W36</f>
        <v>9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 x14ac:dyDescent="0.25">
      <c r="B37" s="1" t="str">
        <f>'Fase de grupos'!G40</f>
        <v>Islandia</v>
      </c>
      <c r="C37" s="9">
        <f>'Fase de grupos'!H40</f>
        <v>0</v>
      </c>
      <c r="D37" s="13">
        <f>'Fase de grupos'!I40</f>
        <v>3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5</v>
      </c>
      <c r="Z37" s="97">
        <f>C35+C37+C38</f>
        <v>3</v>
      </c>
      <c r="AA37" s="97">
        <f>Y37-Z37</f>
        <v>2</v>
      </c>
      <c r="AB37" s="12">
        <f>3*V37+W37</f>
        <v>4</v>
      </c>
      <c r="AD37">
        <f>IF(OR(AB37&gt;AB34,AND(AB37=AB34,AA37&gt;AA34),AND(AB37=AB34,AA37=AA34,Y37&gt;Y34)),1,0)</f>
        <v>1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 x14ac:dyDescent="0.2">
      <c r="B38" s="1" t="str">
        <f>'Fase de grupos'!G41</f>
        <v>Argentina</v>
      </c>
      <c r="C38" s="9">
        <f>'Fase de grupos'!H41</f>
        <v>1</v>
      </c>
      <c r="D38" s="13">
        <f>'Fase de grupos'!I41</f>
        <v>1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 x14ac:dyDescent="0.25">
      <c r="B39" s="1" t="str">
        <f>'Fase de grupos'!G42</f>
        <v>Islandia</v>
      </c>
      <c r="C39" s="11">
        <f>'Fase de grupos'!H42</f>
        <v>1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 x14ac:dyDescent="0.25">
      <c r="G40" s="90">
        <f>SUM(G34:G39)</f>
        <v>1</v>
      </c>
      <c r="H40" s="91">
        <f t="shared" ref="H40:N40" si="3">SUM(H34:H39)</f>
        <v>1</v>
      </c>
      <c r="I40" s="92">
        <f t="shared" si="3"/>
        <v>1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3</v>
      </c>
      <c r="N40" s="91">
        <f t="shared" si="3"/>
        <v>0</v>
      </c>
      <c r="O40" s="92">
        <f>SUM(O34:O39)</f>
        <v>0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 x14ac:dyDescent="0.25">
      <c r="U41"/>
    </row>
    <row r="42" spans="2:36" ht="15.75" thickBot="1" x14ac:dyDescent="0.25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 x14ac:dyDescent="0.25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 x14ac:dyDescent="0.2">
      <c r="B44" s="1" t="str">
        <f>'Fase de grupos'!G47</f>
        <v>Brasil</v>
      </c>
      <c r="C44" s="94">
        <f>'Fase de grupos'!H47</f>
        <v>2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8</v>
      </c>
      <c r="Z44" s="95">
        <f>D44+D46+D48</f>
        <v>3</v>
      </c>
      <c r="AA44" s="95">
        <f>Y44-Z44</f>
        <v>5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 x14ac:dyDescent="0.2">
      <c r="B45" s="1" t="str">
        <f>'Fase de grupos'!G48</f>
        <v>Costa Rica</v>
      </c>
      <c r="C45" s="9">
        <f>'Fase de grupos'!H48</f>
        <v>1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2</v>
      </c>
      <c r="X45" s="6">
        <f>L50</f>
        <v>1</v>
      </c>
      <c r="Y45" s="6">
        <f>D44+C47+C49</f>
        <v>3</v>
      </c>
      <c r="Z45" s="6">
        <f>C44+D47+D49</f>
        <v>5</v>
      </c>
      <c r="AA45" s="6">
        <f>Y45-Z45</f>
        <v>-2</v>
      </c>
      <c r="AB45" s="10">
        <f>3*V45+W45</f>
        <v>2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0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 x14ac:dyDescent="0.2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4</v>
      </c>
      <c r="Z46" s="6">
        <f>D45+C46+C49</f>
        <v>7</v>
      </c>
      <c r="AA46" s="6">
        <f>Y46-Z46</f>
        <v>-3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 x14ac:dyDescent="0.25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1</v>
      </c>
      <c r="X47" s="97">
        <f>R50</f>
        <v>1</v>
      </c>
      <c r="Y47" s="97">
        <f>D45+D47+D48</f>
        <v>5</v>
      </c>
      <c r="Z47" s="97">
        <f>C45+C47+C48</f>
        <v>5</v>
      </c>
      <c r="AA47" s="97">
        <f>Y47-Z47</f>
        <v>0</v>
      </c>
      <c r="AB47" s="12">
        <f>3*V47+W47</f>
        <v>4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 x14ac:dyDescent="0.2">
      <c r="B48" s="1" t="str">
        <f>'Fase de grupos'!G51</f>
        <v>Brasil</v>
      </c>
      <c r="C48" s="9">
        <f>'Fase de grupos'!H51</f>
        <v>3</v>
      </c>
      <c r="D48" s="13">
        <f>'Fase de grupos'!I51</f>
        <v>2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 x14ac:dyDescent="0.25">
      <c r="B49" s="1" t="str">
        <f>'Fase de grupos'!G52</f>
        <v>Suiza</v>
      </c>
      <c r="C49" s="11">
        <f>'Fase de grupos'!H52</f>
        <v>2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 x14ac:dyDescent="0.25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2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1</v>
      </c>
      <c r="Q50" s="91">
        <f>SUM(Q44:Q49)</f>
        <v>1</v>
      </c>
      <c r="R50" s="92">
        <f>SUM(R44:R49)</f>
        <v>1</v>
      </c>
      <c r="U50"/>
    </row>
    <row r="51" spans="2:36" ht="15.75" thickBot="1" x14ac:dyDescent="0.25">
      <c r="U51"/>
    </row>
    <row r="52" spans="2:36" ht="15.75" thickBot="1" x14ac:dyDescent="0.25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 x14ac:dyDescent="0.25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 x14ac:dyDescent="0.2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7</v>
      </c>
      <c r="Z54" s="95">
        <f>D54+D56+D58</f>
        <v>2</v>
      </c>
      <c r="AA54" s="95">
        <f>Y54-Z54</f>
        <v>5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 x14ac:dyDescent="0.2">
      <c r="B55" s="1" t="str">
        <f>'Fase de grupos'!G58</f>
        <v>Suecia</v>
      </c>
      <c r="C55" s="9">
        <f>'Fase de grupos'!H58</f>
        <v>2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4</v>
      </c>
      <c r="Z55" s="6">
        <f>C54+D57+D59</f>
        <v>5</v>
      </c>
      <c r="AA55" s="6">
        <f>Y55-Z55</f>
        <v>-1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 x14ac:dyDescent="0.2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4</v>
      </c>
      <c r="Z56" s="6">
        <f>D55+C56+C59</f>
        <v>3</v>
      </c>
      <c r="AA56" s="6">
        <f>Y56-Z56</f>
        <v>1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 x14ac:dyDescent="0.25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1</v>
      </c>
      <c r="Z57" s="97">
        <f>C55+C57+C58</f>
        <v>6</v>
      </c>
      <c r="AA57" s="97">
        <f>Y57-Z57</f>
        <v>-5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 x14ac:dyDescent="0.2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 x14ac:dyDescent="0.25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 x14ac:dyDescent="0.25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 x14ac:dyDescent="0.25">
      <c r="U61"/>
    </row>
    <row r="62" spans="2:36" ht="15.75" thickBot="1" x14ac:dyDescent="0.25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 x14ac:dyDescent="0.25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 x14ac:dyDescent="0.2">
      <c r="B64" s="1" t="str">
        <f>'Fase de grupos'!G67</f>
        <v>Bélgica</v>
      </c>
      <c r="C64" s="94">
        <f>'Fase de grupos'!H67</f>
        <v>3</v>
      </c>
      <c r="D64" s="96">
        <f>'Fase de grupos'!I67</f>
        <v>1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7</v>
      </c>
      <c r="Z64" s="95">
        <f>D64+D66+D68</f>
        <v>3</v>
      </c>
      <c r="AA64" s="95">
        <f>Y64-Z64</f>
        <v>4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 x14ac:dyDescent="0.2">
      <c r="B65" s="1" t="str">
        <f>'Fase de grupos'!G68</f>
        <v>Túnez</v>
      </c>
      <c r="C65" s="9">
        <f>'Fase de grupos'!H68</f>
        <v>1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3</v>
      </c>
      <c r="Z65" s="6">
        <f>C64+D67+D69</f>
        <v>7</v>
      </c>
      <c r="AA65" s="6">
        <f>Y65-Z65</f>
        <v>-4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 x14ac:dyDescent="0.2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2</v>
      </c>
      <c r="Z66" s="6">
        <f>D65+C66+C69</f>
        <v>6</v>
      </c>
      <c r="AA66" s="6">
        <f>Y66-Z66</f>
        <v>-4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 x14ac:dyDescent="0.25">
      <c r="B67" s="1" t="str">
        <f>'Fase de grupos'!G70</f>
        <v>Panamá</v>
      </c>
      <c r="C67" s="9">
        <f>'Fase de grupos'!H70</f>
        <v>1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8</v>
      </c>
      <c r="Z67" s="97">
        <f>C65+C67+C68</f>
        <v>4</v>
      </c>
      <c r="AA67" s="97">
        <f>Y67-Z67</f>
        <v>4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 x14ac:dyDescent="0.2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 x14ac:dyDescent="0.25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 x14ac:dyDescent="0.25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 x14ac:dyDescent="0.25">
      <c r="U71"/>
    </row>
    <row r="72" spans="2:36" ht="15.75" thickBot="1" x14ac:dyDescent="0.25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 x14ac:dyDescent="0.25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 x14ac:dyDescent="0.2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1</v>
      </c>
      <c r="X74" s="95">
        <f>I80</f>
        <v>0</v>
      </c>
      <c r="Y74" s="95">
        <f>C74+C76+C78</f>
        <v>5</v>
      </c>
      <c r="Z74" s="95">
        <f>D74+D76+D78</f>
        <v>3</v>
      </c>
      <c r="AA74" s="95">
        <f>Y74-Z74</f>
        <v>2</v>
      </c>
      <c r="AB74" s="8">
        <f>3*V74+W74</f>
        <v>7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3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 x14ac:dyDescent="0.2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1</v>
      </c>
      <c r="X75" s="6">
        <f>L80</f>
        <v>1</v>
      </c>
      <c r="Y75" s="6">
        <f>D74+C77+C79</f>
        <v>5</v>
      </c>
      <c r="Z75" s="6">
        <f>C74+D77+D79</f>
        <v>5</v>
      </c>
      <c r="AA75" s="6">
        <f>Y75-Z75</f>
        <v>0</v>
      </c>
      <c r="AB75" s="10">
        <f>3*V75+W75</f>
        <v>4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 x14ac:dyDescent="0.2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2</v>
      </c>
      <c r="X76" s="6">
        <f>O80</f>
        <v>0</v>
      </c>
      <c r="Y76" s="6">
        <f>C75+D76+D79</f>
        <v>5</v>
      </c>
      <c r="Z76" s="6">
        <f>D75+C76+C79</f>
        <v>4</v>
      </c>
      <c r="AA76" s="6">
        <f>Y76-Z76</f>
        <v>1</v>
      </c>
      <c r="AB76" s="10">
        <f>3*V76+W76</f>
        <v>5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 x14ac:dyDescent="0.25">
      <c r="B77" s="1" t="str">
        <f>'Fase de grupos'!G80</f>
        <v>Senegal</v>
      </c>
      <c r="C77" s="9">
        <f>'Fase de grupos'!H80</f>
        <v>2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0</v>
      </c>
      <c r="X77" s="97">
        <f>R80</f>
        <v>3</v>
      </c>
      <c r="Y77" s="97">
        <f>D75+D77+D78</f>
        <v>3</v>
      </c>
      <c r="Z77" s="97">
        <f>C75+C77+C78</f>
        <v>6</v>
      </c>
      <c r="AA77" s="97">
        <f>Y77-Z77</f>
        <v>-3</v>
      </c>
      <c r="AB77" s="12">
        <f>3*V77+W77</f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 x14ac:dyDescent="0.2">
      <c r="B78" s="1" t="str">
        <f>'Fase de grupos'!G81</f>
        <v>Polonia</v>
      </c>
      <c r="C78" s="9">
        <f>'Fase de grupos'!H81</f>
        <v>2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 x14ac:dyDescent="0.25">
      <c r="B79" s="1" t="str">
        <f>'Fase de grupos'!G82</f>
        <v>Senegal</v>
      </c>
      <c r="C79" s="11">
        <f>'Fase de grupos'!H82</f>
        <v>2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 x14ac:dyDescent="0.25">
      <c r="G80" s="90">
        <f>SUM(G74:G79)</f>
        <v>2</v>
      </c>
      <c r="H80" s="91">
        <f t="shared" ref="H80:N80" si="7">SUM(H74:H79)</f>
        <v>1</v>
      </c>
      <c r="I80" s="92">
        <f t="shared" si="7"/>
        <v>0</v>
      </c>
      <c r="J80" s="90">
        <f t="shared" si="7"/>
        <v>1</v>
      </c>
      <c r="K80" s="91">
        <f t="shared" si="7"/>
        <v>1</v>
      </c>
      <c r="L80" s="92">
        <f t="shared" si="7"/>
        <v>1</v>
      </c>
      <c r="M80" s="90">
        <f t="shared" si="7"/>
        <v>1</v>
      </c>
      <c r="N80" s="91">
        <f t="shared" si="7"/>
        <v>2</v>
      </c>
      <c r="O80" s="92">
        <f>SUM(O74:O79)</f>
        <v>0</v>
      </c>
      <c r="P80" s="91">
        <f>SUM(P74:P79)</f>
        <v>0</v>
      </c>
      <c r="Q80" s="91">
        <f>SUM(Q74:Q79)</f>
        <v>0</v>
      </c>
      <c r="R80" s="92">
        <f>SUM(R74:R79)</f>
        <v>3</v>
      </c>
      <c r="U80"/>
    </row>
    <row r="81" spans="21:21" x14ac:dyDescent="0.2">
      <c r="U81"/>
    </row>
    <row r="82" spans="21:21" x14ac:dyDescent="0.2">
      <c r="U82"/>
    </row>
    <row r="83" spans="21:21" x14ac:dyDescent="0.2">
      <c r="U83"/>
    </row>
    <row r="84" spans="21:21" x14ac:dyDescent="0.2">
      <c r="U84"/>
    </row>
    <row r="85" spans="21:21" x14ac:dyDescent="0.2">
      <c r="U85"/>
    </row>
    <row r="86" spans="21:21" x14ac:dyDescent="0.2">
      <c r="U86"/>
    </row>
    <row r="87" spans="21:21" x14ac:dyDescent="0.2">
      <c r="U87"/>
    </row>
    <row r="88" spans="21:21" x14ac:dyDescent="0.2">
      <c r="U88"/>
    </row>
    <row r="89" spans="21:21" x14ac:dyDescent="0.2">
      <c r="U89"/>
    </row>
    <row r="90" spans="21:21" x14ac:dyDescent="0.2">
      <c r="U90"/>
    </row>
    <row r="91" spans="21:21" x14ac:dyDescent="0.2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2010-03-03T16:28:09Z</dcterms:created>
  <dcterms:modified xsi:type="dcterms:W3CDTF">2018-05-09T01:05:15Z</dcterms:modified>
</cp:coreProperties>
</file>