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1.jpeg" ContentType="image/jpeg"/>
  <Override PartName="/xl/media/image4.png" ContentType="image/png"/>
  <Override PartName="/xl/media/image2.jpeg" ContentType="image/jpeg"/>
  <Override PartName="/xl/media/image3.png" ContentType="image/png"/>
  <Override PartName="/xl/media/image1.jpeg" ContentType="image/jpeg"/>
  <Override PartName="/xl/media/image6.png" ContentType="image/png"/>
  <Override PartName="/xl/media/image5.png" ContentType="image/png"/>
  <Override PartName="/xl/media/image7.png" ContentType="image/png"/>
  <Override PartName="/xl/media/image8.png" ContentType="image/png"/>
  <Override PartName="/xl/media/image10.png" ContentType="image/png"/>
  <Override PartName="/xl/media/image9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<sst xmlns="http://schemas.openxmlformats.org/spreadsheetml/2006/main" count="457" uniqueCount="226">
  <si>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</si>
  <si>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</si>
  <si>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</si>
  <si>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</si>
  <si>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</si>
  <si>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</si>
  <si>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</si>
  <si>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</si>
  <si>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</si>
  <si>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</si>
  <si>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</si>
  <si>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</si>
  <si>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</si>
  <si>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</si>
  <si>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</si>
  <si>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</si>
  <si>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</si>
  <si>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</si>
  <si>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</si>
  <si>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</si>
  <si>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</si>
  <si>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</si>
  <si>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</si>
  <si>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</si>
  <si>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</si>
  <si>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</si>
  <si>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</si>
  <si>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</si>
  <si>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</si>
  <si>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</si>
  <si>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</si>
  <si>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</si>
  <si>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</si>
  <si>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</si>
  <si>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</si>
  <si>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</si>
  <si>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</si>
  <si>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</si>
  <si>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</si>
  <si>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</si>
  <si>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</si>
  <si>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</si>
  <si>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</si>
  <si>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</si>
  <si>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</si>
  <si>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</si>
  <si>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</si>
  <si>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</si>
  <si>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</si>
  <si>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Lucas Bouissa</t>
  </si>
  <si>
    <t xml:space="preserve">e-mail</t>
  </si>
  <si>
    <t xml:space="preserve">lucasbouissa@gmail.com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</si>
  <si>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</si>
  <si>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</si>
  <si>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</si>
  <si>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</si>
  <si>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</si>
  <si>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</si>
  <si>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</si>
  <si>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</si>
  <si>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</si>
  <si>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</si>
  <si>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</si>
  <si>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</si>
  <si>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</si>
  <si>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</si>
  <si>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</si>
  <si>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</si>
  <si>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</si>
  <si>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</si>
  <si>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</si>
  <si>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</si>
  <si>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</si>
  <si>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</si>
  <si>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</si>
  <si>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</si>
  <si>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</si>
  <si>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</si>
  <si>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</si>
  <si>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</si>
  <si>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</si>
  <si>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</si>
  <si>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</si>
  <si>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</si>
  <si>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</si>
  <si>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</si>
  <si>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</si>
  <si>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</si>
  <si>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</si>
  <si>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</si>
  <si>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</si>
  <si>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</si>
  <si>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</si>
  <si>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</si>
  <si>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</si>
  <si>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</si>
  <si>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</si>
  <si>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</si>
  <si>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</si>
  <si>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</si>
  <si>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</si>
  <si>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</si>
  <si>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</si>
  <si>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</si>
  <si>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</si>
  <si>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</si>
  <si>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</si>
  <si>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</si>
  <si>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</si>
  <si>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</si>
  <si>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</si>
  <si>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</si>
  <si>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</si>
  <si>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</si>
  <si>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</si>
  <si>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</si>
  <si>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</si>
  <si>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</si>
  <si>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</si>
  <si>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</si>
  <si>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</si>
  <si>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</si>
  <si>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</si>
  <si>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</si>
  <si>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</si>
  <si>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</si>
  <si>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</si>
  <si>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</si>
  <si>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</si>
  <si>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</si>
  <si>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</si>
  <si>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</si>
  <si>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</si>
  <si>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</si>
  <si>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</si>
  <si>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</si>
  <si>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</si>
  <si>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</si>
  <si>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</si>
  <si>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</si>
  <si>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</si>
  <si>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</si>
  <si>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</si>
  <si>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</si>
  <si>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</si>
  <si>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</si>
  <si>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</si>
  <si>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</si>
  <si>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</si>
  <si>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</si>
  <si>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</si>
  <si>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</si>
  <si>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</si>
  <si>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</si>
  <si>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</si>
  <si>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</si>
  <si>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</si>
  <si>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</si>
  <si>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</si>
  <si>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</si>
  <si>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</si>
  <si>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</si>
  <si>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</si>
  <si>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</si>
  <si>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</si>
  <si>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</si>
  <si>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</si>
  <si>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</si>
  <si>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</si>
  <si>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</si>
  <si>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</si>
  <si>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Higuain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</si>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</sst>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01120" y="637920"/>
          <a:ext cx="334584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19080</xdr:rowOff>
    </xdr:from>
    <xdr:to>
      <xdr:col>21</xdr:col>
      <xdr:colOff>1347120</xdr:colOff>
      <xdr:row>6</xdr:row>
      <xdr:rowOff>57960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57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143640</xdr:rowOff>
    </xdr:from>
    <xdr:to>
      <xdr:col>4</xdr:col>
      <xdr:colOff>275760</xdr:colOff>
      <xdr:row>12</xdr:row>
      <xdr:rowOff>170280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04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114840</xdr:rowOff>
    </xdr:from>
    <xdr:to>
      <xdr:col>4</xdr:col>
      <xdr:colOff>304200</xdr:colOff>
      <xdr:row>22</xdr:row>
      <xdr:rowOff>190080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2840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86760</xdr:rowOff>
    </xdr:from>
    <xdr:to>
      <xdr:col>4</xdr:col>
      <xdr:colOff>294840</xdr:colOff>
      <xdr:row>32</xdr:row>
      <xdr:rowOff>169560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33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133920</xdr:rowOff>
    </xdr:from>
    <xdr:to>
      <xdr:col>4</xdr:col>
      <xdr:colOff>285480</xdr:colOff>
      <xdr:row>43</xdr:row>
      <xdr:rowOff>1080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04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134280</xdr:rowOff>
    </xdr:from>
    <xdr:to>
      <xdr:col>4</xdr:col>
      <xdr:colOff>285480</xdr:colOff>
      <xdr:row>53</xdr:row>
      <xdr:rowOff>9720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14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86400</xdr:rowOff>
    </xdr:from>
    <xdr:to>
      <xdr:col>4</xdr:col>
      <xdr:colOff>359640</xdr:colOff>
      <xdr:row>62</xdr:row>
      <xdr:rowOff>162360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69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124920</xdr:rowOff>
    </xdr:from>
    <xdr:to>
      <xdr:col>4</xdr:col>
      <xdr:colOff>361800</xdr:colOff>
      <xdr:row>73</xdr:row>
      <xdr:rowOff>19440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1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86400</xdr:rowOff>
    </xdr:from>
    <xdr:to>
      <xdr:col>4</xdr:col>
      <xdr:colOff>323280</xdr:colOff>
      <xdr:row>82</xdr:row>
      <xdr:rowOff>147600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52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67760" y="3724200"/>
          <a:ext cx="183204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ucasbouissa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5303643724696"/>
    <col collapsed="false" hidden="false" max="3" min="3" style="0" width="113.866396761134"/>
    <col collapsed="false" hidden="false" max="4" min="4" style="0" width="1.60728744939271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false" showOutlineSymbols="true" defaultGridColor="true" view="normal" topLeftCell="B62" colorId="64" zoomScale="100" zoomScaleNormal="100" zoomScalePageLayoutView="100" workbookViewId="0">
      <selection pane="topLeft" activeCell="I70" activeCellId="0" sqref="I70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7449392712551"/>
    <col collapsed="false" hidden="false" max="5" min="5" style="0" width="8.03238866396761"/>
    <col collapsed="false" hidden="false" max="6" min="6" style="0" width="22.1740890688259"/>
    <col collapsed="false" hidden="false" max="7" min="7" style="0" width="15.7449392712551"/>
    <col collapsed="false" hidden="false" max="9" min="8" style="0" width="4.60728744939271"/>
    <col collapsed="false" hidden="false" max="10" min="10" style="0" width="15.7449392712551"/>
    <col collapsed="false" hidden="false" max="11" min="11" style="0" width="3.64372469635628"/>
    <col collapsed="false" hidden="false" max="12" min="12" style="1" width="3.64372469635628"/>
    <col collapsed="false" hidden="false" max="13" min="13" style="0" width="15.7449392712551"/>
    <col collapsed="false" hidden="false" max="18" min="14" style="0" width="3.64372469635628"/>
    <col collapsed="false" hidden="false" max="19" min="19" style="0" width="5.67611336032389"/>
    <col collapsed="false" hidden="false" max="20" min="20" style="0" width="4.60728744939271"/>
    <col collapsed="false" hidden="false" max="21" min="21" style="12" width="2.67611336032389"/>
    <col collapsed="false" hidden="false" max="22" min="22" style="0" width="25.2793522267206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4.9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0</v>
      </c>
      <c r="S8" s="67" t="n">
        <f aca="false">IF('No modificar!!'!AJ4=3,'No modificar!!'!AA4,IF('No modificar!!'!AJ5=3,'No modificar!!'!AA5,IF('No modificar!!'!AJ6=3,'No modificar!!'!AA6,'No modificar!!'!AA7)))</f>
        <v>7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3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0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0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-5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7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4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3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1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2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6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-3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6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1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1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3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-2</v>
      </c>
      <c r="T40" s="74" t="n">
        <f aca="false">IF('No modificar!!'!AJ34=1,'No modificar!!'!AB34,IF('No modificar!!'!AJ35=1,'No modificar!!'!AB35,IF('No modificar!!'!AJ36=1,'No modificar!!'!AB36,'No modificar!!'!AB37)))</f>
        <v>1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1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2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1</v>
      </c>
      <c r="P51" s="81" t="n">
        <f aca="false">IF('No modificar!!'!AJ44=0,'No modificar!!'!X44,IF('No modificar!!'!AJ45=0,'No modificar!!'!X45,IF('No modificar!!'!AJ46=0,'No modificar!!'!X46,'No modificar!!'!X47)))</f>
        <v>2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-4</v>
      </c>
      <c r="T51" s="79" t="n">
        <f aca="false">IF('No modificar!!'!AJ44=0,'No modificar!!'!AB44,IF('No modificar!!'!AJ45=0,'No modificar!!'!AB45,IF('No modificar!!'!AJ46=0,'No modificar!!'!AB46,'No modificar!!'!AB47)))</f>
        <v>1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0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0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2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2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2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0</v>
      </c>
      <c r="R61" s="81" t="n">
        <f aca="false">IF('No modificar!!'!AJ54=0,'No modificar!!'!Z54,IF('No modificar!!'!AJ55=0,'No modificar!!'!Z55,IF('No modificar!!'!AJ56=0,'No modificar!!'!Z56,'No modificar!!'!Z57)))</f>
        <v>3</v>
      </c>
      <c r="S61" s="81" t="n">
        <f aca="false">IF('No modificar!!'!AJ54=0,'No modificar!!'!AA54,IF('No modificar!!'!AJ55=0,'No modificar!!'!AA55,IF('No modificar!!'!AJ56=0,'No modificar!!'!AA56,'No modificar!!'!AA57)))</f>
        <v>-3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1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6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4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5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2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3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4</v>
      </c>
      <c r="S71" s="81" t="n">
        <f aca="false">IF('No modificar!!'!AJ64=0,'No modificar!!'!AA64,IF('No modificar!!'!AJ65=0,'No modificar!!'!AA65,IF('No modificar!!'!AJ66=0,'No modificar!!'!AA66,'No modificar!!'!AA67)))</f>
        <v>-4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1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1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0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1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-2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-3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ucasbouiss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N26" activeCellId="0" sqref="N26"/>
    </sheetView>
  </sheetViews>
  <sheetFormatPr defaultRowHeight="15"/>
  <cols>
    <col collapsed="false" hidden="false" max="1" min="1" style="30" width="2.67611336032389"/>
    <col collapsed="false" hidden="false" max="2" min="2" style="108" width="3.64372469635628"/>
    <col collapsed="false" hidden="false" max="3" min="3" style="108" width="10.497975708502"/>
    <col collapsed="false" hidden="false" max="4" min="4" style="108" width="13.1740890688259"/>
    <col collapsed="false" hidden="false" max="6" min="5" style="108" width="3.64372469635628"/>
    <col collapsed="false" hidden="false" max="7" min="7" style="1" width="17.6761133603239"/>
    <col collapsed="false" hidden="false" max="8" min="8" style="1" width="3.64372469635628"/>
    <col collapsed="false" hidden="false" max="9" min="9" style="108" width="3.64372469635628"/>
    <col collapsed="false" hidden="false" max="10" min="10" style="1" width="18.7449392712551"/>
    <col collapsed="false" hidden="false" max="11" min="11" style="1" width="3.64372469635628"/>
    <col collapsed="false" hidden="false" max="12" min="12" style="108" width="7.49797570850202"/>
    <col collapsed="false" hidden="false" max="13" min="13" style="1" width="16.8178137651822"/>
    <col collapsed="false" hidden="false" max="14" min="14" style="1" width="3.64372469635628"/>
    <col collapsed="false" hidden="false" max="15" min="15" style="108" width="3.64372469635628"/>
    <col collapsed="false" hidden="false" max="16" min="16" style="1" width="15.7449392712551"/>
    <col collapsed="false" hidden="false" max="17" min="17" style="1" width="3.64372469635628"/>
    <col collapsed="false" hidden="false" max="18" min="18" style="108" width="3.64372469635628"/>
    <col collapsed="false" hidden="false" max="19" min="19" style="1" width="15.7449392712551"/>
    <col collapsed="false" hidden="false" max="20" min="20" style="108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2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Francia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Argentina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Argentina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">
        <v>130</v>
      </c>
      <c r="H17" s="118" t="n">
        <v>0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">
        <v>28</v>
      </c>
      <c r="K23" s="118" t="n">
        <v>2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2</v>
      </c>
      <c r="I24" s="10"/>
      <c r="J24" s="10"/>
      <c r="K24" s="10"/>
      <c r="L24" s="10"/>
      <c r="M24" s="121" t="str">
        <f aca="false">IF(K23&gt;K30,J30,IF(K30&gt;K23,J23,"Manualmente"))</f>
        <v>Alemania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1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tr">
        <f aca="false">IF(E31&gt;E32,D31,IF(E32&gt;E31,D32,"Manualmente"))</f>
        <v>Inglaterra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2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  <c r="AA48" s="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60728744939271"/>
    <col collapsed="false" hidden="false" max="3" min="3" style="1" width="13.497975708502"/>
    <col collapsed="false" hidden="false" max="5" min="4" style="1" width="1.92712550607287"/>
    <col collapsed="false" hidden="false" max="6" min="6" style="1" width="15.7449392712551"/>
    <col collapsed="false" hidden="false" max="7" min="7" style="0" width="3.64372469635628"/>
    <col collapsed="false" hidden="false" max="8" min="8" style="0" width="3"/>
    <col collapsed="false" hidden="false" max="9" min="9" style="0" width="15.7449392712551"/>
    <col collapsed="false" hidden="false" max="11" min="10" style="0" width="3.64372469635628"/>
    <col collapsed="false" hidden="false" max="12" min="12" style="0" width="15.7449392712551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2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2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1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0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1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0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2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3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0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2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2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1</v>
      </c>
      <c r="F34" s="124" t="str">
        <f aca="false">'Fase de grupos'!J79</f>
        <v>Colombia</v>
      </c>
    </row>
    <row r="35" customFormat="false" ht="15.75" hidden="false" customHeight="false" outlineLevel="0" collapsed="false">
      <c r="A35" s="8"/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0</v>
      </c>
      <c r="F35" s="131" t="str">
        <f aca="false">'Fase de grupos'!J80</f>
        <v>Japón</v>
      </c>
    </row>
    <row r="36" customFormat="false" ht="15" hidden="false" customHeight="false" outlineLevel="0" collapsed="false">
      <c r="A36" s="8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0</v>
      </c>
      <c r="E38" s="126" t="n">
        <f aca="false">'Fase de grupos'!I11</f>
        <v>2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1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0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2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customFormat="false" ht="15" hidden="false" customHeight="false" outlineLevel="0" collapsed="false">
      <c r="A56" s="8"/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customFormat="false" ht="15" hidden="false" customHeight="false" outlineLevel="0" collapsed="false">
      <c r="A57" s="8"/>
      <c r="B57" s="128" t="n">
        <v>50</v>
      </c>
      <c r="C57" s="60" t="str">
        <f aca="false">'Fase final'!D10</f>
        <v>Francia</v>
      </c>
      <c r="D57" s="60" t="n">
        <f aca="false">'Fase final'!E10</f>
        <v>2</v>
      </c>
      <c r="E57" s="60" t="n">
        <f aca="false">'Fase final'!E11</f>
        <v>1</v>
      </c>
      <c r="F57" s="134" t="str">
        <f aca="false">'Fase final'!D11</f>
        <v>Croacia</v>
      </c>
    </row>
    <row r="58" customFormat="false" ht="15" hidden="false" customHeight="false" outlineLevel="0" collapsed="false">
      <c r="A58" s="8"/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México</v>
      </c>
    </row>
    <row r="59" customFormat="false" ht="15" hidden="false" customHeight="false" outlineLevel="0" collapsed="false">
      <c r="A59" s="8"/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2</v>
      </c>
      <c r="F59" s="134" t="str">
        <f aca="false">'Fase final'!D18</f>
        <v>Colombia</v>
      </c>
    </row>
    <row r="60" customFormat="false" ht="15" hidden="false" customHeight="false" outlineLevel="0" collapsed="false">
      <c r="A60" s="8"/>
      <c r="B60" s="128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1</v>
      </c>
      <c r="F60" s="134" t="str">
        <f aca="false">'Fase final'!D22</f>
        <v>Egipto</v>
      </c>
    </row>
    <row r="61" customFormat="false" ht="15" hidden="false" customHeight="false" outlineLevel="0" collapsed="false">
      <c r="A61" s="8"/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Perú</v>
      </c>
    </row>
    <row r="62" customFormat="false" ht="15" hidden="false" customHeight="false" outlineLevel="0" collapsed="false">
      <c r="A62" s="8"/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Costa Rica</v>
      </c>
    </row>
    <row r="63" customFormat="false" ht="15.75" hidden="false" customHeight="false" outlineLevel="0" collapsed="false">
      <c r="A63" s="8"/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2</v>
      </c>
      <c r="F63" s="136" t="str">
        <f aca="false">'Fase final'!D32</f>
        <v>Inglaterra</v>
      </c>
    </row>
    <row r="64" customFormat="false" ht="15" hidden="false" customHeight="false" outlineLevel="0" collapsed="false">
      <c r="A64" s="8"/>
      <c r="B64" s="123"/>
      <c r="C64" s="123"/>
      <c r="D64" s="123"/>
      <c r="E64" s="123"/>
      <c r="F64" s="1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0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2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Inglaterra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2</v>
      </c>
      <c r="E73" s="130" t="n">
        <f aca="false">'Fase final'!K30</f>
        <v>1</v>
      </c>
      <c r="F73" s="131" t="str">
        <f aca="false">'Fase final'!J30</f>
        <v>Alemania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25" t="n">
        <v>63</v>
      </c>
      <c r="C76" s="126" t="str">
        <f aca="false">'Fase final'!M12</f>
        <v>Francia</v>
      </c>
      <c r="D76" s="126" t="n">
        <f aca="false">'Fase final'!N12</f>
        <v>1</v>
      </c>
      <c r="E76" s="126" t="n">
        <f aca="false">'Fase final'!N14</f>
        <v>2</v>
      </c>
      <c r="F76" s="127" t="str">
        <f aca="false">'Fase final'!M14</f>
        <v>Argentina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2</v>
      </c>
      <c r="E77" s="130" t="n">
        <f aca="false">'Fase final'!N24</f>
        <v>2</v>
      </c>
      <c r="F77" s="131" t="str">
        <f aca="false">'Fase final'!M24</f>
        <v>Alemania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  <c r="D81" s="0"/>
      <c r="E81" s="0"/>
      <c r="F81" s="0"/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  <c r="D85" s="0"/>
      <c r="E85" s="0"/>
      <c r="F85" s="0"/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  <c r="D86" s="0"/>
      <c r="E86" s="0"/>
      <c r="F86" s="0"/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customFormat="false" ht="15.75" hidden="false" customHeight="false" outlineLevel="0" collapsed="false">
      <c r="A105" s="8"/>
      <c r="B105" s="129" t="s">
        <v>213</v>
      </c>
      <c r="C105" s="131" t="str">
        <f aca="false">'Fase final'!G31</f>
        <v>Inglaterra</v>
      </c>
    </row>
    <row r="106" customFormat="false" ht="15" hidden="false" customHeight="false" outlineLevel="0" collapsed="false">
      <c r="A106" s="8"/>
      <c r="B106" s="123"/>
      <c r="C106" s="1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25" t="s">
        <v>218</v>
      </c>
      <c r="C114" s="127" t="str">
        <f aca="false">C76</f>
        <v>Francia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Argentina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Alemania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41" t="s">
        <v>26</v>
      </c>
      <c r="C120" s="122" t="str">
        <f aca="false">'Fase final'!P13</f>
        <v>Argentina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41" t="s">
        <v>222</v>
      </c>
      <c r="C122" s="122" t="str">
        <f aca="false">'Fase final'!P17</f>
        <v>Higuain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60728744939271"/>
    <col collapsed="false" hidden="false" max="2" min="2" style="0" width="15.7449392712551"/>
    <col collapsed="false" hidden="false" max="4" min="3" style="0" width="5.67611336032389"/>
    <col collapsed="false" hidden="false" max="5" min="5" style="0" width="15.7449392712551"/>
    <col collapsed="false" hidden="false" max="20" min="6" style="0" width="4.60728744939271"/>
    <col collapsed="false" hidden="false" max="21" min="21" style="1" width="15.7449392712551"/>
    <col collapsed="false" hidden="false" max="27" min="22" style="0" width="3.64372469635628"/>
    <col collapsed="false" hidden="false" max="28" min="28" style="0" width="4.60728744939271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  <c r="U2" s="0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U3" s="0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0</v>
      </c>
      <c r="X4" s="126" t="n">
        <f aca="false">I10</f>
        <v>2</v>
      </c>
      <c r="Y4" s="126" t="n">
        <f aca="false">C4+C6+C8</f>
        <v>2</v>
      </c>
      <c r="Z4" s="126" t="n">
        <f aca="false">D4+D6+D8</f>
        <v>4</v>
      </c>
      <c r="AA4" s="126" t="n">
        <f aca="false">Y4-Z4</f>
        <v>-2</v>
      </c>
      <c r="AB4" s="142" t="n">
        <f aca="false">3*V4+W4</f>
        <v>3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0</v>
      </c>
      <c r="Z5" s="123" t="n">
        <f aca="false">C4+D7+D9</f>
        <v>5</v>
      </c>
      <c r="AA5" s="123" t="n">
        <f aca="false">Y5-Z5</f>
        <v>-5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2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3</v>
      </c>
      <c r="Z6" s="123" t="n">
        <f aca="false">D5+C6+C9</f>
        <v>3</v>
      </c>
      <c r="AA6" s="123" t="n">
        <f aca="false">Y6-Z6</f>
        <v>0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3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0</v>
      </c>
      <c r="AA7" s="130" t="n">
        <f aca="false">Y7-Z7</f>
        <v>7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0</v>
      </c>
      <c r="D8" s="124" t="n">
        <f aca="false">'Fase de grupos'!I11</f>
        <v>2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  <c r="U9" s="0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0</v>
      </c>
      <c r="I10" s="122" t="n">
        <f aca="false">SUM(I4:I9)</f>
        <v>2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  <c r="U10" s="0"/>
    </row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  <c r="U12" s="0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U13" s="0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4</v>
      </c>
      <c r="Z14" s="126" t="n">
        <f aca="false">D14+D16+D18</f>
        <v>2</v>
      </c>
      <c r="AA14" s="126" t="n">
        <f aca="false">Y14-Z14</f>
        <v>2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7</v>
      </c>
      <c r="Z15" s="123" t="n">
        <f aca="false">C14+D17+D19</f>
        <v>1</v>
      </c>
      <c r="AA15" s="123" t="n">
        <f aca="false">Y15-Z15</f>
        <v>6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0</v>
      </c>
      <c r="Z16" s="123" t="n">
        <f aca="false">D15+C16+C19</f>
        <v>5</v>
      </c>
      <c r="AA16" s="123" t="n">
        <f aca="false">Y16-Z16</f>
        <v>-5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0</v>
      </c>
      <c r="Z17" s="130" t="n">
        <f aca="false">C15+C17+C18</f>
        <v>3</v>
      </c>
      <c r="AA17" s="130" t="n">
        <f aca="false">Y17-Z17</f>
        <v>-3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1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  <c r="U19" s="0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  <c r="U20" s="0"/>
    </row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  <c r="U22" s="0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U23" s="0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2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6</v>
      </c>
      <c r="Z24" s="126" t="n">
        <f aca="false">D24+D26+D28</f>
        <v>1</v>
      </c>
      <c r="AA24" s="126" t="n">
        <f aca="false">Y24-Z24</f>
        <v>5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1</v>
      </c>
      <c r="Z25" s="123" t="n">
        <f aca="false">C24+D27+D29</f>
        <v>4</v>
      </c>
      <c r="AA25" s="123" t="n">
        <f aca="false">Y25-Z25</f>
        <v>-3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3</v>
      </c>
      <c r="AA26" s="123" t="n">
        <f aca="false">Y26-Z26</f>
        <v>0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U33" s="0"/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2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6</v>
      </c>
      <c r="Z34" s="126" t="n">
        <f aca="false">D34+D36+D38</f>
        <v>2</v>
      </c>
      <c r="AA34" s="126" t="n">
        <f aca="false">Y34-Z34</f>
        <v>4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1</v>
      </c>
      <c r="X35" s="123" t="n">
        <f aca="false">L40</f>
        <v>2</v>
      </c>
      <c r="Y35" s="123" t="n">
        <f aca="false">D34+C37+C39</f>
        <v>2</v>
      </c>
      <c r="Z35" s="123" t="n">
        <f aca="false">C34+D37+D39</f>
        <v>5</v>
      </c>
      <c r="AA35" s="123" t="n">
        <f aca="false">Y35-Z35</f>
        <v>-3</v>
      </c>
      <c r="AB35" s="143" t="n">
        <f aca="false">3*V35+W35</f>
        <v>1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4</v>
      </c>
      <c r="AA36" s="123" t="n">
        <f aca="false">Y36-Z36</f>
        <v>1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1</v>
      </c>
      <c r="X37" s="130" t="n">
        <f aca="false">R40</f>
        <v>2</v>
      </c>
      <c r="Y37" s="130" t="n">
        <f aca="false">D35+D37+D38</f>
        <v>3</v>
      </c>
      <c r="Z37" s="130" t="n">
        <f aca="false">C35+C37+C38</f>
        <v>5</v>
      </c>
      <c r="AA37" s="130" t="n">
        <f aca="false">Y37-Z37</f>
        <v>-2</v>
      </c>
      <c r="AB37" s="144" t="n">
        <f aca="false">3*V37+W37</f>
        <v>1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  <c r="U39" s="0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1</v>
      </c>
      <c r="L40" s="122" t="n">
        <f aca="false">SUM(L34:L39)</f>
        <v>2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1</v>
      </c>
      <c r="R40" s="122" t="n">
        <f aca="false">SUM(R34:R39)</f>
        <v>2</v>
      </c>
      <c r="U40" s="0"/>
    </row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U43" s="0"/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1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8</v>
      </c>
      <c r="Z44" s="126" t="n">
        <f aca="false">D44+D46+D48</f>
        <v>1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0</v>
      </c>
      <c r="X45" s="123" t="n">
        <f aca="false">L50</f>
        <v>2</v>
      </c>
      <c r="Y45" s="123" t="n">
        <f aca="false">D44+C47+C49</f>
        <v>2</v>
      </c>
      <c r="Z45" s="123" t="n">
        <f aca="false">C44+D47+D49</f>
        <v>4</v>
      </c>
      <c r="AA45" s="123" t="n">
        <f aca="false">Y45-Z45</f>
        <v>-2</v>
      </c>
      <c r="AB45" s="143" t="n">
        <f aca="false">3*V45+W45</f>
        <v>3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2</v>
      </c>
      <c r="Z46" s="123" t="n">
        <f aca="false">D45+C46+C49</f>
        <v>3</v>
      </c>
      <c r="AA46" s="123" t="n">
        <f aca="false">Y46-Z46</f>
        <v>-1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0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1</v>
      </c>
      <c r="X47" s="130" t="n">
        <f aca="false">R50</f>
        <v>2</v>
      </c>
      <c r="Y47" s="130" t="n">
        <f aca="false">D45+D47+D48</f>
        <v>1</v>
      </c>
      <c r="Z47" s="130" t="n">
        <f aca="false">C45+C47+C48</f>
        <v>5</v>
      </c>
      <c r="AA47" s="130" t="n">
        <f aca="false">Y47-Z47</f>
        <v>-4</v>
      </c>
      <c r="AB47" s="144" t="n">
        <f aca="false">3*V47+W47</f>
        <v>1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0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0</v>
      </c>
      <c r="L49" s="124" t="n">
        <f aca="false">IF(C49&lt;D49,1,0)</f>
        <v>1</v>
      </c>
      <c r="M49" s="128" t="n">
        <f aca="false">IF(D49&gt;C49,1,0)</f>
        <v>1</v>
      </c>
      <c r="N49" s="123" t="n">
        <f aca="false">IF(D49=C49,1,0)</f>
        <v>0</v>
      </c>
      <c r="O49" s="124" t="n">
        <f aca="false">IF(D49&lt;C49,1,0)</f>
        <v>0</v>
      </c>
      <c r="P49" s="123"/>
      <c r="Q49" s="123"/>
      <c r="R49" s="124"/>
      <c r="U49" s="0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0</v>
      </c>
      <c r="L50" s="122" t="n">
        <f aca="false">SUM(L44:L49)</f>
        <v>2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1</v>
      </c>
      <c r="R50" s="122" t="n">
        <f aca="false">SUM(R44:R49)</f>
        <v>2</v>
      </c>
      <c r="U50" s="0"/>
    </row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U53" s="0"/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1</v>
      </c>
      <c r="AA54" s="126" t="n">
        <f aca="false">Y54-Z54</f>
        <v>5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0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2</v>
      </c>
      <c r="Z55" s="123" t="n">
        <f aca="false">C54+D57+D59</f>
        <v>3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2</v>
      </c>
      <c r="X56" s="123" t="n">
        <f aca="false">O60</f>
        <v>1</v>
      </c>
      <c r="Y56" s="123" t="n">
        <f aca="false">C55+D56+D59</f>
        <v>2</v>
      </c>
      <c r="Z56" s="123" t="n">
        <f aca="false">D55+C56+C59</f>
        <v>3</v>
      </c>
      <c r="AA56" s="123" t="n">
        <f aca="false">Y56-Z56</f>
        <v>-1</v>
      </c>
      <c r="AB56" s="143" t="n">
        <f aca="false">3*V56+W56</f>
        <v>2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0</v>
      </c>
      <c r="Z57" s="130" t="n">
        <f aca="false">C55+C57+C58</f>
        <v>3</v>
      </c>
      <c r="AA57" s="130" t="n">
        <f aca="false">Y57-Z57</f>
        <v>-3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2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  <c r="U59" s="0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2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  <c r="U60" s="0"/>
    </row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U63" s="0"/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2</v>
      </c>
      <c r="AA64" s="126" t="n">
        <f aca="false">Y64-Z64</f>
        <v>4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1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0</v>
      </c>
      <c r="Z65" s="123" t="n">
        <f aca="false">C64+D67+D69</f>
        <v>4</v>
      </c>
      <c r="AA65" s="123" t="n">
        <f aca="false">Y65-Z65</f>
        <v>-4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2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0</v>
      </c>
      <c r="Z66" s="123" t="n">
        <f aca="false">D65+C66+C69</f>
        <v>3</v>
      </c>
      <c r="AA66" s="123" t="n">
        <f aca="false">Y66-Z66</f>
        <v>-3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2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5</v>
      </c>
      <c r="Z67" s="130" t="n">
        <f aca="false">C65+C67+C68</f>
        <v>2</v>
      </c>
      <c r="AA67" s="130" t="n">
        <f aca="false">Y67-Z67</f>
        <v>3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  <c r="U69" s="0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  <c r="U70" s="0"/>
    </row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U73" s="0"/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0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1</v>
      </c>
      <c r="X74" s="126" t="n">
        <f aca="false">I80</f>
        <v>0</v>
      </c>
      <c r="Y74" s="126" t="n">
        <f aca="false">C74+C76+C78</f>
        <v>4</v>
      </c>
      <c r="Z74" s="126" t="n">
        <f aca="false">D74+D76+D78</f>
        <v>1</v>
      </c>
      <c r="AA74" s="126" t="n">
        <f aca="false">Y74-Z74</f>
        <v>3</v>
      </c>
      <c r="AB74" s="142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1</v>
      </c>
      <c r="Z75" s="123" t="n">
        <f aca="false">C74+D77+D79</f>
        <v>4</v>
      </c>
      <c r="AA75" s="123" t="n">
        <f aca="false">Y75-Z75</f>
        <v>-3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1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1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1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5</v>
      </c>
      <c r="Z76" s="123" t="n">
        <f aca="false">D75+C76+C79</f>
        <v>3</v>
      </c>
      <c r="AA76" s="123" t="n">
        <f aca="false">Y76-Z76</f>
        <v>2</v>
      </c>
      <c r="AB76" s="143" t="n">
        <f aca="false">3*V76+W76</f>
        <v>7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1</v>
      </c>
      <c r="Z77" s="130" t="n">
        <f aca="false">C75+C77+C78</f>
        <v>3</v>
      </c>
      <c r="AA77" s="130" t="n">
        <f aca="false">Y77-Z77</f>
        <v>-2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1</v>
      </c>
      <c r="I80" s="122" t="n">
        <f aca="false">SUM(I74:I79)</f>
        <v>0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2018-06-13T21:02:38Z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