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9440" windowHeight="6945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G56" i="3" l="1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6" i="3" s="1"/>
  <c r="AB34" i="3"/>
  <c r="AB46" i="3"/>
  <c r="AE46" i="3" s="1"/>
  <c r="AB17" i="3"/>
  <c r="AB75" i="3"/>
  <c r="AE65" i="3"/>
  <c r="AB47" i="3"/>
  <c r="AB35" i="3"/>
  <c r="AF34" i="3"/>
  <c r="AD37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37" i="3"/>
  <c r="AE34" i="3"/>
  <c r="AE36" i="3"/>
  <c r="AD36" i="3"/>
  <c r="AH36" i="3" s="1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S39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D17" i="5"/>
  <c r="C92" i="7" s="1"/>
  <c r="D18" i="5"/>
  <c r="F59" i="7" s="1"/>
  <c r="D31" i="5"/>
  <c r="C94" i="7" s="1"/>
  <c r="C87" i="7"/>
  <c r="D15" i="5"/>
  <c r="F58" i="7" s="1"/>
  <c r="D28" i="5"/>
  <c r="C85" i="7"/>
  <c r="C84" i="7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C88" i="7"/>
  <c r="C58" i="7"/>
  <c r="U49" i="2"/>
  <c r="V49" i="2"/>
  <c r="C103" i="7"/>
  <c r="M24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1" i="7" l="1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<sst xmlns="http://schemas.openxmlformats.org/spreadsheetml/2006/main" count="463" uniqueCount="226">
  <si>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</si>
  <si>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</si>
  <si>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</si>
  <si>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</si>
  <si>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</si>
  <si>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</si>
  <si>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</si>
  <si>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</si>
  <si>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</si>
  <si>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</si>
  <si>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</si>
  <si>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</si>
  <si>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</si>
  <si>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</si>
  <si>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</si>
  <si>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</si>
  <si>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</si>
  <si>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</si>
  <si>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</si>
  <si>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</si>
  <si>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</si>
  <si>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</si>
  <si>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</si>
  <si>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</si>
  <si>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</si>
  <si>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</si>
  <si>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</si>
  <si>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</si>
  <si>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</si>
  <si>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</si>
  <si>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</si>
  <si>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</si>
  <si>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</si>
  <si>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</si>
  <si>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</si>
  <si>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</si>
  <si>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</si>
  <si>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</si>
  <si>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</si>
  <si>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</si>
  <si>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</si>
  <si>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</si>
  <si>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</si>
  <si>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</si>
  <si>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</si>
  <si>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</si>
  <si>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</si>
  <si>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</si>
  <si>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</si>
  <si>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</si>
  <si>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</si>
  <si>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</si>
  <si>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</si>
  <si>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</si>
  <si>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</si>
  <si>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</si>
  <si>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</si>
  <si>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</si>
  <si>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</si>
  <si>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</si>
  <si>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</si>
  <si>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</si>
  <si>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</si>
  <si>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</si>
  <si>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</si>
  <si>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</si>
  <si>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</si>
  <si>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</si>
  <si>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</si>
  <si>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</si>
  <si>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</si>
  <si>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</si>
  <si>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</si>
  <si>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</si>
  <si>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</si>
  <si>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</si>
  <si>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</si>
  <si>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</si>
  <si>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</si>
  <si>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</si>
  <si>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</si>
  <si>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</si>
  <si>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</si>
  <si>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</si>
  <si>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</si>
  <si>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</si>
  <si>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</si>
  <si>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</si>
  <si>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</si>
  <si>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</si>
  <si>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</si>
  <si>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</si>
  <si>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</si>
  <si>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</si>
  <si>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</si>
  <si>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</si>
  <si>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</si>
  <si>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</si>
  <si>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</si>
  <si>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</si>
  <si>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</si>
  <si>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</si>
  <si>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</si>
  <si>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</si>
  <si>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</si>
  <si>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</si>
  <si>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</si>
  <si>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</si>
  <si>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</si>
  <si>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</si>
  <si>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</si>
  <si>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</si>
  <si>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</si>
  <si>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</si>
  <si>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</si>
  <si>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</si>
  <si>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</si>
  <si>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</si>
  <si>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</si>
  <si>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</si>
  <si>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</si>
  <si>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</si>
  <si>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</si>
  <si>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</si>
  <si>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</si>
  <si>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</si>
  <si>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</si>
  <si>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</si>
  <si>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</si>
  <si>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</si>
  <si>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</si>
  <si>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</si>
  <si>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</si>
  <si>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</si>
  <si>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</si>
  <si>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</si>
  <si>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</si>
  <si>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</si>
  <si>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</si>
  <si>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</si>
  <si>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</si>
  <si>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</si>
  <si>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</si>
  <si>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</si>
  <si>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</si>
  <si>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</si>
  <si>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</si>
  <si>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</si>
  <si>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</si>
  <si>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</si>
  <si>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</si>
  <si>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</si>
  <si>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</si>
  <si>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</si>
  <si>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</si>
  <si>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</si>
  <si>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</si>
  <si>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</si>
  <si>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</si>
  <si>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</si>
  <si>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</si>
  <si>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</si>
  <si>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</si>
  <si>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</si>
  <si>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</si>
  <si>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</si>
  <si>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</si>
  <si>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</si>
  <si>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</si>
  <si>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</si>
  <si>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</si>
  <si>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</si>
  <si>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</si>
  <si>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</si>
  <si>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</si>
  <si>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</si>
  <si>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</si>
  <si>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</si>
  <si>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</si>
  <si>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</si>
  <si>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</si>
  <si>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</si>
  <si>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</si>
  <si>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</si>
  <si>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</si>
  <si>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</si>
  <si>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</si>
  <si>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</si>
  <si>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</si>
  <si>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</si>
  <si>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</si>
  <si>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</si>
  <si>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</si>
  <si>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</si>
  <si>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</si>
  <si>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</si>
  <si>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</si>
  <si>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</si>
  <si>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</si>
  <si>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</si>
  <si>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</si>
  <si>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</si>
  <si>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</si>
  <si>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</si>
  <si>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</si>
  <si>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</si>
  <si>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</si>
  <si>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</si>
  <si>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</si>
  <si>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</si>
  <si>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</si>
  <si>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</si>
  <si>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</si>
  <si>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</si>
  <si>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</si>
  <si>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</si>
  <si>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</si>
  <si>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</si>
  <si>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</si>
  <si>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</si>
  <si>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</si>
  <si>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</si>
  <si>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</si>
  <si>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RICARDO KÖSTER</t>
  </si>
  <si>
    <t>rkoster@bbva.com</t>
  </si>
  <si>
    <t>Lukaku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</si>
</sst>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koster@bbva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abSelected="1" topLeftCell="C1" workbookViewId="0">
      <selection activeCell="C16" sqref="C16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workbookViewId="0">
      <selection activeCell="K4" sqref="K4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2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2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5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1</v>
      </c>
      <c r="O28" s="146">
        <f>IF('No modificar!!'!AJ24=3,'No modificar!!'!W24,IF('No modificar!!'!AJ25=3,'No modificar!!'!W25,IF('No modificar!!'!AJ26=3,'No modificar!!'!W26,'No modificar!!'!W27)))</f>
        <v>2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1</v>
      </c>
      <c r="T28" s="144">
        <f>IF('No modificar!!'!AJ24=3,'No modificar!!'!AB24,IF('No modificar!!'!AJ25=3,'No modificar!!'!AB25,IF('No modificar!!'!AJ26=3,'No modificar!!'!AB26,'No modificar!!'!AB27)))</f>
        <v>5</v>
      </c>
      <c r="U28" s="190" t="str">
        <f>IF(AND(T28=T29,S28=S29,Q28=Q29),"!!"," ")</f>
        <v>!!</v>
      </c>
      <c r="V28" s="191" t="str">
        <f>IF(AND(T28=T29,S28=S29,Q28=Q29),"El 1° se decide por Fair Play"," ")</f>
        <v>El 1° se decide por Fair Play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4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1</v>
      </c>
      <c r="Q48" s="146">
        <f>IF('No modificar!!'!AJ44=3,'No modificar!!'!Y44,IF('No modificar!!'!AJ45=3,'No modificar!!'!Y45,IF('No modificar!!'!AJ46=3,'No modificar!!'!Y46,'No modificar!!'!Y47)))</f>
        <v>3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1</v>
      </c>
      <c r="T48" s="144">
        <f>IF('No modificar!!'!AJ44=3,'No modificar!!'!AB44,IF('No modificar!!'!AJ45=3,'No modificar!!'!AB45,IF('No modificar!!'!AJ46=3,'No modificar!!'!AB46,'No modificar!!'!AB47)))</f>
        <v>6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2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0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1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3</v>
      </c>
      <c r="S51" s="114">
        <f>IF('No modificar!!'!AJ44=0,'No modificar!!'!AA44,IF('No modificar!!'!AJ45=0,'No modificar!!'!AA45,IF('No modificar!!'!AJ46=0,'No modificar!!'!AA46,'No modificar!!'!AA47)))</f>
        <v>-1</v>
      </c>
      <c r="T51" s="112">
        <f>IF('No modificar!!'!AJ44=0,'No modificar!!'!AB44,IF('No modificar!!'!AJ45=0,'No modificar!!'!AB45,IF('No modificar!!'!AJ46=0,'No modificar!!'!AB46,'No modificar!!'!AB47)))</f>
        <v>3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1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">
        <v>94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117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España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117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">
        <v>0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90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Inglaterra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">
        <v>96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0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Suiza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Inglaterra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0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1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0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Suiza</v>
      </c>
      <c r="D69" s="50">
        <f>'Fase final'!H29</f>
        <v>1</v>
      </c>
      <c r="E69" s="50">
        <f>'Fase final'!H31</f>
        <v>2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1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0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>Bélgica</v>
      </c>
      <c r="D76" s="46">
        <f>'Fase final'!N12</f>
        <v>0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1</v>
      </c>
      <c r="F77" s="14" t="str">
        <f>'Fase final'!M24</f>
        <v>Inglaterra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Suiza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Bélgica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Inglaterra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Lukaku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2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5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2</v>
      </c>
      <c r="X6" s="6">
        <f>O10</f>
        <v>1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2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3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2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2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5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3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1</v>
      </c>
      <c r="Z16" s="6">
        <f>D15+C16+C19</f>
        <v>8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1</v>
      </c>
      <c r="X17" s="16">
        <f>R20</f>
        <v>1</v>
      </c>
      <c r="Y17" s="16">
        <f>D15+D17+D18</f>
        <v>4</v>
      </c>
      <c r="Z17" s="16">
        <f>C15+C17+C18</f>
        <v>4</v>
      </c>
      <c r="AA17" s="16">
        <f>Y17-Z17</f>
        <v>0</v>
      </c>
      <c r="AB17" s="12">
        <f>3*V17+W17</f>
        <v>4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1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2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1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2</v>
      </c>
      <c r="X24" s="22">
        <f>I30</f>
        <v>0</v>
      </c>
      <c r="Y24" s="22">
        <f>C24+C26+C28</f>
        <v>4</v>
      </c>
      <c r="Z24" s="22">
        <f>D24+D26+D28</f>
        <v>3</v>
      </c>
      <c r="AA24" s="22">
        <f>Y24-Z24</f>
        <v>1</v>
      </c>
      <c r="AB24" s="8">
        <f>3*V24+W24</f>
        <v>5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4</v>
      </c>
      <c r="Z25" s="6">
        <f>C24+D27+D29</f>
        <v>7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2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5</v>
      </c>
      <c r="Z34" s="95">
        <f>D34+D36+D38</f>
        <v>2</v>
      </c>
      <c r="AA34" s="95">
        <f>Y34-Z34</f>
        <v>3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3</v>
      </c>
      <c r="Z35" s="6">
        <f>C34+D37+D39</f>
        <v>5</v>
      </c>
      <c r="AA35" s="6">
        <f>Y35-Z35</f>
        <v>-2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3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0</v>
      </c>
      <c r="X44" s="95">
        <f>I50</f>
        <v>1</v>
      </c>
      <c r="Y44" s="95">
        <f>C44+C46+C48</f>
        <v>3</v>
      </c>
      <c r="Z44" s="95">
        <f>D44+D46+D48</f>
        <v>2</v>
      </c>
      <c r="AA44" s="95">
        <f>Y44-Z44</f>
        <v>1</v>
      </c>
      <c r="AB44" s="8">
        <f>3*V44+W44</f>
        <v>6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4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1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2</v>
      </c>
      <c r="Z46" s="6">
        <f>D45+C46+C49</f>
        <v>3</v>
      </c>
      <c r="AA46" s="6">
        <f>Y46-Z46</f>
        <v>-1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2</v>
      </c>
      <c r="Z47" s="97">
        <f>C45+C47+C48</f>
        <v>2</v>
      </c>
      <c r="AA47" s="97">
        <f>Y47-Z47</f>
        <v>0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0</v>
      </c>
      <c r="D48" s="13">
        <f>'Fase de grupos'!I51</f>
        <v>1</v>
      </c>
      <c r="E48" s="1" t="str">
        <f>'Fase de grupos'!J51</f>
        <v>Serbia</v>
      </c>
      <c r="G48" s="9">
        <f>IF(C48&gt;D48,1,0)</f>
        <v>0</v>
      </c>
      <c r="H48" s="6">
        <f>IF(C48=D48,1,0)</f>
        <v>0</v>
      </c>
      <c r="I48" s="13">
        <f>IF(C48&lt;D48,1,0)</f>
        <v>1</v>
      </c>
      <c r="J48" s="9"/>
      <c r="K48" s="6"/>
      <c r="L48" s="13"/>
      <c r="M48" s="9"/>
      <c r="N48" s="6"/>
      <c r="O48" s="13"/>
      <c r="P48" s="6">
        <f>IF(D48&gt;C48,1,0)</f>
        <v>1</v>
      </c>
      <c r="Q48" s="6">
        <f>IF(D48=C48,1,0)</f>
        <v>0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0</v>
      </c>
      <c r="I50" s="92">
        <f t="shared" si="4"/>
        <v>1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5</v>
      </c>
      <c r="Z54" s="95">
        <f>D54+D56+D58</f>
        <v>1</v>
      </c>
      <c r="AA54" s="95">
        <f>Y54-Z54</f>
        <v>4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2</v>
      </c>
      <c r="Z55" s="6">
        <f>C54+D57+D59</f>
        <v>4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4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2</v>
      </c>
      <c r="X57" s="97">
        <f>R60</f>
        <v>0</v>
      </c>
      <c r="Y57" s="97">
        <f>D55+D57+D58</f>
        <v>3</v>
      </c>
      <c r="Z57" s="97">
        <f>C55+C57+C58</f>
        <v>2</v>
      </c>
      <c r="AA57" s="97">
        <f>Y57-Z57</f>
        <v>1</v>
      </c>
      <c r="AB57" s="12">
        <f>3*V57+W57</f>
        <v>5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1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0</v>
      </c>
      <c r="H58" s="6">
        <f>IF(C58=D58,1,0)</f>
        <v>1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1</v>
      </c>
      <c r="R58" s="13">
        <f>IF(D58&lt;C58,1,0)</f>
        <v>0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2</v>
      </c>
      <c r="R60" s="92">
        <f>SUM(R54:R59)</f>
        <v>0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2</v>
      </c>
      <c r="Z65" s="6">
        <f>C64+D67+D69</f>
        <v>4</v>
      </c>
      <c r="AA65" s="6">
        <f>Y65-Z65</f>
        <v>-2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4</v>
      </c>
      <c r="Z67" s="97">
        <f>C65+C67+C68</f>
        <v>2</v>
      </c>
      <c r="AA67" s="97">
        <f>Y67-Z67</f>
        <v>2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2</v>
      </c>
      <c r="Z74" s="95">
        <f>D74+D76+D78</f>
        <v>4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3</v>
      </c>
      <c r="Z75" s="6">
        <f>C74+D77+D79</f>
        <v>4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3</v>
      </c>
      <c r="Z77" s="97">
        <f>C75+C77+C78</f>
        <v>3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Koster Vallevegni, Ricardo</cp:lastModifiedBy>
  <dcterms:created xsi:type="dcterms:W3CDTF">2010-03-03T16:28:09Z</dcterms:created>
  <dcterms:modified xsi:type="dcterms:W3CDTF">2018-06-12T19:48:10Z</dcterms:modified>
</cp:coreProperties>
</file>