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gro Emp. Forestal\Desktop\"/>
    </mc:Choice>
  </mc:AlternateContent>
  <bookViews>
    <workbookView xWindow="0" yWindow="0" windowWidth="20490" windowHeight="700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Y74" i="3" l="1"/>
  <c r="Z74" i="3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I70" i="3"/>
  <c r="X64" i="3" s="1"/>
  <c r="K60" i="3"/>
  <c r="W55" i="3" s="1"/>
  <c r="G60" i="3"/>
  <c r="V54" i="3" s="1"/>
  <c r="K50" i="3"/>
  <c r="W45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B55" i="3"/>
  <c r="AB45" i="3"/>
  <c r="AB34" i="3"/>
  <c r="AD37" i="3" s="1"/>
  <c r="AB36" i="3"/>
  <c r="AF37" i="3" s="1"/>
  <c r="AB46" i="3"/>
  <c r="AB17" i="3"/>
  <c r="AB75" i="3"/>
  <c r="AE65" i="3"/>
  <c r="AB47" i="3"/>
  <c r="AB35" i="3"/>
  <c r="AD36" i="3"/>
  <c r="AF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E46" i="3"/>
  <c r="AF36" i="3"/>
  <c r="AE34" i="3"/>
  <c r="AE36" i="3"/>
  <c r="AD34" i="3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R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N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C57" i="7"/>
  <c r="G10" i="5"/>
  <c r="F56" i="7"/>
  <c r="G8" i="5"/>
  <c r="C98" i="7" s="1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F63" i="7"/>
  <c r="C89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 s="1"/>
  <c r="C99" i="7"/>
  <c r="C72" i="7"/>
  <c r="C108" i="7" s="1"/>
  <c r="F67" i="7"/>
  <c r="C68" i="7"/>
  <c r="F73" i="7"/>
  <c r="C111" i="7" s="1"/>
  <c r="F66" i="7" l="1"/>
  <c r="F72" i="7"/>
  <c r="C109" i="7" s="1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<sst xmlns="http://schemas.openxmlformats.org/spreadsheetml/2006/main" count="460" uniqueCount="227">
  <si>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</si>
  <si>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</si>
  <si>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</si>
  <si>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</si>
  <si>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</si>
  <si>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</si>
  <si>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</si>
  <si>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</si>
  <si>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</si>
  <si>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</si>
  <si>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</si>
  <si>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</si>
  <si>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</si>
  <si>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</si>
  <si>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</si>
  <si>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</si>
  <si>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</si>
  <si>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</si>
  <si>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</si>
  <si>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</si>
  <si>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</si>
  <si>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</si>
  <si>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</si>
  <si>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</si>
  <si>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</si>
  <si>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</si>
  <si>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</si>
  <si>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</si>
  <si>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</si>
  <si>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</si>
  <si>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</si>
  <si>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</si>
  <si>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</si>
  <si>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</si>
  <si>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</si>
  <si>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</si>
  <si>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</si>
  <si>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</si>
  <si>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</si>
  <si>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</si>
  <si>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</si>
  <si>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</si>
  <si>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</si>
  <si>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</si>
  <si>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</si>
  <si>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</si>
  <si>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</si>
  <si>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</si>
  <si>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</si>
  <si>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</si>
  <si>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</si>
  <si>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</si>
  <si>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</si>
  <si>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</si>
  <si>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</si>
  <si>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</si>
  <si>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</si>
  <si>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</si>
  <si>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</si>
  <si>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</si>
  <si>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</si>
  <si>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</si>
  <si>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</si>
  <si>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</si>
  <si>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</si>
  <si>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</si>
  <si>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</si>
  <si>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</si>
  <si>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</si>
  <si>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</si>
  <si>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</si>
  <si>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</si>
  <si>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</si>
  <si>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</si>
  <si>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</si>
  <si>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</si>
  <si>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</si>
  <si>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</si>
  <si>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</si>
  <si>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</si>
  <si>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</si>
  <si>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</si>
  <si>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</si>
  <si>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</si>
  <si>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</si>
  <si>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</si>
  <si>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</si>
  <si>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</si>
  <si>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</si>
  <si>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</si>
  <si>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</si>
  <si>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</si>
  <si>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</si>
  <si>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</si>
  <si>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</si>
  <si>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</si>
  <si>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</si>
  <si>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</si>
  <si>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</si>
  <si>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</si>
  <si>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</si>
  <si>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</si>
  <si>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</si>
  <si>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</si>
  <si>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</si>
  <si>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</si>
  <si>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</si>
  <si>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</si>
  <si>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</si>
  <si>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</si>
  <si>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</si>
  <si>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</si>
  <si>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</si>
  <si>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</si>
  <si>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</si>
  <si>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</si>
  <si>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</si>
  <si>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</si>
  <si>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</si>
  <si>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</si>
  <si>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</si>
  <si>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</si>
  <si>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</si>
  <si>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</si>
  <si>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</si>
  <si>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</si>
  <si>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</si>
  <si>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</si>
  <si>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</si>
  <si>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</si>
  <si>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</si>
  <si>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</si>
  <si>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</si>
  <si>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</si>
  <si>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</si>
  <si>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</si>
  <si>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</si>
  <si>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</si>
  <si>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</si>
  <si>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</si>
  <si>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</si>
  <si>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</si>
  <si>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</si>
  <si>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</si>
  <si>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</si>
  <si>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</si>
  <si>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</si>
  <si>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</si>
  <si>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</si>
  <si>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</si>
  <si>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</si>
  <si>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</si>
  <si>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</si>
  <si>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</si>
  <si>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</si>
  <si>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</si>
  <si>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</si>
  <si>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</si>
  <si>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</si>
  <si>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</si>
  <si>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</si>
  <si>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</si>
  <si>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</si>
  <si>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</si>
  <si>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</si>
  <si>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</si>
  <si>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</si>
  <si>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</si>
  <si>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</si>
  <si>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</si>
  <si>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</si>
  <si>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</si>
  <si>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</si>
  <si>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</si>
  <si>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</si>
  <si>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</si>
  <si>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</si>
  <si>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</si>
  <si>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</si>
  <si>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</si>
  <si>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</si>
  <si>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</si>
  <si>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</si>
  <si>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</si>
  <si>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</si>
  <si>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</si>
  <si>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</si>
  <si>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</si>
  <si>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</si>
  <si>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</si>
  <si>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</si>
  <si>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</si>
  <si>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</si>
  <si>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</si>
  <si>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</si>
  <si>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</si>
  <si>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</si>
  <si>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</si>
  <si>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</si>
  <si>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</si>
  <si>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</si>
  <si>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</si>
  <si>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</si>
  <si>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</si>
  <si>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</si>
  <si>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</si>
  <si>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</si>
  <si>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</si>
  <si>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</si>
  <si>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</si>
  <si>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</si>
  <si>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</si>
  <si>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</si>
  <si>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</si>
  <si>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</si>
  <si>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</si>
  <si>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</si>
  <si>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</si>
  <si>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</si>
  <si>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</si>
  <si>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</si>
  <si>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</si>
  <si>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</si>
  <si>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Belgica</t>
  </si>
  <si>
    <t>Romelu Lukaku</t>
  </si>
  <si>
    <t>MARTÍN OROÑO</t>
  </si>
  <si>
    <t>porono@af.com.uy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</si>
</sst>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orono@af.com.u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K3" sqref="K3:S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225</v>
      </c>
      <c r="F3" s="201"/>
      <c r="G3" s="202"/>
      <c r="H3" s="121"/>
      <c r="I3" s="121"/>
      <c r="J3" s="122" t="s">
        <v>30</v>
      </c>
      <c r="K3" s="203" t="s">
        <v>226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4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2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1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3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-2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0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1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0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Australia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Perú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2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4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2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6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4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4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6" workbookViewId="0">
      <selection activeCell="P17" sqref="P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">
        <v>0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85" t="s">
        <v>223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Belgica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Portugal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">
        <v>223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3</v>
      </c>
      <c r="F17" s="169"/>
      <c r="G17" s="185" t="str">
        <f>IF(E17&gt;E18,D17,IF(E18&gt;E17,D18,"Manualmente"))</f>
        <v>Bélgica</v>
      </c>
      <c r="H17" s="185">
        <v>3</v>
      </c>
      <c r="I17" s="169"/>
      <c r="J17" s="169"/>
      <c r="K17" s="169"/>
      <c r="L17" s="169"/>
      <c r="M17" s="169"/>
      <c r="N17" s="169"/>
      <c r="O17" s="169"/>
      <c r="P17" s="165" t="s">
        <v>224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2</v>
      </c>
      <c r="F22" s="169"/>
      <c r="G22" s="185" t="s">
        <v>89</v>
      </c>
      <c r="H22" s="185">
        <v>2</v>
      </c>
      <c r="I22" s="169"/>
      <c r="J22" s="169"/>
      <c r="K22" s="169"/>
      <c r="L22" s="169"/>
      <c r="M22" s="165" t="s">
        <v>0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Portugal</v>
      </c>
      <c r="K23" s="185">
        <v>3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1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3</v>
      </c>
      <c r="F31" s="169"/>
      <c r="G31" s="185" t="str">
        <f>IF(E31&gt;E32,D31,IF(E32&gt;E31,D32,"Manualmente"))</f>
        <v>Colombia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0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1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0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1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2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2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3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2</v>
      </c>
      <c r="E60" s="172">
        <f>'Fase final'!E22</f>
        <v>2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Australia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3</v>
      </c>
      <c r="E63" s="50">
        <f>'Fase final'!E32</f>
        <v>0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3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Portugal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2</v>
      </c>
      <c r="F72" s="65" t="str">
        <f>'Fase final'!J16</f>
        <v>Belgica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3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Belgica</v>
      </c>
      <c r="D76" s="46">
        <f>'Fase final'!N12</f>
        <v>3</v>
      </c>
      <c r="E76" s="42">
        <f>'Fase final'!N14</f>
        <v>2</v>
      </c>
      <c r="F76" s="43" t="str">
        <f>'Fase final'!M14</f>
        <v>Portugal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2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Australia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Belgica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Belgica</v>
      </c>
    </row>
    <row r="115" spans="2:6">
      <c r="B115" s="9" t="s">
        <v>207</v>
      </c>
      <c r="C115" s="13" t="str">
        <f>F76</f>
        <v>Portugal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Belgica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Romelu Lukaku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3</v>
      </c>
      <c r="Z4" s="15">
        <f>D4+D6+D8</f>
        <v>5</v>
      </c>
      <c r="AA4" s="15">
        <f>Y4-Z4</f>
        <v>-2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2</v>
      </c>
      <c r="X5" s="6">
        <f>L10</f>
        <v>1</v>
      </c>
      <c r="Y5" s="6">
        <f>D4+C7+C9</f>
        <v>2</v>
      </c>
      <c r="Z5" s="6">
        <f>C4+D7+D9</f>
        <v>4</v>
      </c>
      <c r="AA5" s="6">
        <f>Y5-Z5</f>
        <v>-2</v>
      </c>
      <c r="AB5" s="10">
        <f>3*V5+W5</f>
        <v>2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2</v>
      </c>
      <c r="AA6" s="6">
        <f>Y6-Z6</f>
        <v>2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1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1</v>
      </c>
      <c r="L7" s="13">
        <f>IF(C7&lt;D7,1,0)</f>
        <v>0</v>
      </c>
      <c r="M7" s="9"/>
      <c r="N7" s="6"/>
      <c r="O7" s="13"/>
      <c r="P7" s="6">
        <f>IF(D7&gt;C7,1,0)</f>
        <v>0</v>
      </c>
      <c r="Q7" s="6">
        <f>IF(D7=C7,1,0)</f>
        <v>1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4</v>
      </c>
      <c r="Z7" s="16">
        <f>C5+C7+C8</f>
        <v>2</v>
      </c>
      <c r="AA7" s="16">
        <f>Y7-Z7</f>
        <v>2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2</v>
      </c>
      <c r="L10" s="3">
        <f t="shared" si="0"/>
        <v>1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0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7</v>
      </c>
      <c r="Z14" s="22">
        <f>D14+D16+D18</f>
        <v>1</v>
      </c>
      <c r="AA14" s="22">
        <f>Y14-Z14</f>
        <v>6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6</v>
      </c>
      <c r="Z15" s="6">
        <f>C14+D17+D19</f>
        <v>4</v>
      </c>
      <c r="AA15" s="6">
        <f>Y15-Z15</f>
        <v>2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3</v>
      </c>
      <c r="Z16" s="6">
        <f>D15+C16+C19</f>
        <v>5</v>
      </c>
      <c r="AA16" s="6">
        <f>Y16-Z16</f>
        <v>-2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8</v>
      </c>
      <c r="AA17" s="16">
        <f>Y17-Z17</f>
        <v>-6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1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4</v>
      </c>
      <c r="Z24" s="22">
        <f>D24+D26+D28</f>
        <v>1</v>
      </c>
      <c r="AA24" s="22">
        <f>Y24-Z24</f>
        <v>3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0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2</v>
      </c>
      <c r="W25" s="6">
        <f>K30</f>
        <v>0</v>
      </c>
      <c r="X25" s="6">
        <f>L30</f>
        <v>1</v>
      </c>
      <c r="Y25" s="6">
        <f>D24+C27+C29</f>
        <v>4</v>
      </c>
      <c r="Z25" s="6">
        <f>C24+D27+D29</f>
        <v>2</v>
      </c>
      <c r="AA25" s="6">
        <f>Y25-Z25</f>
        <v>2</v>
      </c>
      <c r="AB25" s="10">
        <f>3*V25+W25</f>
        <v>6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1</v>
      </c>
      <c r="AH25">
        <f>SUM(AD25:AF25)</f>
        <v>2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0</v>
      </c>
      <c r="X26" s="6">
        <f>O30</f>
        <v>3</v>
      </c>
      <c r="Y26" s="6">
        <f>C25+D26+D29</f>
        <v>1</v>
      </c>
      <c r="Z26" s="6">
        <f>D25+C26+C29</f>
        <v>4</v>
      </c>
      <c r="AA26" s="6">
        <f>Y26-Z26</f>
        <v>-3</v>
      </c>
      <c r="AB26" s="10">
        <f>3*V26+W26</f>
        <v>0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0</v>
      </c>
      <c r="AH26">
        <f>SUM(AD26:AF26)</f>
        <v>0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2</v>
      </c>
      <c r="Z27" s="16">
        <f>C25+C27+C28</f>
        <v>4</v>
      </c>
      <c r="AA27" s="16">
        <f>Y27-Z27</f>
        <v>-2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1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1</v>
      </c>
      <c r="K29" s="6">
        <f>IF(C29=D29,1,0)</f>
        <v>0</v>
      </c>
      <c r="L29" s="13">
        <f>IF(C29&lt;D29,1,0)</f>
        <v>0</v>
      </c>
      <c r="M29" s="9">
        <f>IF(D29&gt;C29,1,0)</f>
        <v>0</v>
      </c>
      <c r="N29" s="6">
        <f>IF(D29=C29,1,0)</f>
        <v>0</v>
      </c>
      <c r="O29" s="13">
        <f>IF(D29&lt;C29,1,0)</f>
        <v>1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2</v>
      </c>
      <c r="K30" s="19">
        <f t="shared" si="2"/>
        <v>0</v>
      </c>
      <c r="L30" s="20">
        <f t="shared" si="2"/>
        <v>1</v>
      </c>
      <c r="M30" s="18">
        <f t="shared" si="2"/>
        <v>0</v>
      </c>
      <c r="N30" s="19">
        <f t="shared" si="2"/>
        <v>0</v>
      </c>
      <c r="O30" s="20">
        <f>SUM(O24:O29)</f>
        <v>3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6</v>
      </c>
      <c r="Z34" s="95">
        <f>D34+D36+D38</f>
        <v>2</v>
      </c>
      <c r="AA34" s="95">
        <f>Y34-Z34</f>
        <v>4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4</v>
      </c>
      <c r="Z35" s="6">
        <f>C34+D37+D39</f>
        <v>4</v>
      </c>
      <c r="AA35" s="6">
        <f>Y35-Z35</f>
        <v>0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4</v>
      </c>
      <c r="Z36" s="6">
        <f>D35+C36+C39</f>
        <v>3</v>
      </c>
      <c r="AA36" s="6">
        <f>Y36-Z36</f>
        <v>1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2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0</v>
      </c>
      <c r="X37" s="97">
        <f>R40</f>
        <v>3</v>
      </c>
      <c r="Y37" s="97">
        <f>D35+D37+D38</f>
        <v>0</v>
      </c>
      <c r="Z37" s="97">
        <f>C35+C37+C38</f>
        <v>5</v>
      </c>
      <c r="AA37" s="97">
        <f>Y37-Z37</f>
        <v>-5</v>
      </c>
      <c r="AB37" s="12">
        <f>3*V37+W37</f>
        <v>0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0</v>
      </c>
      <c r="Q40" s="91">
        <f>SUM(Q34:Q39)</f>
        <v>0</v>
      </c>
      <c r="R40" s="92">
        <f>SUM(R34:R39)</f>
        <v>3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3</v>
      </c>
      <c r="AA44" s="95">
        <f>Y44-Z44</f>
        <v>4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0</v>
      </c>
      <c r="X45" s="6">
        <f>L50</f>
        <v>3</v>
      </c>
      <c r="Y45" s="6">
        <f>D44+C47+C49</f>
        <v>0</v>
      </c>
      <c r="Z45" s="6">
        <f>C44+D47+D49</f>
        <v>5</v>
      </c>
      <c r="AA45" s="6">
        <f>Y45-Z45</f>
        <v>-5</v>
      </c>
      <c r="AB45" s="10">
        <f>3*V45+W45</f>
        <v>0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2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6</v>
      </c>
      <c r="Z46" s="6">
        <f>D45+C46+C49</f>
        <v>4</v>
      </c>
      <c r="AA46" s="6">
        <f>Y46-Z46</f>
        <v>2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3</v>
      </c>
      <c r="Z47" s="97">
        <f>C45+C47+C48</f>
        <v>4</v>
      </c>
      <c r="AA47" s="97">
        <f>Y47-Z47</f>
        <v>-1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0</v>
      </c>
      <c r="L50" s="92">
        <f t="shared" si="4"/>
        <v>3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2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3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1</v>
      </c>
      <c r="Z56" s="6">
        <f>D55+C56+C59</f>
        <v>5</v>
      </c>
      <c r="AA56" s="6">
        <f>Y56-Z56</f>
        <v>-4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2</v>
      </c>
      <c r="X57" s="97">
        <f>R60</f>
        <v>1</v>
      </c>
      <c r="Y57" s="97">
        <f>D55+D57+D58</f>
        <v>3</v>
      </c>
      <c r="Z57" s="97">
        <f>C55+C57+C58</f>
        <v>6</v>
      </c>
      <c r="AA57" s="97">
        <f>Y57-Z57</f>
        <v>-3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2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8</v>
      </c>
      <c r="Z64" s="95">
        <f>D64+D66+D68</f>
        <v>4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3</v>
      </c>
      <c r="Z65" s="6">
        <f>C64+D67+D69</f>
        <v>6</v>
      </c>
      <c r="AA65" s="6">
        <f>Y65-Z65</f>
        <v>-3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4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4</v>
      </c>
      <c r="Z74" s="95">
        <f>D74+D76+D78</f>
        <v>4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0</v>
      </c>
      <c r="X75" s="6">
        <f>L80</f>
        <v>2</v>
      </c>
      <c r="Y75" s="6">
        <f>D74+C77+C79</f>
        <v>3</v>
      </c>
      <c r="Z75" s="6">
        <f>C74+D77+D79</f>
        <v>5</v>
      </c>
      <c r="AA75" s="6">
        <f>Y75-Z75</f>
        <v>-2</v>
      </c>
      <c r="AB75" s="10">
        <f>3*V75+W75</f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6</v>
      </c>
      <c r="Z76" s="6">
        <f>D75+C76+C79</f>
        <v>2</v>
      </c>
      <c r="AA76" s="6">
        <f>Y76-Z76</f>
        <v>4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3</v>
      </c>
      <c r="Z77" s="97">
        <f>C75+C77+C78</f>
        <v>5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1</v>
      </c>
      <c r="K80" s="91">
        <f t="shared" si="7"/>
        <v>0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Agro Emp. Forestal</cp:lastModifiedBy>
  <dcterms:created xsi:type="dcterms:W3CDTF">2010-03-03T16:28:09Z</dcterms:created>
  <dcterms:modified xsi:type="dcterms:W3CDTF">2018-06-12T22:30:16Z</dcterms:modified>
</cp:coreProperties>
</file>