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enca Argos 2018\"/>
    </mc:Choice>
  </mc:AlternateContent>
  <xr:revisionPtr revIDLastSave="0" documentId="8_{D81485AD-7876-4683-8CD5-7C60B54EB22B}" xr6:coauthVersionLast="33" xr6:coauthVersionMax="33" xr10:uidLastSave="{00000000-0000-0000-0000-000000000000}"/>
  <bookViews>
    <workbookView xWindow="0" yWindow="0" windowWidth="20490" windowHeight="6945" activeTab="2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7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5" i="3" l="1"/>
  <c r="AB36" i="3"/>
  <c r="AF37" i="3" s="1"/>
  <c r="AB46" i="3"/>
  <c r="AE46" i="3" s="1"/>
  <c r="AB17" i="3"/>
  <c r="AB75" i="3"/>
  <c r="AE65" i="3"/>
  <c r="AB47" i="3"/>
  <c r="AB35" i="3"/>
  <c r="AE36" i="3" s="1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D34" i="3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R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40" i="2" l="1"/>
  <c r="S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C89" i="7"/>
  <c r="U48" i="2"/>
  <c r="V48" i="2"/>
  <c r="U49" i="2"/>
  <c r="V49" i="2"/>
  <c r="C103" i="7"/>
  <c r="J23" i="5"/>
  <c r="M24" i="5" s="1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58" i="7"/>
  <c r="C85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<sst xmlns="http://schemas.openxmlformats.org/spreadsheetml/2006/main" count="455" uniqueCount="224">
  <si>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</si>
  <si>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</si>
  <si>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</si>
  <si>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</si>
  <si>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</si>
  <si>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</si>
  <si>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</si>
  <si>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</si>
  <si>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</si>
  <si>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</si>
  <si>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</si>
  <si>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</si>
  <si>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</si>
  <si>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</si>
  <si>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</si>
  <si>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</si>
  <si>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</si>
  <si>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</si>
  <si>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</si>
  <si>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</si>
  <si>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</si>
  <si>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</si>
  <si>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</si>
  <si>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</si>
  <si>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</si>
  <si>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</si>
  <si>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</si>
  <si>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</si>
  <si>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</si>
  <si>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</si>
  <si>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</si>
  <si>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</si>
  <si>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</si>
  <si>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</si>
  <si>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</si>
  <si>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</si>
  <si>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</si>
  <si>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</si>
  <si>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</si>
  <si>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</si>
  <si>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</si>
  <si>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</si>
  <si>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</si>
  <si>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</si>
  <si>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</si>
  <si>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</si>
  <si>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</si>
  <si>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</si>
  <si>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</si>
  <si>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</si>
  <si>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</si>
  <si>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</si>
  <si>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</si>
  <si>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</si>
  <si>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</si>
  <si>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</si>
  <si>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</si>
  <si>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</si>
  <si>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</si>
  <si>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</si>
  <si>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</si>
  <si>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</si>
  <si>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</si>
  <si>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</si>
  <si>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</si>
  <si>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</si>
  <si>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</si>
  <si>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</si>
  <si>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</si>
  <si>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</si>
  <si>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</si>
  <si>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</si>
  <si>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</si>
  <si>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</si>
  <si>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</si>
  <si>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</si>
  <si>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</si>
  <si>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</si>
  <si>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</si>
  <si>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</si>
  <si>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</si>
  <si>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</si>
  <si>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</si>
  <si>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</si>
  <si>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</si>
  <si>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</si>
  <si>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</si>
  <si>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</si>
  <si>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</si>
  <si>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</si>
  <si>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</si>
  <si>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</si>
  <si>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</si>
  <si>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</si>
  <si>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</si>
  <si>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</si>
  <si>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</si>
  <si>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</si>
  <si>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</si>
  <si>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</si>
  <si>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</si>
  <si>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</si>
  <si>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</si>
  <si>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</si>
  <si>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</si>
  <si>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</si>
  <si>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</si>
  <si>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</si>
  <si>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</si>
  <si>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</si>
  <si>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</si>
  <si>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</si>
  <si>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</si>
  <si>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</si>
  <si>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</si>
  <si>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</si>
  <si>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</si>
  <si>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</si>
  <si>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</si>
  <si>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</si>
  <si>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</si>
  <si>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</si>
  <si>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</si>
  <si>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</si>
  <si>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</si>
  <si>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</si>
  <si>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</si>
  <si>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</si>
  <si>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</si>
  <si>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</si>
  <si>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</si>
  <si>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</si>
  <si>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</si>
  <si>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</si>
  <si>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</si>
  <si>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</si>
  <si>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</si>
  <si>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</si>
  <si>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</si>
  <si>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</si>
  <si>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</si>
  <si>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</si>
  <si>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</si>
  <si>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</si>
  <si>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</si>
  <si>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</si>
  <si>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</si>
  <si>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</si>
  <si>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</si>
  <si>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</si>
  <si>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</si>
  <si>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</si>
  <si>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</si>
  <si>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</si>
  <si>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</si>
  <si>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</si>
  <si>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</si>
  <si>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</si>
  <si>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</si>
  <si>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</si>
  <si>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</si>
  <si>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</si>
  <si>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</si>
  <si>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</si>
  <si>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</si>
  <si>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</si>
  <si>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</si>
  <si>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</si>
  <si>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</si>
  <si>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</si>
  <si>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</si>
  <si>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</si>
  <si>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</si>
  <si>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</si>
  <si>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</si>
  <si>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</si>
  <si>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</si>
  <si>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</si>
  <si>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</si>
  <si>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</si>
  <si>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</si>
  <si>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</si>
  <si>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</si>
  <si>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</si>
  <si>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</si>
  <si>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</si>
  <si>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</si>
  <si>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</si>
  <si>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</si>
  <si>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</si>
  <si>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</si>
  <si>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</si>
  <si>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</si>
  <si>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</si>
  <si>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</si>
  <si>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</si>
  <si>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</si>
  <si>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</si>
  <si>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</si>
  <si>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</si>
  <si>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</si>
  <si>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</si>
  <si>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</si>
  <si>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</si>
  <si>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</si>
  <si>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</si>
  <si>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</si>
  <si>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</si>
  <si>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</si>
  <si>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</si>
  <si>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</si>
  <si>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</si>
  <si>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</si>
  <si>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</si>
  <si>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</si>
  <si>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</si>
  <si>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</si>
  <si>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</si>
  <si>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</si>
  <si>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</si>
  <si>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</si>
  <si>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Julio Martinez</t>
  </si>
  <si>
    <t>jemarven@gmail.com</t>
  </si>
  <si>
    <t>Messi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</si>
</sst>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marven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topLeftCell="A16" workbookViewId="0">
      <selection activeCell="C32" sqref="C32"/>
    </sheetView>
  </sheetViews>
  <sheetFormatPr baseColWidth="10" defaultRowHeight="15" x14ac:dyDescent="0.2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 x14ac:dyDescent="0.25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 x14ac:dyDescent="0.3">
      <c r="C3" t="s">
        <v>49</v>
      </c>
      <c r="E3" s="196" t="s">
        <v>83</v>
      </c>
      <c r="F3" s="196"/>
      <c r="G3" s="196"/>
      <c r="H3" s="196"/>
      <c r="I3" s="196"/>
    </row>
    <row r="4" spans="2:9" x14ac:dyDescent="0.25">
      <c r="C4" t="s">
        <v>61</v>
      </c>
      <c r="E4" s="70"/>
      <c r="F4" s="71"/>
      <c r="G4" s="71"/>
      <c r="H4" s="71"/>
      <c r="I4" s="72"/>
    </row>
    <row r="5" spans="2:9" ht="14.25" customHeight="1" x14ac:dyDescent="0.25">
      <c r="C5" s="153" t="s">
        <v>78</v>
      </c>
      <c r="E5" s="73"/>
      <c r="F5" s="89"/>
      <c r="G5" s="89"/>
      <c r="H5" s="89"/>
      <c r="I5" s="24"/>
    </row>
    <row r="6" spans="2:9" s="153" customFormat="1" ht="14.25" customHeight="1" x14ac:dyDescent="0.25">
      <c r="B6" s="154"/>
      <c r="C6" s="153" t="s">
        <v>209</v>
      </c>
      <c r="E6" s="177"/>
      <c r="F6" s="169"/>
      <c r="G6" s="169"/>
      <c r="H6" s="169"/>
      <c r="I6" s="166"/>
    </row>
    <row r="7" spans="2:9" x14ac:dyDescent="0.25">
      <c r="C7" t="s">
        <v>51</v>
      </c>
      <c r="E7" s="73"/>
      <c r="F7" s="89"/>
      <c r="G7" s="89"/>
      <c r="H7" s="89"/>
      <c r="I7" s="24"/>
    </row>
    <row r="8" spans="2:9" x14ac:dyDescent="0.25">
      <c r="C8" t="s">
        <v>52</v>
      </c>
      <c r="E8" s="73"/>
      <c r="F8" s="89"/>
      <c r="G8" s="89"/>
      <c r="H8" s="89"/>
      <c r="I8" s="24"/>
    </row>
    <row r="9" spans="2:9" x14ac:dyDescent="0.25">
      <c r="C9" t="s">
        <v>54</v>
      </c>
      <c r="E9" s="73"/>
      <c r="F9" s="89"/>
      <c r="G9" s="89"/>
      <c r="H9" s="89"/>
      <c r="I9" s="24"/>
    </row>
    <row r="10" spans="2:9" x14ac:dyDescent="0.25">
      <c r="C10" t="s">
        <v>53</v>
      </c>
      <c r="E10" s="73"/>
      <c r="F10" s="89"/>
      <c r="G10" s="89"/>
      <c r="H10" s="89"/>
      <c r="I10" s="24"/>
    </row>
    <row r="11" spans="2:9" x14ac:dyDescent="0.25">
      <c r="C11" t="s">
        <v>77</v>
      </c>
      <c r="E11" s="73"/>
      <c r="F11" s="89"/>
      <c r="G11" s="89"/>
      <c r="H11" s="89"/>
      <c r="I11" s="24"/>
    </row>
    <row r="12" spans="2:9" x14ac:dyDescent="0.25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 x14ac:dyDescent="0.25">
      <c r="C13" t="s">
        <v>66</v>
      </c>
      <c r="E13" s="73"/>
      <c r="F13" s="89"/>
      <c r="G13" s="89"/>
      <c r="H13" s="89"/>
      <c r="I13" s="24"/>
    </row>
    <row r="14" spans="2:9" x14ac:dyDescent="0.25">
      <c r="C14" t="s">
        <v>63</v>
      </c>
      <c r="E14" s="73"/>
      <c r="F14" s="89"/>
      <c r="G14" s="89"/>
      <c r="H14" s="89"/>
      <c r="I14" s="24"/>
    </row>
    <row r="15" spans="2:9" x14ac:dyDescent="0.25">
      <c r="C15" t="s">
        <v>64</v>
      </c>
      <c r="E15" s="73"/>
      <c r="F15" s="89"/>
      <c r="G15" s="89"/>
      <c r="H15" s="89"/>
      <c r="I15" s="24"/>
    </row>
    <row r="16" spans="2:9" x14ac:dyDescent="0.25">
      <c r="C16" t="s">
        <v>68</v>
      </c>
      <c r="E16" s="73"/>
      <c r="F16" s="89"/>
      <c r="G16" s="89"/>
      <c r="H16" s="89"/>
      <c r="I16" s="24"/>
    </row>
    <row r="17" spans="2:9" x14ac:dyDescent="0.25">
      <c r="B17" s="56" t="s">
        <v>60</v>
      </c>
      <c r="C17" t="s">
        <v>219</v>
      </c>
      <c r="E17" s="73"/>
      <c r="F17" s="89"/>
      <c r="G17" s="89"/>
      <c r="H17" s="89"/>
      <c r="I17" s="24"/>
    </row>
    <row r="18" spans="2:9" ht="15.75" thickBot="1" x14ac:dyDescent="0.3">
      <c r="C18" t="s">
        <v>72</v>
      </c>
      <c r="E18" s="76"/>
      <c r="F18" s="33"/>
      <c r="G18" s="33"/>
      <c r="H18" s="33"/>
      <c r="I18" s="25"/>
    </row>
    <row r="19" spans="2:9" x14ac:dyDescent="0.25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 x14ac:dyDescent="0.3">
      <c r="C20" t="s">
        <v>73</v>
      </c>
    </row>
    <row r="21" spans="2:9" ht="15.75" thickBot="1" x14ac:dyDescent="0.3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 x14ac:dyDescent="0.3">
      <c r="C22" t="s">
        <v>75</v>
      </c>
      <c r="E22" s="27"/>
      <c r="F22" s="61"/>
      <c r="G22" s="61"/>
      <c r="H22" s="61"/>
      <c r="I22" s="28"/>
    </row>
    <row r="23" spans="2:9" ht="15.75" thickBot="1" x14ac:dyDescent="0.3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 x14ac:dyDescent="0.3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 x14ac:dyDescent="0.3">
      <c r="C25" s="58" t="s">
        <v>210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 x14ac:dyDescent="0.3">
      <c r="C26" s="55" t="s">
        <v>211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 x14ac:dyDescent="0.3">
      <c r="C27" s="55" t="s">
        <v>212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 x14ac:dyDescent="0.3">
      <c r="C28" s="55" t="s">
        <v>216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 x14ac:dyDescent="0.25">
      <c r="C29" s="55" t="s">
        <v>213</v>
      </c>
    </row>
    <row r="30" spans="2:9" x14ac:dyDescent="0.25">
      <c r="C30" s="55" t="s">
        <v>214</v>
      </c>
    </row>
    <row r="31" spans="2:9" x14ac:dyDescent="0.25">
      <c r="C31" s="55" t="s">
        <v>220</v>
      </c>
    </row>
    <row r="32" spans="2:9" x14ac:dyDescent="0.25">
      <c r="C32" s="55" t="s">
        <v>215</v>
      </c>
    </row>
    <row r="33" spans="2:3" x14ac:dyDescent="0.25">
      <c r="B33" s="56" t="s">
        <v>67</v>
      </c>
      <c r="C33" s="57" t="s">
        <v>208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opLeftCell="B1" workbookViewId="0">
      <selection activeCell="I83" sqref="I83"/>
    </sheetView>
  </sheetViews>
  <sheetFormatPr baseColWidth="10" defaultRowHeight="15" x14ac:dyDescent="0.2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 x14ac:dyDescent="0.3">
      <c r="A1" s="88"/>
      <c r="L1" s="69"/>
      <c r="U1" s="78"/>
    </row>
    <row r="2" spans="1:30" s="31" customFormat="1" ht="15.75" thickBot="1" x14ac:dyDescent="0.3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 x14ac:dyDescent="0.3">
      <c r="A3" s="66"/>
      <c r="B3" s="83"/>
      <c r="C3" s="84"/>
      <c r="D3" s="120" t="s">
        <v>29</v>
      </c>
      <c r="E3" s="200" t="s">
        <v>221</v>
      </c>
      <c r="F3" s="201"/>
      <c r="G3" s="202"/>
      <c r="H3" s="121"/>
      <c r="I3" s="121"/>
      <c r="J3" s="122" t="s">
        <v>30</v>
      </c>
      <c r="K3" s="203" t="s">
        <v>222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 x14ac:dyDescent="0.25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 x14ac:dyDescent="0.25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 x14ac:dyDescent="0.3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 x14ac:dyDescent="0.3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 x14ac:dyDescent="0.25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Rusia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3</v>
      </c>
      <c r="S8" s="146">
        <f>IF('No modificar!!'!AJ4=3,'No modificar!!'!AA4,IF('No modificar!!'!AJ5=3,'No modificar!!'!AA5,IF('No modificar!!'!AJ6=3,'No modificar!!'!AA6,'No modificar!!'!AA7)))</f>
        <v>2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 x14ac:dyDescent="0.25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Uruguay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 x14ac:dyDescent="0.25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1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6</v>
      </c>
      <c r="R10" s="99">
        <f>IF('No modificar!!'!AJ4=1,'No modificar!!'!Z4,IF('No modificar!!'!AJ5=1,'No modificar!!'!Z5,IF('No modificar!!'!AJ6=1,'No modificar!!'!Z6,'No modificar!!'!Z7)))</f>
        <v>6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 x14ac:dyDescent="0.3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0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 x14ac:dyDescent="0.3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 x14ac:dyDescent="0.25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 x14ac:dyDescent="0.25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 x14ac:dyDescent="0.25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 x14ac:dyDescent="0.3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 x14ac:dyDescent="0.3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 x14ac:dyDescent="0.25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10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8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 x14ac:dyDescent="0.25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7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 x14ac:dyDescent="0.25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8</v>
      </c>
      <c r="S20" s="99">
        <f>IF('No modificar!!'!AJ14=1,'No modificar!!'!AA14,IF('No modificar!!'!AJ15=1,'No modificar!!'!AA15,IF('No modificar!!'!AJ16=1,'No modificar!!'!AA16,'No modificar!!'!AA17)))</f>
        <v>-5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 x14ac:dyDescent="0.3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 x14ac:dyDescent="0.3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 x14ac:dyDescent="0.25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 x14ac:dyDescent="0.25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 x14ac:dyDescent="0.25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 x14ac:dyDescent="0.3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 x14ac:dyDescent="0.3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 x14ac:dyDescent="0.25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 x14ac:dyDescent="0.25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 x14ac:dyDescent="0.25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3</v>
      </c>
      <c r="P30" s="99">
        <f>IF('No modificar!!'!AJ24=1,'No modificar!!'!X24,IF('No modificar!!'!AJ25=1,'No modificar!!'!X25,IF('No modificar!!'!AJ26=1,'No modificar!!'!X26,'No modificar!!'!X27)))</f>
        <v>0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 x14ac:dyDescent="0.3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2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 x14ac:dyDescent="0.3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 x14ac:dyDescent="0.25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 x14ac:dyDescent="0.25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 x14ac:dyDescent="0.25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 x14ac:dyDescent="0.3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 x14ac:dyDescent="0.3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4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 x14ac:dyDescent="0.25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 x14ac:dyDescent="0.25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 x14ac:dyDescent="0.25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5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1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 x14ac:dyDescent="0.3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10</v>
      </c>
      <c r="S41" s="114">
        <f>IF('No modificar!!'!AJ34=0,'No modificar!!'!AA34,IF('No modificar!!'!AJ35=0,'No modificar!!'!AA35,IF('No modificar!!'!AJ36=0,'No modificar!!'!AA36,'No modificar!!'!AA37)))</f>
        <v>-9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 x14ac:dyDescent="0.3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4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 x14ac:dyDescent="0.25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 x14ac:dyDescent="0.25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 x14ac:dyDescent="0.25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 x14ac:dyDescent="0.3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 x14ac:dyDescent="0.3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 x14ac:dyDescent="0.25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 x14ac:dyDescent="0.25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 x14ac:dyDescent="0.25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 x14ac:dyDescent="0.3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 x14ac:dyDescent="0.3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 x14ac:dyDescent="0.25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 x14ac:dyDescent="0.2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 x14ac:dyDescent="0.25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 x14ac:dyDescent="0.3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 x14ac:dyDescent="0.3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 x14ac:dyDescent="0.25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8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 x14ac:dyDescent="0.25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 x14ac:dyDescent="0.25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 x14ac:dyDescent="0.3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 x14ac:dyDescent="0.3">
      <c r="B62" s="83"/>
      <c r="C62" s="84"/>
      <c r="D62" s="84"/>
      <c r="E62" s="84"/>
      <c r="F62" s="182" t="s">
        <v>218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 x14ac:dyDescent="0.25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 x14ac:dyDescent="0.25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 x14ac:dyDescent="0.25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 x14ac:dyDescent="0.3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 x14ac:dyDescent="0.3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 x14ac:dyDescent="0.25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 x14ac:dyDescent="0.25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 x14ac:dyDescent="0.25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 x14ac:dyDescent="0.3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 x14ac:dyDescent="0.3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 x14ac:dyDescent="0.25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 x14ac:dyDescent="0.25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 x14ac:dyDescent="0.25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 x14ac:dyDescent="0.3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 x14ac:dyDescent="0.3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 x14ac:dyDescent="0.25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Senegal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4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 x14ac:dyDescent="0.25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6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3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 x14ac:dyDescent="0.25">
      <c r="B80" s="83"/>
      <c r="C80" s="84"/>
      <c r="D80" s="89" t="s">
        <v>69</v>
      </c>
      <c r="E80" s="84"/>
      <c r="F80" s="182" t="s">
        <v>217</v>
      </c>
      <c r="G80" s="111" t="str">
        <f>D79</f>
        <v>Senegal</v>
      </c>
      <c r="H80" s="134">
        <v>3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 x14ac:dyDescent="0.3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 x14ac:dyDescent="0.3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 x14ac:dyDescent="0.3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 x14ac:dyDescent="0.25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 x14ac:dyDescent="0.2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 x14ac:dyDescent="0.2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 x14ac:dyDescent="0.2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 x14ac:dyDescent="0.2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 x14ac:dyDescent="0.2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 x14ac:dyDescent="0.2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 x14ac:dyDescent="0.2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 x14ac:dyDescent="0.2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 x14ac:dyDescent="0.2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 x14ac:dyDescent="0.2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 x14ac:dyDescent="0.2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 x14ac:dyDescent="0.2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 x14ac:dyDescent="0.2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 x14ac:dyDescent="0.2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 x14ac:dyDescent="0.2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 x14ac:dyDescent="0.2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 x14ac:dyDescent="0.2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 x14ac:dyDescent="0.2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 x14ac:dyDescent="0.2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 x14ac:dyDescent="0.2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 x14ac:dyDescent="0.2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 x14ac:dyDescent="0.2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 x14ac:dyDescent="0.2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 x14ac:dyDescent="0.2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 x14ac:dyDescent="0.2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 x14ac:dyDescent="0.2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 x14ac:dyDescent="0.2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 x14ac:dyDescent="0.2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 x14ac:dyDescent="0.25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 x14ac:dyDescent="0.25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 x14ac:dyDescent="0.25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 x14ac:dyDescent="0.25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 x14ac:dyDescent="0.25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 x14ac:dyDescent="0.25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 x14ac:dyDescent="0.25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 x14ac:dyDescent="0.25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 x14ac:dyDescent="0.25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 x14ac:dyDescent="0.25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 x14ac:dyDescent="0.25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 x14ac:dyDescent="0.25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 x14ac:dyDescent="0.25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 x14ac:dyDescent="0.25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 x14ac:dyDescent="0.25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 x14ac:dyDescent="0.25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 x14ac:dyDescent="0.25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 x14ac:dyDescent="0.25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 x14ac:dyDescent="0.25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 x14ac:dyDescent="0.25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 x14ac:dyDescent="0.25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 x14ac:dyDescent="0.25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 x14ac:dyDescent="0.25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 x14ac:dyDescent="0.25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 x14ac:dyDescent="0.25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 x14ac:dyDescent="0.25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 x14ac:dyDescent="0.25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 x14ac:dyDescent="0.25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 x14ac:dyDescent="0.25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 x14ac:dyDescent="0.25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 x14ac:dyDescent="0.25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 x14ac:dyDescent="0.25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 x14ac:dyDescent="0.25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 x14ac:dyDescent="0.25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 x14ac:dyDescent="0.25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 x14ac:dyDescent="0.25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 x14ac:dyDescent="0.25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 x14ac:dyDescent="0.25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 x14ac:dyDescent="0.25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 x14ac:dyDescent="0.25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 x14ac:dyDescent="0.25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 x14ac:dyDescent="0.25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 x14ac:dyDescent="0.25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 x14ac:dyDescent="0.25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 x14ac:dyDescent="0.25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 x14ac:dyDescent="0.25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 x14ac:dyDescent="0.25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 x14ac:dyDescent="0.25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 x14ac:dyDescent="0.25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 x14ac:dyDescent="0.25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 x14ac:dyDescent="0.25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 x14ac:dyDescent="0.25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 x14ac:dyDescent="0.25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 x14ac:dyDescent="0.25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 x14ac:dyDescent="0.25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 x14ac:dyDescent="0.25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 x14ac:dyDescent="0.25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 x14ac:dyDescent="0.25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 x14ac:dyDescent="0.25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 x14ac:dyDescent="0.25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 x14ac:dyDescent="0.25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 x14ac:dyDescent="0.25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 x14ac:dyDescent="0.25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 x14ac:dyDescent="0.25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 x14ac:dyDescent="0.25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 x14ac:dyDescent="0.25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 x14ac:dyDescent="0.25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 x14ac:dyDescent="0.25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 x14ac:dyDescent="0.25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 x14ac:dyDescent="0.25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 x14ac:dyDescent="0.25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 x14ac:dyDescent="0.25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 x14ac:dyDescent="0.25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 x14ac:dyDescent="0.25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 x14ac:dyDescent="0.25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 x14ac:dyDescent="0.25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 x14ac:dyDescent="0.25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 x14ac:dyDescent="0.25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 x14ac:dyDescent="0.25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 x14ac:dyDescent="0.25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 x14ac:dyDescent="0.25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 x14ac:dyDescent="0.25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 x14ac:dyDescent="0.25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 x14ac:dyDescent="0.25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 x14ac:dyDescent="0.25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 x14ac:dyDescent="0.25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 x14ac:dyDescent="0.25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 x14ac:dyDescent="0.25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 x14ac:dyDescent="0.25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 x14ac:dyDescent="0.25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 x14ac:dyDescent="0.25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 x14ac:dyDescent="0.25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 x14ac:dyDescent="0.25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 x14ac:dyDescent="0.25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 x14ac:dyDescent="0.25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 x14ac:dyDescent="0.25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 x14ac:dyDescent="0.25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 x14ac:dyDescent="0.25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 x14ac:dyDescent="0.25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 x14ac:dyDescent="0.25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 x14ac:dyDescent="0.25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 x14ac:dyDescent="0.25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 x14ac:dyDescent="0.25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 x14ac:dyDescent="0.25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 x14ac:dyDescent="0.25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 x14ac:dyDescent="0.25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 x14ac:dyDescent="0.25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 x14ac:dyDescent="0.25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 x14ac:dyDescent="0.25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 x14ac:dyDescent="0.25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 x14ac:dyDescent="0.25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 x14ac:dyDescent="0.25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 x14ac:dyDescent="0.25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 x14ac:dyDescent="0.25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 x14ac:dyDescent="0.25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 x14ac:dyDescent="0.25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 x14ac:dyDescent="0.25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 x14ac:dyDescent="0.25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 x14ac:dyDescent="0.25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 x14ac:dyDescent="0.25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 x14ac:dyDescent="0.25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 x14ac:dyDescent="0.25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 x14ac:dyDescent="0.25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 x14ac:dyDescent="0.25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 x14ac:dyDescent="0.25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 x14ac:dyDescent="0.25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 x14ac:dyDescent="0.25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 x14ac:dyDescent="0.25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 x14ac:dyDescent="0.25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 x14ac:dyDescent="0.25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 x14ac:dyDescent="0.25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 x14ac:dyDescent="0.25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 x14ac:dyDescent="0.25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 x14ac:dyDescent="0.25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 x14ac:dyDescent="0.25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 x14ac:dyDescent="0.25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 x14ac:dyDescent="0.25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 x14ac:dyDescent="0.25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 x14ac:dyDescent="0.25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 x14ac:dyDescent="0.25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 x14ac:dyDescent="0.25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 x14ac:dyDescent="0.25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 x14ac:dyDescent="0.25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 x14ac:dyDescent="0.25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 x14ac:dyDescent="0.25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 x14ac:dyDescent="0.25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 x14ac:dyDescent="0.25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 x14ac:dyDescent="0.25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 x14ac:dyDescent="0.25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 x14ac:dyDescent="0.25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 x14ac:dyDescent="0.25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 x14ac:dyDescent="0.25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 x14ac:dyDescent="0.25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 x14ac:dyDescent="0.25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 x14ac:dyDescent="0.25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 x14ac:dyDescent="0.25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 x14ac:dyDescent="0.25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 x14ac:dyDescent="0.25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 x14ac:dyDescent="0.25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 x14ac:dyDescent="0.25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 x14ac:dyDescent="0.25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 x14ac:dyDescent="0.25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 x14ac:dyDescent="0.25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 x14ac:dyDescent="0.25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 x14ac:dyDescent="0.25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 x14ac:dyDescent="0.25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 x14ac:dyDescent="0.25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 x14ac:dyDescent="0.25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 x14ac:dyDescent="0.25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 x14ac:dyDescent="0.25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 x14ac:dyDescent="0.25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 x14ac:dyDescent="0.25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 x14ac:dyDescent="0.25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 x14ac:dyDescent="0.25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 x14ac:dyDescent="0.25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 x14ac:dyDescent="0.25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 x14ac:dyDescent="0.25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 x14ac:dyDescent="0.25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 x14ac:dyDescent="0.25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 x14ac:dyDescent="0.25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 x14ac:dyDescent="0.25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 x14ac:dyDescent="0.25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 x14ac:dyDescent="0.25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 x14ac:dyDescent="0.25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 x14ac:dyDescent="0.25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 x14ac:dyDescent="0.25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 x14ac:dyDescent="0.25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 x14ac:dyDescent="0.25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 x14ac:dyDescent="0.25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 x14ac:dyDescent="0.25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 x14ac:dyDescent="0.25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 x14ac:dyDescent="0.25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 x14ac:dyDescent="0.25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 x14ac:dyDescent="0.25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 x14ac:dyDescent="0.25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 x14ac:dyDescent="0.25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 x14ac:dyDescent="0.25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 x14ac:dyDescent="0.25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 x14ac:dyDescent="0.25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 x14ac:dyDescent="0.25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 x14ac:dyDescent="0.25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 x14ac:dyDescent="0.25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 x14ac:dyDescent="0.25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 x14ac:dyDescent="0.25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 x14ac:dyDescent="0.25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 x14ac:dyDescent="0.25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 x14ac:dyDescent="0.25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 x14ac:dyDescent="0.25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 x14ac:dyDescent="0.25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 x14ac:dyDescent="0.25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 x14ac:dyDescent="0.25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 x14ac:dyDescent="0.25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 x14ac:dyDescent="0.25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 x14ac:dyDescent="0.25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 x14ac:dyDescent="0.25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 x14ac:dyDescent="0.25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 x14ac:dyDescent="0.25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 x14ac:dyDescent="0.25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 x14ac:dyDescent="0.25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 x14ac:dyDescent="0.25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 x14ac:dyDescent="0.25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 x14ac:dyDescent="0.25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 x14ac:dyDescent="0.25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 x14ac:dyDescent="0.25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 x14ac:dyDescent="0.25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 x14ac:dyDescent="0.25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 x14ac:dyDescent="0.25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 x14ac:dyDescent="0.25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 x14ac:dyDescent="0.25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 x14ac:dyDescent="0.25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 x14ac:dyDescent="0.25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 x14ac:dyDescent="0.25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 x14ac:dyDescent="0.25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 x14ac:dyDescent="0.25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 x14ac:dyDescent="0.25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 x14ac:dyDescent="0.25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 x14ac:dyDescent="0.25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 x14ac:dyDescent="0.25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 x14ac:dyDescent="0.25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 x14ac:dyDescent="0.25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 x14ac:dyDescent="0.25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 x14ac:dyDescent="0.25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 x14ac:dyDescent="0.25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 x14ac:dyDescent="0.25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 x14ac:dyDescent="0.25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 x14ac:dyDescent="0.25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 x14ac:dyDescent="0.25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 x14ac:dyDescent="0.25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 x14ac:dyDescent="0.25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 x14ac:dyDescent="0.25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 x14ac:dyDescent="0.25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 x14ac:dyDescent="0.25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 x14ac:dyDescent="0.25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 x14ac:dyDescent="0.25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 x14ac:dyDescent="0.25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 x14ac:dyDescent="0.25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 x14ac:dyDescent="0.25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 x14ac:dyDescent="0.25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 x14ac:dyDescent="0.25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 x14ac:dyDescent="0.25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 x14ac:dyDescent="0.25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 x14ac:dyDescent="0.25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 x14ac:dyDescent="0.25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xr:uid="{DC9B0B25-AA37-4AD0-AE95-98DF8F76CB51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abSelected="1" workbookViewId="0">
      <selection activeCell="N25" sqref="N25"/>
    </sheetView>
  </sheetViews>
  <sheetFormatPr baseColWidth="10" defaultRowHeight="15" x14ac:dyDescent="0.2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 x14ac:dyDescent="0.3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 x14ac:dyDescent="0.25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 x14ac:dyDescent="0.2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 x14ac:dyDescent="0.25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 x14ac:dyDescent="0.25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 x14ac:dyDescent="0.3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 x14ac:dyDescent="0.3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Rusia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 x14ac:dyDescent="0.3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2</v>
      </c>
      <c r="F8" s="169"/>
      <c r="G8" s="185" t="str">
        <f>IF(E7&gt;E8,D7,IF(E8&gt;E7,D8,"Manualmente"))</f>
        <v>Portugal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 x14ac:dyDescent="0.3">
      <c r="A9" s="173"/>
      <c r="B9" s="177"/>
      <c r="C9" s="207">
        <v>2</v>
      </c>
      <c r="D9" s="207"/>
      <c r="E9" s="207"/>
      <c r="F9" s="169"/>
      <c r="G9" s="207" t="s">
        <v>183</v>
      </c>
      <c r="H9" s="207"/>
      <c r="I9" s="169"/>
      <c r="J9" s="185" t="str">
        <f>IF(H8&gt;H10,G8,IF(H10&gt;H8,G10,"Manualmente"))</f>
        <v>Francia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 x14ac:dyDescent="0.3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3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 x14ac:dyDescent="0.3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 x14ac:dyDescent="0.3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187</v>
      </c>
      <c r="K12" s="206"/>
      <c r="L12" s="169"/>
      <c r="M12" s="165" t="s">
        <v>70</v>
      </c>
      <c r="N12" s="155">
        <v>3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 x14ac:dyDescent="0.3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189</v>
      </c>
      <c r="N13" s="206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 x14ac:dyDescent="0.3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 x14ac:dyDescent="0.3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 x14ac:dyDescent="0.3">
      <c r="B16" s="177"/>
      <c r="C16" s="207" t="s">
        <v>144</v>
      </c>
      <c r="D16" s="207"/>
      <c r="E16" s="207"/>
      <c r="F16" s="169"/>
      <c r="G16" s="207" t="s">
        <v>185</v>
      </c>
      <c r="H16" s="207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 x14ac:dyDescent="0.3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3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 x14ac:dyDescent="0.3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 x14ac:dyDescent="0.25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 x14ac:dyDescent="0.3">
      <c r="B20" s="177"/>
      <c r="C20" s="207" t="s">
        <v>179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 x14ac:dyDescent="0.3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 x14ac:dyDescent="0.3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Uruguay</v>
      </c>
      <c r="E22" s="184">
        <v>1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">
        <v>94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 x14ac:dyDescent="0.3">
      <c r="B23" s="177"/>
      <c r="C23" s="207" t="s">
        <v>180</v>
      </c>
      <c r="D23" s="207"/>
      <c r="E23" s="207"/>
      <c r="F23" s="169"/>
      <c r="G23" s="207" t="s">
        <v>184</v>
      </c>
      <c r="H23" s="207"/>
      <c r="I23" s="169"/>
      <c r="J23" s="185" t="str">
        <f>IF(H22&gt;H24,G22,IF(H24&gt;H22,G24,"Manualmente"))</f>
        <v>España</v>
      </c>
      <c r="K23" s="185">
        <v>1</v>
      </c>
      <c r="L23" s="169"/>
      <c r="M23" s="206">
        <v>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 x14ac:dyDescent="0.3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4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 x14ac:dyDescent="0.3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 x14ac:dyDescent="0.25">
      <c r="B26" s="177"/>
      <c r="C26" s="169"/>
      <c r="D26" s="169"/>
      <c r="E26" s="169"/>
      <c r="F26" s="169"/>
      <c r="G26" s="169"/>
      <c r="H26" s="169"/>
      <c r="I26" s="169"/>
      <c r="J26" s="206" t="s">
        <v>188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 x14ac:dyDescent="0.3">
      <c r="B27" s="177"/>
      <c r="C27" s="207" t="s">
        <v>181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 x14ac:dyDescent="0.3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1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 x14ac:dyDescent="0.3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 x14ac:dyDescent="0.3">
      <c r="B30" s="177"/>
      <c r="C30" s="207" t="s">
        <v>182</v>
      </c>
      <c r="D30" s="207"/>
      <c r="E30" s="207"/>
      <c r="F30" s="169"/>
      <c r="G30" s="207" t="s">
        <v>186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 x14ac:dyDescent="0.3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Senegal</v>
      </c>
      <c r="E31" s="184">
        <v>1</v>
      </c>
      <c r="F31" s="169"/>
      <c r="G31" s="185" t="str">
        <f>IF(E31&gt;E32,D31,IF(E32&gt;E31,D32,"Manualmente"))</f>
        <v>Inglaterra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 x14ac:dyDescent="0.3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 x14ac:dyDescent="0.3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 x14ac:dyDescent="0.25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 x14ac:dyDescent="0.25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 x14ac:dyDescent="0.25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 x14ac:dyDescent="0.25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 x14ac:dyDescent="0.25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 x14ac:dyDescent="0.25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 x14ac:dyDescent="0.25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 x14ac:dyDescent="0.25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 x14ac:dyDescent="0.25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 x14ac:dyDescent="0.25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 x14ac:dyDescent="0.25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 x14ac:dyDescent="0.25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 x14ac:dyDescent="0.25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 x14ac:dyDescent="0.25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 x14ac:dyDescent="0.25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 x14ac:dyDescent="0.25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 x14ac:dyDescent="0.25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 x14ac:dyDescent="0.25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 x14ac:dyDescent="0.25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 x14ac:dyDescent="0.25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 x14ac:dyDescent="0.25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 x14ac:dyDescent="0.25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 x14ac:dyDescent="0.25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 x14ac:dyDescent="0.25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 x14ac:dyDescent="0.25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 x14ac:dyDescent="0.25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 x14ac:dyDescent="0.25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 x14ac:dyDescent="0.25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baseColWidth="10" defaultRowHeight="15" x14ac:dyDescent="0.2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 x14ac:dyDescent="0.3"/>
    <row r="2" spans="2:6" x14ac:dyDescent="0.25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 x14ac:dyDescent="0.25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 x14ac:dyDescent="0.25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3</v>
      </c>
      <c r="F4" s="161" t="str">
        <f>'Fase de grupos'!J17</f>
        <v>España</v>
      </c>
    </row>
    <row r="5" spans="2:6" x14ac:dyDescent="0.25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 x14ac:dyDescent="0.25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 x14ac:dyDescent="0.25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 x14ac:dyDescent="0.25">
      <c r="B8" s="159">
        <v>7</v>
      </c>
      <c r="C8" s="158" t="str">
        <f>'Fase de grupos'!G37</f>
        <v>Argentina</v>
      </c>
      <c r="D8" s="158">
        <f>'Fase de grupos'!H37</f>
        <v>4</v>
      </c>
      <c r="E8" s="158">
        <f>'Fase de grupos'!I37</f>
        <v>0</v>
      </c>
      <c r="F8" s="161" t="str">
        <f>'Fase de grupos'!J37</f>
        <v>Islandia</v>
      </c>
    </row>
    <row r="9" spans="2:6" s="153" customFormat="1" x14ac:dyDescent="0.25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1</v>
      </c>
      <c r="F9" s="161" t="str">
        <f>'Fase de grupos'!J38</f>
        <v>Nigeria</v>
      </c>
    </row>
    <row r="10" spans="2:6" s="153" customFormat="1" x14ac:dyDescent="0.25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 x14ac:dyDescent="0.25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2</v>
      </c>
      <c r="F11" s="161" t="str">
        <f>'Fase de grupos'!J48</f>
        <v>Serbia</v>
      </c>
    </row>
    <row r="12" spans="2:6" s="153" customFormat="1" x14ac:dyDescent="0.25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 x14ac:dyDescent="0.25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 x14ac:dyDescent="0.25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 x14ac:dyDescent="0.25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 x14ac:dyDescent="0.25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 x14ac:dyDescent="0.3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0</v>
      </c>
      <c r="F17" s="162" t="str">
        <f>'Fase de grupos'!J78</f>
        <v>Japón</v>
      </c>
    </row>
    <row r="18" spans="2:6" s="153" customFormat="1" x14ac:dyDescent="0.25">
      <c r="B18" s="158"/>
      <c r="C18" s="158"/>
      <c r="D18" s="158"/>
      <c r="E18" s="158"/>
      <c r="F18" s="158"/>
    </row>
    <row r="19" spans="2:6" ht="15.75" thickBot="1" x14ac:dyDescent="0.3"/>
    <row r="20" spans="2:6" x14ac:dyDescent="0.25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2</v>
      </c>
      <c r="F20" s="157" t="str">
        <f>'Fase de grupos'!J9</f>
        <v>Egipto</v>
      </c>
    </row>
    <row r="21" spans="2:6" x14ac:dyDescent="0.25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1</v>
      </c>
      <c r="F21" s="161" t="str">
        <f>'Fase de grupos'!J10</f>
        <v>Uruguay</v>
      </c>
    </row>
    <row r="22" spans="2:6" x14ac:dyDescent="0.25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 x14ac:dyDescent="0.25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1</v>
      </c>
      <c r="F23" s="161" t="str">
        <f>'Fase de grupos'!J20</f>
        <v>Irán</v>
      </c>
    </row>
    <row r="24" spans="2:6" x14ac:dyDescent="0.25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 x14ac:dyDescent="0.25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0</v>
      </c>
      <c r="F25" s="161" t="str">
        <f>'Fase de grupos'!J30</f>
        <v>Dinamarca</v>
      </c>
    </row>
    <row r="26" spans="2:6" x14ac:dyDescent="0.25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0</v>
      </c>
      <c r="F26" s="161" t="str">
        <f>'Fase de grupos'!J39</f>
        <v>Croacia</v>
      </c>
    </row>
    <row r="27" spans="2:6" s="153" customFormat="1" x14ac:dyDescent="0.25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 x14ac:dyDescent="0.25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 x14ac:dyDescent="0.25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 x14ac:dyDescent="0.25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0</v>
      </c>
      <c r="F30" s="161" t="str">
        <f>'Fase de grupos'!J59</f>
        <v>Suecia</v>
      </c>
    </row>
    <row r="31" spans="2:6" s="153" customFormat="1" x14ac:dyDescent="0.25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 x14ac:dyDescent="0.25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 x14ac:dyDescent="0.25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 x14ac:dyDescent="0.25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 x14ac:dyDescent="0.3">
      <c r="B35" s="160">
        <v>32</v>
      </c>
      <c r="C35" s="164" t="str">
        <f>'Fase de grupos'!G80</f>
        <v>Senegal</v>
      </c>
      <c r="D35" s="164">
        <f>'Fase de grupos'!H80</f>
        <v>3</v>
      </c>
      <c r="E35" s="164">
        <f>'Fase de grupos'!I80</f>
        <v>2</v>
      </c>
      <c r="F35" s="162" t="str">
        <f>'Fase de grupos'!J80</f>
        <v>Japón</v>
      </c>
    </row>
    <row r="36" spans="2:6" s="153" customFormat="1" x14ac:dyDescent="0.25">
      <c r="B36" s="154"/>
      <c r="C36" s="154"/>
      <c r="D36" s="154"/>
      <c r="E36" s="154"/>
      <c r="F36" s="154"/>
    </row>
    <row r="37" spans="2:6" ht="15.75" thickBot="1" x14ac:dyDescent="0.3"/>
    <row r="38" spans="2:6" x14ac:dyDescent="0.25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0</v>
      </c>
      <c r="F38" s="157" t="str">
        <f>'Fase de grupos'!J11</f>
        <v>Uruguay</v>
      </c>
    </row>
    <row r="39" spans="2:6" x14ac:dyDescent="0.25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3</v>
      </c>
      <c r="F39" s="161" t="str">
        <f>'Fase de grupos'!J12</f>
        <v>Egipto</v>
      </c>
    </row>
    <row r="40" spans="2:6" x14ac:dyDescent="0.25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1</v>
      </c>
      <c r="F40" s="161" t="str">
        <f>'Fase de grupos'!J21</f>
        <v>Irán</v>
      </c>
    </row>
    <row r="41" spans="2:6" x14ac:dyDescent="0.25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 x14ac:dyDescent="0.25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2</v>
      </c>
      <c r="F42" s="161" t="str">
        <f>'Fase de grupos'!J31</f>
        <v>Dinamarca</v>
      </c>
    </row>
    <row r="43" spans="2:6" x14ac:dyDescent="0.25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 x14ac:dyDescent="0.25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2</v>
      </c>
      <c r="F44" s="161" t="str">
        <f>'Fase de grupos'!J41</f>
        <v>Nigeria</v>
      </c>
    </row>
    <row r="45" spans="2:6" s="153" customFormat="1" x14ac:dyDescent="0.25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4</v>
      </c>
      <c r="F45" s="161" t="str">
        <f>'Fase de grupos'!J42</f>
        <v>Croacia</v>
      </c>
    </row>
    <row r="46" spans="2:6" s="153" customFormat="1" x14ac:dyDescent="0.25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1</v>
      </c>
      <c r="F46" s="161" t="str">
        <f>'Fase de grupos'!J51</f>
        <v>Serbia</v>
      </c>
    </row>
    <row r="47" spans="2:6" s="153" customFormat="1" x14ac:dyDescent="0.25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0</v>
      </c>
      <c r="F47" s="161" t="str">
        <f>'Fase de grupos'!J52</f>
        <v>Costa Rica</v>
      </c>
    </row>
    <row r="48" spans="2:6" s="153" customFormat="1" x14ac:dyDescent="0.25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 x14ac:dyDescent="0.25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 x14ac:dyDescent="0.25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1</v>
      </c>
      <c r="F50" s="161" t="str">
        <f>'Fase de grupos'!J71</f>
        <v>Inglaterra</v>
      </c>
    </row>
    <row r="51" spans="2:6" s="153" customFormat="1" x14ac:dyDescent="0.25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 x14ac:dyDescent="0.25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0</v>
      </c>
      <c r="F52" s="161" t="str">
        <f>'Fase de grupos'!J81</f>
        <v>Japón</v>
      </c>
    </row>
    <row r="53" spans="2:6" ht="15.75" thickBot="1" x14ac:dyDescent="0.3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 x14ac:dyDescent="0.25">
      <c r="B54" s="158"/>
      <c r="C54" s="158"/>
      <c r="D54" s="158"/>
      <c r="E54" s="158"/>
      <c r="F54" s="158"/>
    </row>
    <row r="55" spans="2:6" s="153" customFormat="1" ht="15.75" thickBot="1" x14ac:dyDescent="0.3">
      <c r="B55" s="158"/>
      <c r="C55" s="158"/>
      <c r="D55" s="158"/>
      <c r="E55" s="158"/>
      <c r="F55" s="158"/>
    </row>
    <row r="56" spans="2:6" s="153" customFormat="1" x14ac:dyDescent="0.25">
      <c r="B56" s="156">
        <v>49</v>
      </c>
      <c r="C56" s="47" t="str">
        <f>'Fase final'!D7</f>
        <v>Rusia</v>
      </c>
      <c r="D56" s="47">
        <f>'Fase final'!E7</f>
        <v>1</v>
      </c>
      <c r="E56" s="47">
        <f>'Fase final'!E8</f>
        <v>2</v>
      </c>
      <c r="F56" s="187" t="str">
        <f>'Fase final'!D8</f>
        <v>Portugal</v>
      </c>
    </row>
    <row r="57" spans="2:6" s="153" customFormat="1" x14ac:dyDescent="0.25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Nigeria</v>
      </c>
    </row>
    <row r="58" spans="2:6" s="153" customFormat="1" x14ac:dyDescent="0.25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México</v>
      </c>
    </row>
    <row r="59" spans="2:6" s="153" customFormat="1" x14ac:dyDescent="0.25">
      <c r="B59" s="159">
        <v>52</v>
      </c>
      <c r="C59" s="172" t="str">
        <f>'Fase final'!D17</f>
        <v>Bélgica</v>
      </c>
      <c r="D59" s="172">
        <f>'Fase final'!E17</f>
        <v>3</v>
      </c>
      <c r="E59" s="172">
        <f>'Fase final'!E18</f>
        <v>1</v>
      </c>
      <c r="F59" s="188" t="str">
        <f>'Fase final'!D18</f>
        <v>Colombia</v>
      </c>
    </row>
    <row r="60" spans="2:6" s="153" customFormat="1" x14ac:dyDescent="0.25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Uruguay</v>
      </c>
    </row>
    <row r="61" spans="2:6" s="153" customFormat="1" x14ac:dyDescent="0.25">
      <c r="B61" s="159">
        <v>54</v>
      </c>
      <c r="C61" s="172" t="str">
        <f>'Fase final'!D24</f>
        <v>Argentina</v>
      </c>
      <c r="D61" s="172">
        <f>'Fase final'!E24</f>
        <v>4</v>
      </c>
      <c r="E61" s="172">
        <f>'Fase final'!E25</f>
        <v>2</v>
      </c>
      <c r="F61" s="188" t="str">
        <f>'Fase final'!D25</f>
        <v>Perú</v>
      </c>
    </row>
    <row r="62" spans="2:6" s="153" customFormat="1" x14ac:dyDescent="0.25">
      <c r="B62" s="159">
        <v>55</v>
      </c>
      <c r="C62" s="172" t="str">
        <f>'Fase final'!D28</f>
        <v>Alemania</v>
      </c>
      <c r="D62" s="172">
        <f>'Fase final'!E28</f>
        <v>1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 x14ac:dyDescent="0.3">
      <c r="B63" s="160">
        <v>56</v>
      </c>
      <c r="C63" s="50" t="str">
        <f>'Fase final'!D31</f>
        <v>Senegal</v>
      </c>
      <c r="D63" s="50">
        <f>'Fase final'!E31</f>
        <v>1</v>
      </c>
      <c r="E63" s="50">
        <f>'Fase final'!E32</f>
        <v>2</v>
      </c>
      <c r="F63" s="189" t="str">
        <f>'Fase final'!D32</f>
        <v>Inglaterra</v>
      </c>
    </row>
    <row r="64" spans="2:6" s="153" customFormat="1" x14ac:dyDescent="0.25">
      <c r="B64" s="158"/>
      <c r="C64" s="158"/>
      <c r="D64" s="158"/>
      <c r="E64" s="158"/>
      <c r="F64" s="158"/>
    </row>
    <row r="65" spans="2:6" ht="15.75" thickBot="1" x14ac:dyDescent="0.3"/>
    <row r="66" spans="2:6" x14ac:dyDescent="0.25">
      <c r="B66" s="63">
        <v>57</v>
      </c>
      <c r="C66" s="47" t="str">
        <f>'Fase final'!G8</f>
        <v>Portugal</v>
      </c>
      <c r="D66" s="47">
        <f>'Fase final'!H8</f>
        <v>1</v>
      </c>
      <c r="E66" s="52">
        <f>'Fase final'!H10</f>
        <v>3</v>
      </c>
      <c r="F66" s="53" t="str">
        <f>'Fase final'!G10</f>
        <v>Francia</v>
      </c>
    </row>
    <row r="67" spans="2:6" x14ac:dyDescent="0.25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 x14ac:dyDescent="0.25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2</v>
      </c>
      <c r="F68" s="49" t="str">
        <f>'Fase final'!G24</f>
        <v>Argentina</v>
      </c>
    </row>
    <row r="69" spans="2:6" ht="15.75" thickBot="1" x14ac:dyDescent="0.3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Inglaterra</v>
      </c>
    </row>
    <row r="71" spans="2:6" ht="15.75" thickBot="1" x14ac:dyDescent="0.3"/>
    <row r="72" spans="2:6" x14ac:dyDescent="0.25">
      <c r="B72" s="63">
        <v>61</v>
      </c>
      <c r="C72" s="64" t="str">
        <f>'Fase final'!J9</f>
        <v>Francia</v>
      </c>
      <c r="D72" s="64">
        <f>'Fase final'!K9</f>
        <v>2</v>
      </c>
      <c r="E72" s="64">
        <f>'Fase final'!K16</f>
        <v>2</v>
      </c>
      <c r="F72" s="65" t="str">
        <f>'Fase final'!J16</f>
        <v>Brasil</v>
      </c>
    </row>
    <row r="73" spans="2:6" ht="15.75" thickBot="1" x14ac:dyDescent="0.3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 x14ac:dyDescent="0.3"/>
    <row r="76" spans="2:6" x14ac:dyDescent="0.25">
      <c r="B76" s="63">
        <v>63</v>
      </c>
      <c r="C76" s="42" t="str">
        <f>'Fase final'!M12</f>
        <v>Brasil</v>
      </c>
      <c r="D76" s="46">
        <f>'Fase final'!N12</f>
        <v>3</v>
      </c>
      <c r="E76" s="42">
        <f>'Fase final'!N14</f>
        <v>2</v>
      </c>
      <c r="F76" s="43" t="str">
        <f>'Fase final'!M14</f>
        <v>Alemania</v>
      </c>
    </row>
    <row r="77" spans="2:6" ht="15.75" thickBot="1" x14ac:dyDescent="0.3">
      <c r="B77" s="11">
        <v>64</v>
      </c>
      <c r="C77" s="16" t="str">
        <f>'Fase final'!M22</f>
        <v>Francia</v>
      </c>
      <c r="D77" s="16">
        <f>'Fase final'!N22</f>
        <v>2</v>
      </c>
      <c r="E77" s="16">
        <f>'Fase final'!N24</f>
        <v>1</v>
      </c>
      <c r="F77" s="14" t="str">
        <f>'Fase final'!M24</f>
        <v>España</v>
      </c>
    </row>
    <row r="79" spans="2:6" ht="15.75" thickBot="1" x14ac:dyDescent="0.3"/>
    <row r="80" spans="2:6" x14ac:dyDescent="0.25">
      <c r="B80" s="156" t="s">
        <v>34</v>
      </c>
      <c r="C80" s="157" t="str">
        <f>'Fase final'!D7</f>
        <v>Rusia</v>
      </c>
    </row>
    <row r="81" spans="2:6" x14ac:dyDescent="0.25">
      <c r="B81" s="159" t="s">
        <v>37</v>
      </c>
      <c r="C81" s="161" t="str">
        <f>'Fase final'!D22</f>
        <v>Uruguay</v>
      </c>
      <c r="D81"/>
    </row>
    <row r="82" spans="2:6" x14ac:dyDescent="0.25">
      <c r="B82" s="159" t="s">
        <v>35</v>
      </c>
      <c r="C82" s="161" t="str">
        <f>'Fase final'!D21</f>
        <v>España</v>
      </c>
      <c r="D82"/>
    </row>
    <row r="83" spans="2:6" x14ac:dyDescent="0.25">
      <c r="B83" s="159" t="s">
        <v>38</v>
      </c>
      <c r="C83" s="161" t="str">
        <f>'Fase final'!D8</f>
        <v>Portugal</v>
      </c>
      <c r="D83"/>
    </row>
    <row r="84" spans="2:6" x14ac:dyDescent="0.25">
      <c r="B84" s="159" t="s">
        <v>36</v>
      </c>
      <c r="C84" s="161" t="str">
        <f>'Fase final'!D10</f>
        <v>Francia</v>
      </c>
      <c r="D84"/>
    </row>
    <row r="85" spans="2:6" x14ac:dyDescent="0.25">
      <c r="B85" s="159" t="s">
        <v>39</v>
      </c>
      <c r="C85" s="161" t="str">
        <f>'Fase final'!D25</f>
        <v>Perú</v>
      </c>
      <c r="D85"/>
    </row>
    <row r="86" spans="2:6" x14ac:dyDescent="0.25">
      <c r="B86" s="159" t="s">
        <v>190</v>
      </c>
      <c r="C86" s="161" t="str">
        <f>'Fase final'!D24</f>
        <v>Argentina</v>
      </c>
      <c r="D86"/>
    </row>
    <row r="87" spans="2:6" s="153" customFormat="1" x14ac:dyDescent="0.25">
      <c r="B87" s="159" t="s">
        <v>191</v>
      </c>
      <c r="C87" s="161" t="str">
        <f>'Fase final'!D11</f>
        <v>Nigeria</v>
      </c>
      <c r="E87" s="154"/>
      <c r="F87" s="154"/>
    </row>
    <row r="88" spans="2:6" s="153" customFormat="1" x14ac:dyDescent="0.25">
      <c r="B88" s="159" t="s">
        <v>192</v>
      </c>
      <c r="C88" s="161" t="str">
        <f>'Fase final'!D14</f>
        <v>Brasil</v>
      </c>
      <c r="E88" s="154"/>
      <c r="F88" s="154"/>
    </row>
    <row r="89" spans="2:6" s="153" customFormat="1" x14ac:dyDescent="0.25">
      <c r="B89" s="159" t="s">
        <v>193</v>
      </c>
      <c r="C89" s="161" t="str">
        <f>'Fase final'!D29</f>
        <v>Suiza</v>
      </c>
      <c r="E89" s="154"/>
      <c r="F89" s="154"/>
    </row>
    <row r="90" spans="2:6" s="153" customFormat="1" x14ac:dyDescent="0.25">
      <c r="B90" s="159" t="s">
        <v>194</v>
      </c>
      <c r="C90" s="161" t="str">
        <f>'Fase final'!D28</f>
        <v>Alemania</v>
      </c>
      <c r="E90" s="154"/>
      <c r="F90" s="154"/>
    </row>
    <row r="91" spans="2:6" s="153" customFormat="1" x14ac:dyDescent="0.25">
      <c r="B91" s="159" t="s">
        <v>195</v>
      </c>
      <c r="C91" s="161" t="str">
        <f>'Fase final'!D15</f>
        <v>México</v>
      </c>
      <c r="E91" s="154"/>
      <c r="F91" s="154"/>
    </row>
    <row r="92" spans="2:6" s="153" customFormat="1" x14ac:dyDescent="0.25">
      <c r="B92" s="159" t="s">
        <v>196</v>
      </c>
      <c r="C92" s="161" t="str">
        <f>'Fase final'!D17</f>
        <v>Bélgica</v>
      </c>
      <c r="E92" s="154"/>
      <c r="F92" s="154"/>
    </row>
    <row r="93" spans="2:6" s="153" customFormat="1" x14ac:dyDescent="0.25">
      <c r="B93" s="159" t="s">
        <v>197</v>
      </c>
      <c r="C93" s="161" t="str">
        <f>'Fase final'!D32</f>
        <v>Inglaterra</v>
      </c>
      <c r="E93" s="154"/>
      <c r="F93" s="154"/>
    </row>
    <row r="94" spans="2:6" s="153" customFormat="1" x14ac:dyDescent="0.25">
      <c r="B94" s="159" t="s">
        <v>198</v>
      </c>
      <c r="C94" s="161" t="str">
        <f>'Fase final'!D31</f>
        <v>Senegal</v>
      </c>
      <c r="E94" s="154"/>
      <c r="F94" s="154"/>
    </row>
    <row r="95" spans="2:6" s="153" customFormat="1" ht="15.75" thickBot="1" x14ac:dyDescent="0.3">
      <c r="B95" s="160" t="s">
        <v>199</v>
      </c>
      <c r="C95" s="162" t="str">
        <f>'Fase final'!D18</f>
        <v>Colombia</v>
      </c>
      <c r="E95" s="154"/>
      <c r="F95" s="154"/>
    </row>
    <row r="96" spans="2:6" s="153" customFormat="1" x14ac:dyDescent="0.25">
      <c r="B96" s="158"/>
      <c r="C96" s="158"/>
      <c r="E96" s="154"/>
      <c r="F96" s="154"/>
    </row>
    <row r="97" spans="2:6" s="153" customFormat="1" ht="15.75" thickBot="1" x14ac:dyDescent="0.3">
      <c r="B97" s="158"/>
      <c r="C97" s="158"/>
      <c r="E97" s="154"/>
      <c r="F97" s="154"/>
    </row>
    <row r="98" spans="2:6" s="153" customFormat="1" x14ac:dyDescent="0.25">
      <c r="B98" s="156" t="s">
        <v>40</v>
      </c>
      <c r="C98" s="157" t="str">
        <f>'Fase final'!G8</f>
        <v>Portugal</v>
      </c>
      <c r="E98" s="154"/>
      <c r="F98" s="154"/>
    </row>
    <row r="99" spans="2:6" s="153" customFormat="1" x14ac:dyDescent="0.25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 x14ac:dyDescent="0.25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 x14ac:dyDescent="0.25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 x14ac:dyDescent="0.25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 x14ac:dyDescent="0.25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 x14ac:dyDescent="0.25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 x14ac:dyDescent="0.3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 x14ac:dyDescent="0.25">
      <c r="B106" s="158"/>
      <c r="C106" s="158"/>
      <c r="E106" s="154"/>
      <c r="F106" s="154"/>
    </row>
    <row r="107" spans="2:6" ht="15.75" thickBot="1" x14ac:dyDescent="0.3">
      <c r="D107"/>
      <c r="E107"/>
      <c r="F107"/>
    </row>
    <row r="108" spans="2:6" x14ac:dyDescent="0.25">
      <c r="B108" s="63" t="s">
        <v>200</v>
      </c>
      <c r="C108" s="65" t="str">
        <f>C72</f>
        <v>Francia</v>
      </c>
      <c r="D108"/>
      <c r="E108"/>
      <c r="F108"/>
    </row>
    <row r="109" spans="2:6" x14ac:dyDescent="0.25">
      <c r="B109" s="9" t="s">
        <v>201</v>
      </c>
      <c r="C109" s="13" t="str">
        <f>F72</f>
        <v>Brasil</v>
      </c>
      <c r="D109"/>
      <c r="E109"/>
      <c r="F109"/>
    </row>
    <row r="110" spans="2:6" x14ac:dyDescent="0.25">
      <c r="B110" s="9" t="s">
        <v>202</v>
      </c>
      <c r="C110" s="13" t="str">
        <f>C73</f>
        <v>España</v>
      </c>
      <c r="D110"/>
      <c r="E110"/>
      <c r="F110"/>
    </row>
    <row r="111" spans="2:6" ht="15.75" thickBot="1" x14ac:dyDescent="0.3">
      <c r="B111" s="11" t="s">
        <v>203</v>
      </c>
      <c r="C111" s="14" t="str">
        <f>F73</f>
        <v>Alemania</v>
      </c>
      <c r="D111"/>
      <c r="E111"/>
      <c r="F111"/>
    </row>
    <row r="112" spans="2:6" x14ac:dyDescent="0.25">
      <c r="D112"/>
      <c r="E112"/>
      <c r="F112"/>
    </row>
    <row r="113" spans="2:6" ht="15.75" thickBot="1" x14ac:dyDescent="0.3">
      <c r="D113"/>
      <c r="E113"/>
      <c r="F113"/>
    </row>
    <row r="114" spans="2:6" x14ac:dyDescent="0.25">
      <c r="B114" s="63" t="s">
        <v>204</v>
      </c>
      <c r="C114" s="54" t="str">
        <f>C76</f>
        <v>Brasil</v>
      </c>
    </row>
    <row r="115" spans="2:6" x14ac:dyDescent="0.25">
      <c r="B115" s="9" t="s">
        <v>205</v>
      </c>
      <c r="C115" s="13" t="str">
        <f>F76</f>
        <v>Alemania</v>
      </c>
      <c r="D115"/>
      <c r="E115"/>
      <c r="F115"/>
    </row>
    <row r="116" spans="2:6" x14ac:dyDescent="0.25">
      <c r="B116" s="9" t="s">
        <v>206</v>
      </c>
      <c r="C116" s="13" t="str">
        <f>C77</f>
        <v>Francia</v>
      </c>
      <c r="D116"/>
      <c r="E116"/>
      <c r="F116"/>
    </row>
    <row r="117" spans="2:6" ht="15.75" thickBot="1" x14ac:dyDescent="0.3">
      <c r="B117" s="11" t="s">
        <v>207</v>
      </c>
      <c r="C117" s="14" t="str">
        <f>F77</f>
        <v>España</v>
      </c>
      <c r="D117"/>
      <c r="E117"/>
      <c r="F117"/>
    </row>
    <row r="118" spans="2:6" x14ac:dyDescent="0.25">
      <c r="D118"/>
      <c r="E118"/>
      <c r="F118"/>
    </row>
    <row r="119" spans="2:6" ht="15.75" thickBot="1" x14ac:dyDescent="0.3">
      <c r="D119"/>
      <c r="E119"/>
      <c r="F119"/>
    </row>
    <row r="120" spans="2:6" ht="15.75" thickBot="1" x14ac:dyDescent="0.3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 x14ac:dyDescent="0.3">
      <c r="D121"/>
      <c r="E121"/>
      <c r="F121"/>
    </row>
    <row r="122" spans="2:6" ht="15.75" thickBot="1" x14ac:dyDescent="0.3">
      <c r="B122" s="44" t="s">
        <v>33</v>
      </c>
      <c r="C122" s="45" t="str">
        <f>'Fase final'!P17</f>
        <v>Messi</v>
      </c>
      <c r="D122"/>
      <c r="E122"/>
      <c r="F122"/>
    </row>
    <row r="123" spans="2:6" x14ac:dyDescent="0.25">
      <c r="D123"/>
      <c r="E123"/>
      <c r="F123"/>
    </row>
    <row r="125" spans="2:6" x14ac:dyDescent="0.25">
      <c r="D125"/>
      <c r="E125"/>
      <c r="F125"/>
    </row>
    <row r="126" spans="2:6" x14ac:dyDescent="0.25">
      <c r="D126"/>
      <c r="E126"/>
      <c r="F126"/>
    </row>
    <row r="127" spans="2:6" x14ac:dyDescent="0.25">
      <c r="D127"/>
      <c r="E127"/>
      <c r="F127"/>
    </row>
    <row r="128" spans="2:6" x14ac:dyDescent="0.25">
      <c r="D128"/>
      <c r="E128"/>
      <c r="F128"/>
    </row>
    <row r="129" spans="4:6" x14ac:dyDescent="0.25">
      <c r="D129"/>
      <c r="E129"/>
      <c r="F129"/>
    </row>
    <row r="131" spans="4:6" x14ac:dyDescent="0.25">
      <c r="D131"/>
      <c r="E131"/>
      <c r="F131"/>
    </row>
    <row r="132" spans="4:6" x14ac:dyDescent="0.25">
      <c r="D132"/>
      <c r="E132"/>
      <c r="F132"/>
    </row>
    <row r="133" spans="4:6" x14ac:dyDescent="0.25">
      <c r="D133"/>
      <c r="E133"/>
      <c r="F133"/>
    </row>
    <row r="134" spans="4:6" x14ac:dyDescent="0.25">
      <c r="D134"/>
      <c r="E134"/>
      <c r="F134"/>
    </row>
    <row r="135" spans="4:6" x14ac:dyDescent="0.25">
      <c r="D135"/>
      <c r="E135"/>
      <c r="F135"/>
    </row>
    <row r="137" spans="4:6" x14ac:dyDescent="0.25">
      <c r="D137"/>
      <c r="E137"/>
      <c r="F137"/>
    </row>
    <row r="138" spans="4:6" x14ac:dyDescent="0.25">
      <c r="D138"/>
      <c r="E138"/>
      <c r="F138"/>
    </row>
    <row r="139" spans="4:6" x14ac:dyDescent="0.25">
      <c r="D139"/>
      <c r="E139"/>
      <c r="F139"/>
    </row>
    <row r="140" spans="4:6" x14ac:dyDescent="0.25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baseColWidth="10" defaultRowHeight="15" x14ac:dyDescent="0.2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 x14ac:dyDescent="0.3"/>
    <row r="2" spans="2:36" ht="15.75" thickBot="1" x14ac:dyDescent="0.3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 x14ac:dyDescent="0.3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 x14ac:dyDescent="0.25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1</v>
      </c>
      <c r="X4" s="15">
        <f>I10</f>
        <v>0</v>
      </c>
      <c r="Y4" s="15">
        <f>C4+C6+C8</f>
        <v>5</v>
      </c>
      <c r="Z4" s="15">
        <f>D4+D6+D8</f>
        <v>3</v>
      </c>
      <c r="AA4" s="15">
        <f>Y4-Z4</f>
        <v>2</v>
      </c>
      <c r="AB4" s="8">
        <f>3*V4+W4</f>
        <v>7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1</v>
      </c>
      <c r="AH4">
        <f>SUM(AD4:AF4)</f>
        <v>3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3</v>
      </c>
    </row>
    <row r="5" spans="2:36" x14ac:dyDescent="0.25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6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 x14ac:dyDescent="0.25">
      <c r="B6" s="1" t="str">
        <f>'Fase de grupos'!G9</f>
        <v>Rusia</v>
      </c>
      <c r="C6" s="9">
        <f>'Fase de grupos'!H9</f>
        <v>2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6</v>
      </c>
      <c r="Z6" s="6">
        <f>D5+C6+C9</f>
        <v>6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 x14ac:dyDescent="0.3">
      <c r="B7" s="1" t="str">
        <f>'Fase de grupos'!G10</f>
        <v>Arabia Saudita</v>
      </c>
      <c r="C7" s="9">
        <f>'Fase de grupos'!H10</f>
        <v>0</v>
      </c>
      <c r="D7" s="13">
        <f>'Fase de grupos'!I10</f>
        <v>1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0</v>
      </c>
      <c r="X7" s="16">
        <f>R10</f>
        <v>1</v>
      </c>
      <c r="Y7" s="16">
        <f>D5+D7+D8</f>
        <v>4</v>
      </c>
      <c r="Z7" s="16">
        <f>C5+C7+C8</f>
        <v>2</v>
      </c>
      <c r="AA7" s="16">
        <f>Y7-Z7</f>
        <v>2</v>
      </c>
      <c r="AB7" s="12">
        <f>3*V7+W7</f>
        <v>6</v>
      </c>
      <c r="AD7">
        <f>IF(OR(AB7&gt;AB4,AND(AB7=AB4,AA7&gt;AA4),AND(AB7=AB4,AA7=AA4,Y7&gt;Y4)),1,0)</f>
        <v>0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2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2</v>
      </c>
    </row>
    <row r="8" spans="2:36" x14ac:dyDescent="0.25">
      <c r="B8" s="1" t="str">
        <f>'Fase de grupos'!G11</f>
        <v>Rusia</v>
      </c>
      <c r="C8" s="9">
        <f>'Fase de grupos'!H11</f>
        <v>1</v>
      </c>
      <c r="D8" s="13">
        <f>'Fase de grupos'!I11</f>
        <v>0</v>
      </c>
      <c r="E8" s="1" t="str">
        <f>'Fase de grupos'!J11</f>
        <v>Uruguay</v>
      </c>
      <c r="G8" s="9">
        <f>IF(C8&gt;D8,1,0)</f>
        <v>1</v>
      </c>
      <c r="H8" s="6">
        <f>IF(C8=D8,1,0)</f>
        <v>0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0</v>
      </c>
      <c r="R8" s="13">
        <f>IF(D8&lt;C8,1,0)</f>
        <v>1</v>
      </c>
      <c r="S8" s="6"/>
    </row>
    <row r="9" spans="2:36" ht="15.75" thickBot="1" x14ac:dyDescent="0.3">
      <c r="B9" s="1" t="str">
        <f>'Fase de grupos'!G12</f>
        <v>Arabia Saudita</v>
      </c>
      <c r="C9" s="11">
        <f>'Fase de grupos'!H12</f>
        <v>1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 x14ac:dyDescent="0.3">
      <c r="G10" s="2">
        <f>SUM(G4:G9)</f>
        <v>2</v>
      </c>
      <c r="H10" s="7">
        <f t="shared" ref="H10:Q10" si="0">SUM(H4:H9)</f>
        <v>1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0</v>
      </c>
      <c r="R10" s="3">
        <f>SUM(R4:R9)</f>
        <v>1</v>
      </c>
      <c r="S10" s="6"/>
    </row>
    <row r="11" spans="2:36" ht="15.75" thickBot="1" x14ac:dyDescent="0.3"/>
    <row r="12" spans="2:36" ht="15.75" thickBot="1" x14ac:dyDescent="0.3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 x14ac:dyDescent="0.3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 x14ac:dyDescent="0.25">
      <c r="B14" s="1" t="str">
        <f>'Fase de grupos'!G17</f>
        <v>Portugal</v>
      </c>
      <c r="C14" s="21">
        <f>'Fase de grupos'!H17</f>
        <v>1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7</v>
      </c>
      <c r="Z14" s="22">
        <f>D14+D16+D18</f>
        <v>4</v>
      </c>
      <c r="AA14" s="22">
        <f>Y14-Z14</f>
        <v>3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 x14ac:dyDescent="0.25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10</v>
      </c>
      <c r="Z15" s="6">
        <f>C14+D17+D19</f>
        <v>2</v>
      </c>
      <c r="AA15" s="6">
        <f>Y15-Z15</f>
        <v>8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 x14ac:dyDescent="0.25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7</v>
      </c>
      <c r="AA16" s="6">
        <f>Y16-Z16</f>
        <v>-6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 x14ac:dyDescent="0.3">
      <c r="B17" s="1" t="str">
        <f>'Fase de grupos'!G20</f>
        <v>España</v>
      </c>
      <c r="C17" s="9">
        <f>'Fase de grupos'!H20</f>
        <v>4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3</v>
      </c>
      <c r="Z17" s="16">
        <f>C15+C17+C18</f>
        <v>8</v>
      </c>
      <c r="AA17" s="16">
        <f>Y17-Z17</f>
        <v>-5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 x14ac:dyDescent="0.25">
      <c r="B18" s="1" t="str">
        <f>'Fase de grupos'!G21</f>
        <v>Portugal</v>
      </c>
      <c r="C18" s="9">
        <f>'Fase de grupos'!H21</f>
        <v>3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 x14ac:dyDescent="0.3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 x14ac:dyDescent="0.3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 x14ac:dyDescent="0.3"/>
    <row r="22" spans="2:36" ht="15.75" thickBot="1" x14ac:dyDescent="0.3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 x14ac:dyDescent="0.3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 x14ac:dyDescent="0.25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7</v>
      </c>
      <c r="Z24" s="22">
        <f>D24+D26+D28</f>
        <v>3</v>
      </c>
      <c r="AA24" s="22">
        <f>Y24-Z24</f>
        <v>4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 x14ac:dyDescent="0.25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0</v>
      </c>
      <c r="Z25" s="6">
        <f>C24+D27+D29</f>
        <v>4</v>
      </c>
      <c r="AA25" s="6">
        <f>Y25-Z25</f>
        <v>-4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 x14ac:dyDescent="0.25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3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 x14ac:dyDescent="0.3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3</v>
      </c>
      <c r="X27" s="16">
        <f>R30</f>
        <v>0</v>
      </c>
      <c r="Y27" s="16">
        <f>D25+D27+D28</f>
        <v>3</v>
      </c>
      <c r="Z27" s="16">
        <f>C25+C27+C28</f>
        <v>3</v>
      </c>
      <c r="AA27" s="16">
        <f>Y27-Z27</f>
        <v>0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 x14ac:dyDescent="0.25">
      <c r="B28" s="1" t="str">
        <f>'Fase de grupos'!G31</f>
        <v>Francia</v>
      </c>
      <c r="C28" s="9">
        <f>'Fase de grupos'!H31</f>
        <v>2</v>
      </c>
      <c r="D28" s="13">
        <f>'Fase de grupos'!I31</f>
        <v>2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 x14ac:dyDescent="0.3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 x14ac:dyDescent="0.3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3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 x14ac:dyDescent="0.3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 x14ac:dyDescent="0.3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 x14ac:dyDescent="0.3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 x14ac:dyDescent="0.25">
      <c r="B34" s="1" t="str">
        <f>'Fase de grupos'!G37</f>
        <v>Argentina</v>
      </c>
      <c r="C34" s="94">
        <f>'Fase de grupos'!H37</f>
        <v>4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8</v>
      </c>
      <c r="Z34" s="95">
        <f>D34+D36+D38</f>
        <v>2</v>
      </c>
      <c r="AA34" s="95">
        <f>Y34-Z34</f>
        <v>6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 x14ac:dyDescent="0.25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10</v>
      </c>
      <c r="AA35" s="6">
        <f>Y35-Z35</f>
        <v>-9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 x14ac:dyDescent="0.25">
      <c r="B36" s="1" t="str">
        <f>'Fase de grupos'!G39</f>
        <v>Argentina</v>
      </c>
      <c r="C36" s="9">
        <f>'Fase de grupos'!H39</f>
        <v>2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5</v>
      </c>
      <c r="Z36" s="6">
        <f>D35+C36+C39</f>
        <v>4</v>
      </c>
      <c r="AA36" s="6">
        <f>Y36-Z36</f>
        <v>1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 x14ac:dyDescent="0.3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2</v>
      </c>
      <c r="X37" s="97">
        <f>R40</f>
        <v>0</v>
      </c>
      <c r="Y37" s="97">
        <f>D35+D37+D38</f>
        <v>5</v>
      </c>
      <c r="Z37" s="97">
        <f>C35+C37+C38</f>
        <v>3</v>
      </c>
      <c r="AA37" s="97">
        <f>Y37-Z37</f>
        <v>2</v>
      </c>
      <c r="AB37" s="12">
        <f>3*V37+W37</f>
        <v>5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 x14ac:dyDescent="0.25">
      <c r="B38" s="1" t="str">
        <f>'Fase de grupos'!G41</f>
        <v>Argentina</v>
      </c>
      <c r="C38" s="9">
        <f>'Fase de grupos'!H41</f>
        <v>2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 x14ac:dyDescent="0.3">
      <c r="B39" s="1" t="str">
        <f>'Fase de grupos'!G42</f>
        <v>Islandia</v>
      </c>
      <c r="C39" s="11">
        <f>'Fase de grupos'!H42</f>
        <v>1</v>
      </c>
      <c r="D39" s="14">
        <f>'Fase de grupos'!I42</f>
        <v>4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 x14ac:dyDescent="0.3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1</v>
      </c>
      <c r="Q40" s="91">
        <f>SUM(Q34:Q39)</f>
        <v>2</v>
      </c>
      <c r="R40" s="92">
        <f>SUM(R34:R39)</f>
        <v>0</v>
      </c>
      <c r="U40"/>
    </row>
    <row r="41" spans="2:36" ht="15.75" thickBot="1" x14ac:dyDescent="0.3">
      <c r="U41"/>
    </row>
    <row r="42" spans="2:36" ht="15.75" thickBot="1" x14ac:dyDescent="0.3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 x14ac:dyDescent="0.3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 x14ac:dyDescent="0.25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1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 x14ac:dyDescent="0.25">
      <c r="B45" s="1" t="str">
        <f>'Fase de grupos'!G48</f>
        <v>Costa Rica</v>
      </c>
      <c r="C45" s="9">
        <f>'Fase de grupos'!H48</f>
        <v>1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3</v>
      </c>
      <c r="Z45" s="6">
        <f>C44+D47+D49</f>
        <v>4</v>
      </c>
      <c r="AA45" s="6">
        <f>Y45-Z45</f>
        <v>-1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 x14ac:dyDescent="0.25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1</v>
      </c>
      <c r="Z46" s="6">
        <f>D45+C46+C49</f>
        <v>5</v>
      </c>
      <c r="AA46" s="6">
        <f>Y46-Z46</f>
        <v>-4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 x14ac:dyDescent="0.3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1</v>
      </c>
      <c r="W47" s="97">
        <f>Q50</f>
        <v>0</v>
      </c>
      <c r="X47" s="97">
        <f>R50</f>
        <v>2</v>
      </c>
      <c r="Y47" s="97">
        <f>D45+D47+D48</f>
        <v>4</v>
      </c>
      <c r="Z47" s="97">
        <f>C45+C47+C48</f>
        <v>5</v>
      </c>
      <c r="AA47" s="97">
        <f>Y47-Z47</f>
        <v>-1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 x14ac:dyDescent="0.25">
      <c r="B48" s="1" t="str">
        <f>'Fase de grupos'!G51</f>
        <v>Brasil</v>
      </c>
      <c r="C48" s="9">
        <f>'Fase de grupos'!H51</f>
        <v>2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 x14ac:dyDescent="0.3">
      <c r="B49" s="1" t="str">
        <f>'Fase de grupos'!G52</f>
        <v>Suiza</v>
      </c>
      <c r="C49" s="11">
        <f>'Fase de grupos'!H52</f>
        <v>1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 x14ac:dyDescent="0.3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1</v>
      </c>
      <c r="Q50" s="91">
        <f>SUM(Q44:Q49)</f>
        <v>0</v>
      </c>
      <c r="R50" s="92">
        <f>SUM(R44:R49)</f>
        <v>2</v>
      </c>
      <c r="U50"/>
    </row>
    <row r="51" spans="2:36" ht="15.75" thickBot="1" x14ac:dyDescent="0.3">
      <c r="U51"/>
    </row>
    <row r="52" spans="2:36" ht="15.75" thickBot="1" x14ac:dyDescent="0.3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 x14ac:dyDescent="0.3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 x14ac:dyDescent="0.25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0</v>
      </c>
      <c r="AA54" s="95">
        <f>Y54-Z54</f>
        <v>8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 x14ac:dyDescent="0.25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4</v>
      </c>
      <c r="Z55" s="6">
        <f>C54+D57+D59</f>
        <v>4</v>
      </c>
      <c r="AA55" s="6">
        <f>Y55-Z55</f>
        <v>0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 x14ac:dyDescent="0.25">
      <c r="B56" s="1" t="str">
        <f>'Fase de grupos'!G59</f>
        <v>Alemania</v>
      </c>
      <c r="C56" s="9">
        <f>'Fase de grupos'!H59</f>
        <v>3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3</v>
      </c>
      <c r="Z56" s="6">
        <f>D55+C56+C59</f>
        <v>6</v>
      </c>
      <c r="AA56" s="6">
        <f>Y56-Z56</f>
        <v>-3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 x14ac:dyDescent="0.3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2</v>
      </c>
      <c r="Z57" s="97">
        <f>C55+C57+C58</f>
        <v>7</v>
      </c>
      <c r="AA57" s="97">
        <f>Y57-Z57</f>
        <v>-5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 x14ac:dyDescent="0.25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 x14ac:dyDescent="0.3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 x14ac:dyDescent="0.3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 x14ac:dyDescent="0.3">
      <c r="U61"/>
    </row>
    <row r="62" spans="2:36" ht="15.75" thickBot="1" x14ac:dyDescent="0.3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 x14ac:dyDescent="0.3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 x14ac:dyDescent="0.25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7</v>
      </c>
      <c r="Z64" s="95">
        <f>D64+D66+D68</f>
        <v>1</v>
      </c>
      <c r="AA64" s="95">
        <f>Y64-Z64</f>
        <v>6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 x14ac:dyDescent="0.25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7</v>
      </c>
      <c r="AA65" s="6">
        <f>Y65-Z65</f>
        <v>-6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 x14ac:dyDescent="0.25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6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 x14ac:dyDescent="0.3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7</v>
      </c>
      <c r="Z67" s="97">
        <f>C65+C67+C68</f>
        <v>3</v>
      </c>
      <c r="AA67" s="97">
        <f>Y67-Z67</f>
        <v>4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 x14ac:dyDescent="0.25">
      <c r="B68" s="1" t="str">
        <f>'Fase de grupos'!G71</f>
        <v>Bélgica</v>
      </c>
      <c r="C68" s="9">
        <f>'Fase de grupos'!H71</f>
        <v>2</v>
      </c>
      <c r="D68" s="13">
        <f>'Fase de grupos'!I71</f>
        <v>1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 x14ac:dyDescent="0.3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 x14ac:dyDescent="0.3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 x14ac:dyDescent="0.3">
      <c r="U71"/>
    </row>
    <row r="72" spans="2:36" ht="15.75" thickBot="1" x14ac:dyDescent="0.3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 x14ac:dyDescent="0.3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 x14ac:dyDescent="0.25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2</v>
      </c>
      <c r="X74" s="95">
        <f>I80</f>
        <v>1</v>
      </c>
      <c r="Y74" s="95">
        <f>C74+C76+C78</f>
        <v>3</v>
      </c>
      <c r="Z74" s="95">
        <f>D74+D76+D78</f>
        <v>4</v>
      </c>
      <c r="AA74" s="95">
        <f>Y74-Z74</f>
        <v>-1</v>
      </c>
      <c r="AB74" s="8">
        <f>3*V74+W74</f>
        <v>2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 x14ac:dyDescent="0.25">
      <c r="B75" s="1" t="str">
        <f>'Fase de grupos'!G78</f>
        <v>Colombia</v>
      </c>
      <c r="C75" s="9">
        <f>'Fase de grupos'!H78</f>
        <v>3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1</v>
      </c>
      <c r="X75" s="6">
        <f>L80</f>
        <v>0</v>
      </c>
      <c r="Y75" s="6">
        <f>D74+C77+C79</f>
        <v>6</v>
      </c>
      <c r="Z75" s="6">
        <f>C74+D77+D79</f>
        <v>4</v>
      </c>
      <c r="AA75" s="6">
        <f>Y75-Z75</f>
        <v>2</v>
      </c>
      <c r="AB75" s="10">
        <f>3*V75+W75</f>
        <v>7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3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spans="2:36" x14ac:dyDescent="0.25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6</v>
      </c>
      <c r="Z76" s="6">
        <f>D75+C76+C79</f>
        <v>3</v>
      </c>
      <c r="AA76" s="6">
        <f>Y76-Z76</f>
        <v>3</v>
      </c>
      <c r="AB76" s="10">
        <f>3*V76+W76</f>
        <v>5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 x14ac:dyDescent="0.3">
      <c r="B77" s="1" t="str">
        <f>'Fase de grupos'!G80</f>
        <v>Senegal</v>
      </c>
      <c r="C77" s="9">
        <f>'Fase de grupos'!H80</f>
        <v>3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2</v>
      </c>
      <c r="Z77" s="97">
        <f>C75+C77+C78</f>
        <v>6</v>
      </c>
      <c r="AA77" s="97">
        <f>Y77-Z77</f>
        <v>-4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 x14ac:dyDescent="0.25">
      <c r="B78" s="1" t="str">
        <f>'Fase de grupos'!G81</f>
        <v>Polonia</v>
      </c>
      <c r="C78" s="9">
        <f>'Fase de grupos'!H81</f>
        <v>0</v>
      </c>
      <c r="D78" s="13">
        <f>'Fase de grupos'!I81</f>
        <v>0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 x14ac:dyDescent="0.3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 x14ac:dyDescent="0.3">
      <c r="G80" s="90">
        <f>SUM(G74:G79)</f>
        <v>0</v>
      </c>
      <c r="H80" s="91">
        <f t="shared" ref="H80:N80" si="7">SUM(H74:H79)</f>
        <v>2</v>
      </c>
      <c r="I80" s="92">
        <f t="shared" si="7"/>
        <v>1</v>
      </c>
      <c r="J80" s="90">
        <f t="shared" si="7"/>
        <v>2</v>
      </c>
      <c r="K80" s="91">
        <f t="shared" si="7"/>
        <v>1</v>
      </c>
      <c r="L80" s="92">
        <f t="shared" si="7"/>
        <v>0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 x14ac:dyDescent="0.25">
      <c r="U81"/>
    </row>
    <row r="82" spans="21:21" x14ac:dyDescent="0.25">
      <c r="U82"/>
    </row>
    <row r="83" spans="21:21" x14ac:dyDescent="0.25">
      <c r="U83"/>
    </row>
    <row r="84" spans="21:21" x14ac:dyDescent="0.25">
      <c r="U84"/>
    </row>
    <row r="85" spans="21:21" x14ac:dyDescent="0.25">
      <c r="U85"/>
    </row>
    <row r="86" spans="21:21" x14ac:dyDescent="0.25">
      <c r="U86"/>
    </row>
    <row r="87" spans="21:21" x14ac:dyDescent="0.25">
      <c r="U87"/>
    </row>
    <row r="88" spans="21:21" x14ac:dyDescent="0.25">
      <c r="U88"/>
    </row>
    <row r="89" spans="21:21" x14ac:dyDescent="0.25">
      <c r="U89"/>
    </row>
    <row r="90" spans="21:21" x14ac:dyDescent="0.25">
      <c r="U90"/>
    </row>
    <row r="91" spans="21:21" x14ac:dyDescent="0.25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2018-06-14T00:48:26Z</dcterms:modified>
</cp:coreProperties>
</file>