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08FC102E-76D8-4249-8E51-0419F7888BB6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B37" i="3"/>
  <c r="E36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8" i="3"/>
  <c r="B48" i="3"/>
  <c r="E56" i="3"/>
  <c r="Y64" i="3"/>
  <c r="AA64" i="3" s="1"/>
  <c r="E66" i="3"/>
  <c r="E74" i="3"/>
  <c r="J72" i="3" s="1"/>
  <c r="U75" i="3" s="1"/>
  <c r="E78" i="3"/>
  <c r="B35" i="3"/>
  <c r="M32" i="3" s="1"/>
  <c r="U36" i="3" s="1"/>
  <c r="B39" i="3"/>
  <c r="B57" i="3"/>
  <c r="B67" i="3"/>
  <c r="B75" i="3"/>
  <c r="M72" i="3" s="1"/>
  <c r="U76" i="3" s="1"/>
  <c r="B79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27" i="3" l="1"/>
  <c r="G60" i="3"/>
  <c r="V54" i="3" s="1"/>
  <c r="K60" i="3"/>
  <c r="W55" i="3" s="1"/>
  <c r="M70" i="3"/>
  <c r="V66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D36" i="3" s="1"/>
  <c r="AB46" i="3"/>
  <c r="AE46" i="3" s="1"/>
  <c r="AB17" i="3"/>
  <c r="AB75" i="3"/>
  <c r="AE65" i="3"/>
  <c r="AB47" i="3"/>
  <c r="AF47" i="3" s="1"/>
  <c r="AB35" i="3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7" i="3" l="1"/>
  <c r="AD55" i="3"/>
  <c r="AE36" i="3"/>
  <c r="AD34" i="3"/>
  <c r="AF46" i="3"/>
  <c r="AE45" i="3"/>
  <c r="AE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P40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S40" i="2"/>
  <c r="T40" i="2"/>
  <c r="S39" i="2"/>
  <c r="Q38" i="2"/>
  <c r="N40" i="2"/>
  <c r="R40" i="2"/>
  <c r="R38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C103" i="7" s="1"/>
  <c r="D29" i="5"/>
  <c r="F62" i="7" s="1"/>
  <c r="D14" i="5"/>
  <c r="G15" i="5" s="1"/>
  <c r="C100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C104" i="7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U78" i="2"/>
  <c r="V78" i="2"/>
  <c r="U79" i="2"/>
  <c r="V79" i="2"/>
  <c r="V68" i="2"/>
  <c r="U68" i="2"/>
  <c r="C93" i="7"/>
  <c r="G17" i="5"/>
  <c r="V69" i="2"/>
  <c r="U69" i="2"/>
  <c r="J30" i="5"/>
  <c r="V58" i="2"/>
  <c r="U58" i="2"/>
  <c r="V59" i="2"/>
  <c r="U59" i="2"/>
  <c r="C91" i="7"/>
  <c r="C89" i="7"/>
  <c r="U48" i="2"/>
  <c r="V48" i="2"/>
  <c r="C58" i="7"/>
  <c r="U49" i="2"/>
  <c r="V49" i="2"/>
  <c r="G10" i="5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22" i="5" l="1"/>
  <c r="C88" i="7"/>
  <c r="F56" i="7"/>
  <c r="C57" i="7"/>
  <c r="G31" i="5"/>
  <c r="C105" i="7" s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F73" i="7"/>
  <c r="C111" i="7" s="1"/>
  <c r="C102" i="7" l="1"/>
  <c r="J23" i="5"/>
  <c r="M24" i="5" s="1"/>
  <c r="C68" i="7"/>
  <c r="F66" i="7"/>
  <c r="F72" i="7"/>
  <c r="C109" i="7" s="1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<sst xmlns="http://schemas.openxmlformats.org/spreadsheetml/2006/main" count="458" uniqueCount="226">
  <si>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</si>
  <si>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</si>
  <si>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</si>
  <si>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</si>
  <si>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</si>
  <si>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</si>
  <si>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</si>
  <si>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</si>
  <si>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</si>
  <si>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</si>
  <si>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</si>
  <si>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</si>
  <si>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</si>
  <si>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</si>
  <si>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</si>
  <si>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</si>
  <si>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</si>
  <si>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</si>
  <si>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</si>
  <si>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</si>
  <si>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</si>
  <si>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</si>
  <si>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</si>
  <si>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</si>
  <si>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</si>
  <si>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</si>
  <si>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</si>
  <si>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</si>
  <si>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</si>
  <si>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</si>
  <si>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</si>
  <si>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</si>
  <si>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</si>
  <si>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</si>
  <si>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</si>
  <si>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</si>
  <si>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</si>
  <si>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</si>
  <si>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</si>
  <si>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</si>
  <si>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</si>
  <si>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</si>
  <si>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</si>
  <si>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</si>
  <si>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</si>
  <si>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</si>
  <si>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</si>
  <si>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</si>
  <si>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</si>
  <si>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</si>
  <si>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</si>
  <si>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</si>
  <si>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</si>
  <si>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</si>
  <si>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</si>
  <si>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</si>
  <si>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</si>
  <si>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</si>
  <si>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</si>
  <si>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</si>
  <si>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</si>
  <si>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</si>
  <si>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</si>
  <si>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</si>
  <si>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</si>
  <si>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</si>
  <si>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</si>
  <si>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</si>
  <si>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</si>
  <si>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</si>
  <si>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</si>
  <si>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</si>
  <si>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</si>
  <si>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</si>
  <si>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</si>
  <si>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</si>
  <si>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</si>
  <si>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</si>
  <si>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</si>
  <si>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</si>
  <si>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</si>
  <si>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</si>
  <si>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</si>
  <si>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</si>
  <si>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</si>
  <si>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</si>
  <si>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</si>
  <si>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</si>
  <si>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</si>
  <si>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</si>
  <si>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</si>
  <si>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</si>
  <si>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</si>
  <si>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</si>
  <si>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</si>
  <si>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</si>
  <si>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</si>
  <si>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</si>
  <si>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</si>
  <si>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</si>
  <si>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</si>
  <si>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</si>
  <si>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</si>
  <si>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</si>
  <si>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</si>
  <si>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</si>
  <si>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</si>
  <si>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</si>
  <si>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</si>
  <si>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</si>
  <si>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</si>
  <si>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</si>
  <si>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</si>
  <si>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</si>
  <si>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</si>
  <si>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</si>
  <si>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</si>
  <si>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</si>
  <si>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</si>
  <si>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</si>
  <si>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</si>
  <si>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</si>
  <si>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</si>
  <si>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</si>
  <si>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</si>
  <si>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</si>
  <si>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</si>
  <si>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</si>
  <si>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</si>
  <si>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</si>
  <si>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</si>
  <si>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</si>
  <si>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</si>
  <si>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</si>
  <si>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</si>
  <si>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</si>
  <si>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</si>
  <si>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</si>
  <si>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</si>
  <si>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</si>
  <si>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</si>
  <si>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</si>
  <si>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</si>
  <si>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</si>
  <si>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</si>
  <si>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</si>
  <si>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</si>
  <si>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</si>
  <si>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</si>
  <si>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</si>
  <si>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</si>
  <si>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</si>
  <si>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</si>
  <si>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</si>
  <si>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</si>
  <si>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</si>
  <si>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</si>
  <si>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</si>
  <si>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</si>
  <si>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</si>
  <si>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</si>
  <si>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</si>
  <si>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</si>
  <si>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</si>
  <si>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</si>
  <si>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</si>
  <si>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</si>
  <si>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</si>
  <si>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</si>
  <si>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</si>
  <si>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</si>
  <si>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</si>
  <si>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</si>
  <si>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</si>
  <si>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</si>
  <si>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</si>
  <si>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</si>
  <si>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</si>
  <si>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</si>
  <si>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</si>
  <si>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</si>
  <si>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</si>
  <si>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</si>
  <si>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</si>
  <si>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</si>
  <si>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</si>
  <si>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</si>
  <si>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</si>
  <si>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</si>
  <si>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</si>
  <si>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</si>
  <si>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</si>
  <si>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</si>
  <si>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</si>
  <si>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</si>
  <si>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</si>
  <si>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</si>
  <si>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</si>
  <si>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</si>
  <si>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</si>
  <si>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</si>
  <si>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</si>
  <si>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</si>
  <si>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</si>
  <si>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</si>
  <si>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</si>
  <si>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</si>
  <si>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</si>
  <si>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</si>
  <si>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</si>
  <si>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</si>
  <si>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</si>
  <si>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</si>
  <si>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</si>
  <si>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</si>
  <si>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</si>
  <si>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</si>
  <si>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</si>
  <si>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</si>
  <si>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</si>
  <si>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</si>
  <si>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</si>
  <si>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</si>
  <si>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Ignacio Mendez</t>
  </si>
  <si>
    <t>igna07@gmail.com</t>
  </si>
  <si>
    <t>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</si>
</sst>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na0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2" sqref="C32"/>
    </sheetView>
  </sheetViews>
  <sheetFormatPr baseColWidth="10" defaultColWidth="11.42578125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1" workbookViewId="0">
      <selection activeCell="H82" sqref="H82"/>
    </sheetView>
  </sheetViews>
  <sheetFormatPr baseColWidth="10" defaultColWidth="11.42578125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1</v>
      </c>
      <c r="S49" s="149">
        <f>IF('No modificar!!'!AJ44=2,'No modificar!!'!AA44,IF('No modificar!!'!AJ45=2,'No modificar!!'!AA45,IF('No modificar!!'!AJ46=2,'No modificar!!'!AA46,'No modificar!!'!AA47)))</f>
        <v>3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0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3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00000000-0004-0000-01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L9" sqref="L9"/>
    </sheetView>
  </sheetViews>
  <sheetFormatPr baseColWidth="10" defaultColWidth="11.42578125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0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113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1</v>
      </c>
      <c r="F24" s="169"/>
      <c r="G24" s="185" t="str">
        <f>IF(E24&gt;E25,D24,IF(E25&gt;E24,D25,"Manualmente"))</f>
        <v>Nigeria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2</v>
      </c>
      <c r="F31" s="169"/>
      <c r="G31" s="185" t="str">
        <f>IF(E31&gt;E32,D31,IF(E32&gt;E31,D32,"Manualmente"))</f>
        <v>Polonia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3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0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Argentina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 x14ac:dyDescent="0.25">
      <c r="B61" s="159">
        <v>54</v>
      </c>
      <c r="C61" s="172" t="str">
        <f>'Fase final'!D24</f>
        <v>Nigeria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Polonia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Nigeria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Polonia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España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Uruguay</v>
      </c>
    </row>
    <row r="81" spans="2:6" x14ac:dyDescent="0.25">
      <c r="B81" s="159" t="s">
        <v>37</v>
      </c>
      <c r="C81" s="161" t="str">
        <f>'Fase final'!D22</f>
        <v>Rusia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Dinamarca</v>
      </c>
      <c r="D85"/>
    </row>
    <row r="86" spans="2:6" x14ac:dyDescent="0.25">
      <c r="B86" s="159" t="s">
        <v>192</v>
      </c>
      <c r="C86" s="161" t="str">
        <f>'Fase final'!D24</f>
        <v>Nigeria</v>
      </c>
      <c r="D86"/>
    </row>
    <row r="87" spans="2:6" s="153" customFormat="1" x14ac:dyDescent="0.25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Nigeria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Uruguay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Uruguay</v>
      </c>
    </row>
    <row r="115" spans="2:6" x14ac:dyDescent="0.25">
      <c r="B115" s="9" t="s">
        <v>207</v>
      </c>
      <c r="C115" s="13" t="str">
        <f>F76</f>
        <v>Alemania</v>
      </c>
      <c r="D115"/>
      <c r="E115"/>
      <c r="F115"/>
    </row>
    <row r="116" spans="2:6" x14ac:dyDescent="0.25">
      <c r="B116" s="9" t="s">
        <v>208</v>
      </c>
      <c r="C116" s="13" t="str">
        <f>C77</f>
        <v>Brasil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España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Cavani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 x14ac:dyDescent="0.25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1</v>
      </c>
      <c r="AA15" s="6">
        <f>Y15-Z15</f>
        <v>9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5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3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5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5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0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0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1</v>
      </c>
      <c r="Z26" s="6">
        <f>D25+C26+C29</f>
        <v>3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 x14ac:dyDescent="0.3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2</v>
      </c>
      <c r="Z27" s="16">
        <f>C25+C27+C28</f>
        <v>2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 x14ac:dyDescent="0.25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 x14ac:dyDescent="0.25">
      <c r="B35" s="1" t="str">
        <f>'Fase de grupos'!G38</f>
        <v>Croacia</v>
      </c>
      <c r="C35" s="9">
        <f>'Fase de grupos'!H38</f>
        <v>1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2</v>
      </c>
      <c r="Z35" s="6">
        <f>C34+D37+D39</f>
        <v>4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 x14ac:dyDescent="0.25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2</v>
      </c>
      <c r="Z36" s="6">
        <f>D35+C36+C39</f>
        <v>5</v>
      </c>
      <c r="AA36" s="6">
        <f>Y36-Z36</f>
        <v>-3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 x14ac:dyDescent="0.3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7</v>
      </c>
      <c r="Z37" s="97">
        <f>C35+C37+C38</f>
        <v>4</v>
      </c>
      <c r="AA37" s="97">
        <f>Y37-Z37</f>
        <v>3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 x14ac:dyDescent="0.25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 x14ac:dyDescent="0.3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0</v>
      </c>
      <c r="Z45" s="6">
        <f>C44+D47+D49</f>
        <v>5</v>
      </c>
      <c r="AA45" s="6">
        <f>Y45-Z45</f>
        <v>-5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 x14ac:dyDescent="0.25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1</v>
      </c>
      <c r="Z46" s="6">
        <f>D45+C46+C49</f>
        <v>4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 x14ac:dyDescent="0.3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1</v>
      </c>
      <c r="X47" s="97">
        <f>R50</f>
        <v>0</v>
      </c>
      <c r="Y47" s="97">
        <f>D45+D47+D48</f>
        <v>4</v>
      </c>
      <c r="Z47" s="97">
        <f>C45+C47+C48</f>
        <v>1</v>
      </c>
      <c r="AA47" s="97">
        <f>Y47-Z47</f>
        <v>3</v>
      </c>
      <c r="AB47" s="12">
        <f>3*V47+W47</f>
        <v>7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3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2</v>
      </c>
      <c r="Q50" s="91">
        <f>SUM(Q44:Q49)</f>
        <v>1</v>
      </c>
      <c r="R50" s="92">
        <f>SUM(R44:R49)</f>
        <v>0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0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2</v>
      </c>
      <c r="Z55" s="6">
        <f>C54+D57+D59</f>
        <v>3</v>
      </c>
      <c r="AA55" s="6">
        <f>Y55-Z55</f>
        <v>-1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0</v>
      </c>
      <c r="Z56" s="6">
        <f>D55+C56+C59</f>
        <v>3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3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x14ac:dyDescent="0.25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1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7</v>
      </c>
      <c r="Z74" s="95">
        <f>D74+D76+D78</f>
        <v>3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 x14ac:dyDescent="0.25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x14ac:dyDescent="0.25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2</v>
      </c>
      <c r="Z76" s="6">
        <f>D75+C76+C79</f>
        <v>2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 x14ac:dyDescent="0.3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5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0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2018-06-14T00:51:30Z</dcterms:modified>
</cp:coreProperties>
</file>