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D78" i="3"/>
  <c r="C78" i="3"/>
  <c r="D77" i="3"/>
  <c r="C77" i="3"/>
  <c r="B77" i="3"/>
  <c r="D76" i="3"/>
  <c r="C76" i="3"/>
  <c r="D75" i="3"/>
  <c r="C75" i="3"/>
  <c r="D74" i="3"/>
  <c r="C74" i="3"/>
  <c r="D69" i="3"/>
  <c r="C69" i="3"/>
  <c r="D68" i="3"/>
  <c r="C68" i="3"/>
  <c r="D67" i="3"/>
  <c r="C67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I68" i="3"/>
  <c r="E68" i="3"/>
  <c r="E74" i="3"/>
  <c r="J72" i="3" s="1"/>
  <c r="U75" i="3" s="1"/>
  <c r="E76" i="3"/>
  <c r="I78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R77" i="3"/>
  <c r="Z74" i="3"/>
  <c r="Y74" i="3"/>
  <c r="J67" i="3"/>
  <c r="G56" i="3"/>
  <c r="Y3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AA74" i="3"/>
  <c r="M70" i="3"/>
  <c r="V66" i="3" s="1"/>
  <c r="G60" i="3"/>
  <c r="V54" i="3" s="1"/>
  <c r="K60" i="3"/>
  <c r="W55" i="3" s="1"/>
  <c r="AA37" i="3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65" i="3"/>
  <c r="AB55" i="3"/>
  <c r="AB36" i="3"/>
  <c r="AF36" i="3" s="1"/>
  <c r="AB34" i="3"/>
  <c r="AD37" i="3" s="1"/>
  <c r="AB46" i="3"/>
  <c r="AE46" i="3" s="1"/>
  <c r="AB17" i="3"/>
  <c r="AB75" i="3"/>
  <c r="AB47" i="3"/>
  <c r="AF47" i="3" s="1"/>
  <c r="AB35" i="3"/>
  <c r="AF37" i="3"/>
  <c r="AF34" i="3"/>
  <c r="AB16" i="3"/>
  <c r="AB77" i="3"/>
  <c r="AB76" i="3"/>
  <c r="AB74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B14" i="3"/>
  <c r="AE65" i="3" l="1"/>
  <c r="AE66" i="3"/>
  <c r="AD55" i="3"/>
  <c r="AE34" i="3"/>
  <c r="AD36" i="3"/>
  <c r="AE36" i="3"/>
  <c r="AD34" i="3"/>
  <c r="AH34" i="3" s="1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T40" i="2"/>
  <c r="S39" i="2"/>
  <c r="R40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G10" i="5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8" i="5" l="1"/>
  <c r="C98" i="7" s="1"/>
  <c r="J23" i="5"/>
  <c r="M24" i="5" s="1"/>
  <c r="C94" i="7"/>
  <c r="C93" i="7"/>
  <c r="C91" i="7"/>
  <c r="C58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99" i="7"/>
  <c r="F67" i="7"/>
  <c r="C68" i="7"/>
  <c r="F73" i="7"/>
  <c r="C111" i="7" s="1"/>
  <c r="J9" i="5" l="1"/>
  <c r="C72" i="7" s="1"/>
  <c r="C108" i="7" s="1"/>
  <c r="F66" i="7"/>
  <c r="F72" i="7"/>
  <c r="C109" i="7" s="1"/>
  <c r="M22" i="5"/>
  <c r="M12" i="5" l="1"/>
  <c r="C76" i="7" s="1"/>
  <c r="C114" i="7" s="1"/>
  <c r="F68" i="7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<sst xmlns="http://schemas.openxmlformats.org/spreadsheetml/2006/main" count="455" uniqueCount="226">
  <si>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</si>
  <si>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</si>
  <si>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</si>
  <si>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</si>
  <si>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</si>
  <si>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</si>
  <si>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</si>
  <si>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</si>
  <si>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</si>
  <si>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</si>
  <si>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</si>
  <si>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</si>
  <si>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</si>
  <si>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</si>
  <si>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</si>
  <si>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</si>
  <si>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</si>
  <si>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</si>
  <si>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</si>
  <si>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</si>
  <si>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</si>
  <si>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</si>
  <si>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</si>
  <si>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</si>
  <si>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</si>
  <si>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</si>
  <si>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</si>
  <si>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</si>
  <si>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</si>
  <si>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</si>
  <si>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</si>
  <si>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</si>
  <si>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</si>
  <si>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</si>
  <si>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</si>
  <si>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</si>
  <si>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</si>
  <si>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</si>
  <si>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</si>
  <si>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</si>
  <si>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</si>
  <si>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</si>
  <si>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</si>
  <si>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</si>
  <si>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</si>
  <si>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</si>
  <si>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</si>
  <si>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</si>
  <si>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</si>
  <si>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</si>
  <si>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</si>
  <si>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</si>
  <si>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</si>
  <si>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</si>
  <si>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</si>
  <si>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</si>
  <si>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</si>
  <si>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</si>
  <si>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</si>
  <si>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</si>
  <si>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</si>
  <si>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</si>
  <si>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</si>
  <si>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</si>
  <si>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</si>
  <si>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</si>
  <si>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</si>
  <si>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</si>
  <si>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</si>
  <si>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</si>
  <si>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</si>
  <si>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</si>
  <si>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</si>
  <si>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</si>
  <si>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</si>
  <si>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</si>
  <si>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</si>
  <si>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</si>
  <si>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</si>
  <si>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</si>
  <si>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</si>
  <si>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</si>
  <si>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</si>
  <si>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</si>
  <si>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</si>
  <si>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</si>
  <si>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</si>
  <si>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</si>
  <si>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</si>
  <si>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</si>
  <si>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</si>
  <si>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</si>
  <si>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</si>
  <si>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</si>
  <si>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</si>
  <si>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</si>
  <si>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</si>
  <si>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</si>
  <si>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</si>
  <si>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</si>
  <si>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</si>
  <si>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</si>
  <si>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</si>
  <si>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</si>
  <si>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</si>
  <si>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</si>
  <si>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</si>
  <si>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</si>
  <si>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</si>
  <si>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</si>
  <si>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</si>
  <si>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</si>
  <si>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</si>
  <si>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</si>
  <si>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</si>
  <si>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</si>
  <si>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</si>
  <si>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</si>
  <si>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</si>
  <si>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</si>
  <si>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</si>
  <si>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</si>
  <si>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</si>
  <si>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</si>
  <si>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</si>
  <si>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</si>
  <si>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</si>
  <si>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</si>
  <si>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</si>
  <si>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</si>
  <si>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</si>
  <si>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</si>
  <si>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</si>
  <si>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</si>
  <si>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</si>
  <si>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</si>
  <si>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</si>
  <si>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</si>
  <si>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</si>
  <si>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</si>
  <si>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</si>
  <si>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</si>
  <si>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</si>
  <si>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</si>
  <si>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</si>
  <si>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</si>
  <si>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</si>
  <si>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</si>
  <si>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</si>
  <si>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</si>
  <si>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</si>
  <si>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</si>
  <si>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</si>
  <si>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</si>
  <si>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</si>
  <si>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</si>
  <si>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</si>
  <si>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</si>
  <si>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</si>
  <si>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</si>
  <si>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</si>
  <si>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</si>
  <si>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</si>
  <si>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</si>
  <si>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</si>
  <si>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</si>
  <si>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</si>
  <si>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</si>
  <si>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</si>
  <si>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</si>
  <si>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</si>
  <si>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</si>
  <si>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</si>
  <si>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</si>
  <si>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</si>
  <si>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</si>
  <si>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</si>
  <si>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</si>
  <si>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</si>
  <si>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</si>
  <si>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</si>
  <si>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</si>
  <si>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</si>
  <si>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</si>
  <si>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</si>
  <si>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</si>
  <si>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</si>
  <si>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</si>
  <si>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</si>
  <si>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</si>
  <si>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</si>
  <si>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</si>
  <si>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</si>
  <si>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</si>
  <si>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</si>
  <si>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</si>
  <si>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</si>
  <si>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</si>
  <si>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</si>
  <si>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</si>
  <si>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</si>
  <si>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</si>
  <si>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</si>
  <si>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</si>
  <si>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</si>
  <si>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</si>
  <si>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</si>
  <si>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</si>
  <si>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</si>
  <si>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</si>
  <si>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</si>
  <si>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</si>
  <si>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</si>
  <si>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</si>
  <si>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</si>
  <si>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</si>
  <si>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</si>
  <si>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</si>
  <si>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</si>
  <si>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</si>
  <si>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</si>
  <si>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</si>
  <si>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</si>
  <si>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Suarez</t>
  </si>
  <si>
    <t>Mathias Legarreta</t>
  </si>
  <si>
    <t>mathias.legarreta@nutrapet.com.uy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</si>
</sst>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hias.legarreta@nutrap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6" sqref="C6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E4" sqref="E4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Egipto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1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-1</v>
      </c>
      <c r="T31" s="112">
        <f>IF('No modificar!!'!AJ24=0,'No modificar!!'!AB24,IF('No modificar!!'!AJ25=0,'No modificar!!'!AB25,IF('No modificar!!'!AJ26=0,'No modificar!!'!AB26,'No modificar!!'!AB27)))</f>
        <v>3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2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7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4</v>
      </c>
      <c r="T49" s="147">
        <f>IF('No modificar!!'!AJ44=2,'No modificar!!'!AB44,IF('No modificar!!'!AJ45=2,'No modificar!!'!AB45,IF('No modificar!!'!AJ46=2,'No modificar!!'!AB46,'No modificar!!'!AB47)))</f>
        <v>7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3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N17" sqref="N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0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Bélgica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Bélgica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2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3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0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0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Bélgica</v>
      </c>
      <c r="D77" s="16">
        <f>'Fase final'!N22</f>
        <v>0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Bélgica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3</v>
      </c>
      <c r="Z5" s="6">
        <f>C4+D7+D9</f>
        <v>5</v>
      </c>
      <c r="AA5" s="6">
        <f>Y5-Z5</f>
        <v>-2</v>
      </c>
      <c r="AB5" s="10">
        <f>3*V5+W5</f>
        <v>2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2</v>
      </c>
      <c r="Z6" s="6">
        <f>D5+C6+C9</f>
        <v>5</v>
      </c>
      <c r="AA6" s="6">
        <f>Y6-Z6</f>
        <v>-3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1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8</v>
      </c>
      <c r="AA16" s="6">
        <f>Y16-Z16</f>
        <v>-7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0</v>
      </c>
      <c r="X25" s="6">
        <f>L30</f>
        <v>2</v>
      </c>
      <c r="Y25" s="6">
        <f>D24+C27+C29</f>
        <v>3</v>
      </c>
      <c r="Z25" s="6">
        <f>C24+D27+D29</f>
        <v>4</v>
      </c>
      <c r="AA25" s="6">
        <f>Y25-Z25</f>
        <v>-1</v>
      </c>
      <c r="AB25" s="10">
        <f>3*V25+W25</f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0</v>
      </c>
      <c r="L30" s="20">
        <f t="shared" si="2"/>
        <v>2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4</v>
      </c>
      <c r="Z37" s="97">
        <f>C35+C37+C38</f>
        <v>6</v>
      </c>
      <c r="AA37" s="97">
        <f>Y37-Z37</f>
        <v>-2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2</v>
      </c>
      <c r="AA44" s="95">
        <f>Y44-Z44</f>
        <v>5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2</v>
      </c>
      <c r="Z45" s="6">
        <f>C44+D47+D49</f>
        <v>8</v>
      </c>
      <c r="AA45" s="6">
        <f>Y45-Z45</f>
        <v>-6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2</v>
      </c>
      <c r="E46" s="1" t="str">
        <f>'Fase de grupos'!J49</f>
        <v>Costa Rica</v>
      </c>
      <c r="G46" s="9">
        <f>IF(C46&gt;D46,1,0)</f>
        <v>0</v>
      </c>
      <c r="H46" s="6">
        <f>IF(C46=D46,1,0)</f>
        <v>1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1</v>
      </c>
      <c r="O46" s="13">
        <f>IF(D46&lt;C46,1,0)</f>
        <v>0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1</v>
      </c>
      <c r="X46" s="6">
        <f>O50</f>
        <v>0</v>
      </c>
      <c r="Y46" s="6">
        <f>C45+D46+D49</f>
        <v>7</v>
      </c>
      <c r="Z46" s="6">
        <f>D45+C46+C49</f>
        <v>3</v>
      </c>
      <c r="AA46" s="6">
        <f>Y46-Z46</f>
        <v>4</v>
      </c>
      <c r="AB46" s="10">
        <f>3*V46+W46</f>
        <v>7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3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2</v>
      </c>
      <c r="N50" s="91">
        <f t="shared" si="4"/>
        <v>1</v>
      </c>
      <c r="O50" s="92">
        <f>SUM(O44:O49)</f>
        <v>0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3</v>
      </c>
      <c r="Z56" s="6">
        <f>D55+C56+C59</f>
        <v>6</v>
      </c>
      <c r="AA56" s="6">
        <f>Y56-Z56</f>
        <v>-3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1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0</v>
      </c>
      <c r="Z66" s="6">
        <f>D65+C66+C69</f>
        <v>5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1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3</v>
      </c>
      <c r="Z74" s="95">
        <f>D74+D76+D78</f>
        <v>5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3</v>
      </c>
      <c r="AA75" s="6">
        <f>Y75-Z75</f>
        <v>2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Legarreta</cp:lastModifiedBy>
  <dcterms:created xsi:type="dcterms:W3CDTF">2010-03-03T16:28:09Z</dcterms:created>
  <dcterms:modified xsi:type="dcterms:W3CDTF">2018-06-14T14:18:33Z</dcterms:modified>
</cp:coreProperties>
</file>