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-PC\Desktop\"/>
    </mc:Choice>
  </mc:AlternateContent>
  <bookViews>
    <workbookView xWindow="0" yWindow="0" windowWidth="20490" windowHeight="7650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I70" i="3"/>
  <c r="X64" i="3" s="1"/>
  <c r="M70" i="3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34" i="3"/>
  <c r="AB45" i="3"/>
  <c r="AB46" i="3"/>
  <c r="AE46" i="3" s="1"/>
  <c r="AB17" i="3"/>
  <c r="AB75" i="3"/>
  <c r="AE65" i="3"/>
  <c r="AB47" i="3"/>
  <c r="AB35" i="3"/>
  <c r="AE36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6" i="3"/>
  <c r="AF36" i="3"/>
  <c r="AE34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T40" i="2"/>
  <c r="N40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F59" i="7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C60" i="7"/>
  <c r="C83" i="7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C104" i="7"/>
  <c r="V58" i="2"/>
  <c r="U58" i="2"/>
  <c r="V59" i="2"/>
  <c r="U59" i="2"/>
  <c r="C100" i="7"/>
  <c r="U48" i="2"/>
  <c r="V48" i="2"/>
  <c r="U49" i="2"/>
  <c r="V49" i="2"/>
  <c r="C103" i="7"/>
  <c r="C57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3" i="7" l="1"/>
  <c r="C91" i="7"/>
  <c r="C87" i="7"/>
  <c r="C94" i="7"/>
  <c r="C89" i="7"/>
  <c r="C58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<sst xmlns="http://schemas.openxmlformats.org/spreadsheetml/2006/main" count="475" uniqueCount="227">
  <si>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</si>
  <si>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</si>
  <si>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</si>
  <si>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</si>
  <si>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</si>
  <si>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</si>
  <si>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</si>
  <si>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</si>
  <si>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</si>
  <si>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</si>
  <si>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</si>
  <si>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</si>
  <si>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</si>
  <si>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</si>
  <si>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</si>
  <si>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</si>
  <si>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</si>
  <si>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</si>
  <si>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</si>
  <si>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</si>
  <si>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</si>
  <si>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</si>
  <si>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</si>
  <si>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</si>
  <si>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</si>
  <si>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</si>
  <si>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</si>
  <si>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</si>
  <si>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</si>
  <si>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</si>
  <si>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</si>
  <si>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</si>
  <si>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</si>
  <si>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</si>
  <si>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</si>
  <si>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</si>
  <si>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</si>
  <si>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</si>
  <si>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</si>
  <si>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</si>
  <si>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</si>
  <si>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</si>
  <si>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</si>
  <si>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</si>
  <si>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</si>
  <si>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</si>
  <si>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</si>
  <si>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</si>
  <si>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</si>
  <si>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</si>
  <si>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</si>
  <si>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</si>
  <si>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</si>
  <si>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</si>
  <si>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</si>
  <si>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</si>
  <si>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</si>
  <si>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</si>
  <si>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</si>
  <si>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</si>
  <si>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</si>
  <si>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</si>
  <si>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</si>
  <si>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</si>
  <si>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</si>
  <si>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</si>
  <si>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</si>
  <si>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</si>
  <si>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</si>
  <si>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</si>
  <si>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</si>
  <si>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</si>
  <si>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</si>
  <si>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</si>
  <si>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</si>
  <si>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</si>
  <si>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</si>
  <si>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</si>
  <si>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</si>
  <si>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</si>
  <si>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</si>
  <si>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</si>
  <si>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</si>
  <si>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</si>
  <si>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</si>
  <si>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</si>
  <si>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</si>
  <si>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</si>
  <si>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</si>
  <si>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</si>
  <si>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</si>
  <si>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</si>
  <si>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</si>
  <si>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</si>
  <si>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</si>
  <si>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</si>
  <si>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</si>
  <si>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</si>
  <si>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</si>
  <si>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</si>
  <si>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</si>
  <si>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</si>
  <si>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</si>
  <si>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</si>
  <si>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</si>
  <si>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</si>
  <si>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</si>
  <si>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</si>
  <si>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</si>
  <si>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</si>
  <si>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</si>
  <si>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</si>
  <si>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</si>
  <si>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</si>
  <si>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</si>
  <si>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</si>
  <si>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</si>
  <si>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</si>
  <si>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</si>
  <si>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</si>
  <si>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</si>
  <si>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</si>
  <si>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</si>
  <si>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</si>
  <si>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</si>
  <si>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</si>
  <si>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</si>
  <si>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</si>
  <si>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</si>
  <si>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</si>
  <si>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</si>
  <si>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</si>
  <si>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</si>
  <si>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</si>
  <si>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</si>
  <si>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</si>
  <si>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</si>
  <si>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</si>
  <si>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</si>
  <si>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</si>
  <si>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</si>
  <si>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</si>
  <si>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</si>
  <si>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</si>
  <si>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</si>
  <si>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</si>
  <si>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</si>
  <si>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</si>
  <si>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</si>
  <si>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</si>
  <si>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</si>
  <si>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</si>
  <si>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</si>
  <si>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</si>
  <si>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</si>
  <si>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</si>
  <si>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</si>
  <si>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</si>
  <si>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</si>
  <si>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</si>
  <si>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</si>
  <si>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</si>
  <si>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</si>
  <si>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</si>
  <si>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</si>
  <si>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</si>
  <si>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</si>
  <si>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</si>
  <si>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</si>
  <si>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</si>
  <si>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</si>
  <si>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</si>
  <si>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</si>
  <si>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</si>
  <si>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</si>
  <si>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</si>
  <si>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</si>
  <si>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</si>
  <si>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</si>
  <si>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</si>
  <si>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</si>
  <si>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</si>
  <si>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</si>
  <si>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</si>
  <si>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</si>
  <si>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</si>
  <si>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</si>
  <si>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</si>
  <si>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</si>
  <si>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</si>
  <si>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</si>
  <si>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</si>
  <si>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</si>
  <si>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</si>
  <si>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</si>
  <si>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</si>
  <si>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</si>
  <si>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</si>
  <si>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</si>
  <si>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</si>
  <si>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</si>
  <si>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</si>
  <si>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</si>
  <si>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</si>
  <si>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</si>
  <si>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</si>
  <si>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</si>
  <si>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</si>
  <si>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</si>
  <si>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</si>
  <si>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</si>
  <si>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</si>
  <si>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</si>
  <si>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</si>
  <si>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</si>
  <si>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</si>
  <si>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</si>
  <si>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</si>
  <si>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</si>
  <si>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</si>
  <si>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</si>
  <si>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</si>
  <si>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</si>
  <si>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Federico Molinari</t>
  </si>
  <si>
    <t>fedemoli_10@hotmail.com</t>
  </si>
  <si>
    <t>Belgica</t>
  </si>
  <si>
    <t>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</si>
</sst>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demoli_10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0" workbookViewId="0">
      <selection activeCell="X76" sqref="X76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2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>!!</v>
      </c>
      <c r="V18" s="191" t="str">
        <f>IF(AND(T18=T19,S18=S19,Q18=Q19),"El 1° se decide por Fair Play"," ")</f>
        <v>El 1° se decide por Fair Play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10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5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2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5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4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8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3</v>
      </c>
      <c r="I58" s="135">
        <v>3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1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5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6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7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7</v>
      </c>
      <c r="R60" s="99">
        <f>IF('No modificar!!'!AJ54=1,'No modificar!!'!Z54,IF('No modificar!!'!AJ55=1,'No modificar!!'!Z55,IF('No modificar!!'!AJ56=1,'No modificar!!'!Z56,'No modificar!!'!Z57)))</f>
        <v>8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3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2</v>
      </c>
      <c r="P61" s="114">
        <f>IF('No modificar!!'!AJ54=0,'No modificar!!'!X54,IF('No modificar!!'!AJ55=0,'No modificar!!'!X55,IF('No modificar!!'!AJ56=0,'No modificar!!'!X56,'No modificar!!'!X57)))</f>
        <v>1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2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5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4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7" workbookViewId="0">
      <selection activeCell="U11" sqref="U11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">
        <v>89</v>
      </c>
      <c r="E8" s="184">
        <v>0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">
        <v>94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0</v>
      </c>
      <c r="F15" s="169"/>
      <c r="G15" s="185" t="s">
        <v>70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">
        <v>225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">
        <v>122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">
        <v>90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">
        <v>90</v>
      </c>
      <c r="H22" s="185">
        <v>0</v>
      </c>
      <c r="I22" s="169"/>
      <c r="J22" s="169"/>
      <c r="K22" s="169"/>
      <c r="L22" s="169"/>
      <c r="M22" s="165" t="s">
        <v>16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16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">
        <v>70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3</v>
      </c>
      <c r="F31" s="169"/>
      <c r="G31" s="185" t="s">
        <v>120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2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2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3</v>
      </c>
      <c r="E13" s="158">
        <f>'Fase de grupos'!I58</f>
        <v>3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4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3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0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3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3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Argentina</v>
      </c>
      <c r="D77" s="16">
        <f>'Fase final'!N22</f>
        <v>2</v>
      </c>
      <c r="E77" s="16">
        <f>'Fase final'!N24</f>
        <v>3</v>
      </c>
      <c r="F77" s="14" t="str">
        <f>'Fase final'!M24</f>
        <v>Brasil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Argentina</v>
      </c>
      <c r="D116"/>
      <c r="E116"/>
      <c r="F116"/>
    </row>
    <row r="117" spans="2:6" ht="15.75" thickBot="1">
      <c r="B117" s="11" t="s">
        <v>209</v>
      </c>
      <c r="C117" s="14" t="str">
        <f>F77</f>
        <v>Brasil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2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3</v>
      </c>
      <c r="Z4" s="15">
        <f>D4+D6+D8</f>
        <v>7</v>
      </c>
      <c r="AA4" s="15">
        <f>Y4-Z4</f>
        <v>-4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8</v>
      </c>
      <c r="Z14" s="22">
        <f>D14+D16+D18</f>
        <v>2</v>
      </c>
      <c r="AA14" s="22">
        <f>Y14-Z14</f>
        <v>6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3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10</v>
      </c>
      <c r="AA17" s="16">
        <f>Y17-Z17</f>
        <v>-9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5</v>
      </c>
      <c r="Z25" s="6">
        <f>C24+D27+D29</f>
        <v>8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2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9</v>
      </c>
      <c r="Z34" s="95">
        <f>D34+D36+D38</f>
        <v>5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4</v>
      </c>
      <c r="Z35" s="6">
        <f>C34+D37+D39</f>
        <v>8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7</v>
      </c>
      <c r="Z36" s="6">
        <f>D35+C36+C39</f>
        <v>5</v>
      </c>
      <c r="AA36" s="6">
        <f>Y36-Z36</f>
        <v>2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4</v>
      </c>
      <c r="Z37" s="97">
        <f>C35+C37+C38</f>
        <v>6</v>
      </c>
      <c r="AA37" s="97">
        <f>Y37-Z37</f>
        <v>-2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5</v>
      </c>
      <c r="Z45" s="6">
        <f>C44+D47+D49</f>
        <v>8</v>
      </c>
      <c r="AA45" s="6">
        <f>Y45-Z45</f>
        <v>-3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4</v>
      </c>
      <c r="Z47" s="97">
        <f>C45+C47+C48</f>
        <v>7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0</v>
      </c>
      <c r="X54" s="95">
        <f>I60</f>
        <v>1</v>
      </c>
      <c r="Y54" s="95">
        <f>C54+C56+C58</f>
        <v>8</v>
      </c>
      <c r="Z54" s="95">
        <f>D54+D56+D58</f>
        <v>5</v>
      </c>
      <c r="AA54" s="95">
        <f>Y54-Z54</f>
        <v>3</v>
      </c>
      <c r="AB54" s="8">
        <f>3*V54+W54</f>
        <v>6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3</v>
      </c>
      <c r="D55" s="13">
        <f>'Fase de grupos'!I58</f>
        <v>3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6</v>
      </c>
      <c r="AA55" s="6">
        <f>Y55-Z55</f>
        <v>-3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7</v>
      </c>
      <c r="Z56" s="6">
        <f>D55+C56+C59</f>
        <v>8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0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2</v>
      </c>
      <c r="X57" s="97">
        <f>R60</f>
        <v>0</v>
      </c>
      <c r="Y57" s="97">
        <f>D55+D57+D58</f>
        <v>7</v>
      </c>
      <c r="Z57" s="97">
        <f>C55+C57+C58</f>
        <v>6</v>
      </c>
      <c r="AA57" s="97">
        <f>Y57-Z57</f>
        <v>1</v>
      </c>
      <c r="AB57" s="12">
        <f>3*V57+W57</f>
        <v>5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3</v>
      </c>
      <c r="E58" s="1" t="str">
        <f>'Fase de grupos'!J61</f>
        <v>Corea del Sur</v>
      </c>
      <c r="G58" s="9">
        <f>IF(C58&gt;D58,1,0)</f>
        <v>0</v>
      </c>
      <c r="H58" s="6">
        <f>IF(C58=D58,1,0)</f>
        <v>0</v>
      </c>
      <c r="I58" s="13">
        <f>IF(C58&lt;D58,1,0)</f>
        <v>1</v>
      </c>
      <c r="J58" s="9"/>
      <c r="K58" s="6"/>
      <c r="L58" s="13"/>
      <c r="M58" s="9"/>
      <c r="N58" s="6"/>
      <c r="O58" s="13"/>
      <c r="P58" s="6">
        <f>IF(D58&gt;C58,1,0)</f>
        <v>1</v>
      </c>
      <c r="Q58" s="6">
        <f>IF(D58=C58,1,0)</f>
        <v>0</v>
      </c>
      <c r="R58" s="13">
        <f>IF(D58&lt;C58,1,0)</f>
        <v>0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0</v>
      </c>
      <c r="I60" s="92">
        <f t="shared" si="5"/>
        <v>1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1</v>
      </c>
      <c r="Q60" s="91">
        <f>SUM(Q54:Q59)</f>
        <v>2</v>
      </c>
      <c r="R60" s="92">
        <f>SUM(R54:R59)</f>
        <v>0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10</v>
      </c>
      <c r="Z64" s="95">
        <f>D64+D66+D68</f>
        <v>5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4</v>
      </c>
      <c r="Z65" s="6">
        <f>C64+D67+D69</f>
        <v>7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4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2</v>
      </c>
      <c r="Z66" s="6">
        <f>D65+C66+C69</f>
        <v>8</v>
      </c>
      <c r="AA66" s="6">
        <f>Y66-Z66</f>
        <v>-6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4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6</v>
      </c>
      <c r="AA74" s="95">
        <f>Y74-Z74</f>
        <v>-4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5</v>
      </c>
      <c r="Z75" s="6">
        <f>C74+D77+D79</f>
        <v>5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2</v>
      </c>
      <c r="AA76" s="6">
        <f>Y76-Z76</f>
        <v>6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4</v>
      </c>
      <c r="Z77" s="97">
        <f>C75+C77+C78</f>
        <v>6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2018-06-14T14:27:19Z</dcterms:modified>
</cp:coreProperties>
</file>