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-PC\Desktop\"/>
    </mc:Choice>
  </mc:AlternateContent>
  <bookViews>
    <workbookView xWindow="0" yWindow="0" windowWidth="20490" windowHeight="7650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62913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Z74" i="3" l="1"/>
  <c r="Y74" i="3"/>
  <c r="AA74" i="3" s="1"/>
  <c r="Y64" i="3"/>
  <c r="G56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 s="1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K60" i="3" l="1"/>
  <c r="W55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AB36" i="3" s="1"/>
  <c r="P40" i="3"/>
  <c r="V37" i="3" s="1"/>
  <c r="I40" i="3"/>
  <c r="X34" i="3" s="1"/>
  <c r="Q70" i="3"/>
  <c r="W67" i="3" s="1"/>
  <c r="J50" i="3"/>
  <c r="V45" i="3" s="1"/>
  <c r="Q40" i="3"/>
  <c r="W37" i="3" s="1"/>
  <c r="AB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45" i="3" l="1"/>
  <c r="AB46" i="3"/>
  <c r="AE46" i="3" s="1"/>
  <c r="AB17" i="3"/>
  <c r="AB75" i="3"/>
  <c r="AE65" i="3"/>
  <c r="AB47" i="3"/>
  <c r="AF47" i="3" s="1"/>
  <c r="AB35" i="3"/>
  <c r="AE36" i="3" s="1"/>
  <c r="AF37" i="3"/>
  <c r="AF36" i="3"/>
  <c r="AD36" i="3"/>
  <c r="AF34" i="3"/>
  <c r="AD37" i="3"/>
  <c r="AE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D34" i="3" l="1"/>
  <c r="AF46" i="3"/>
  <c r="AE45" i="3"/>
  <c r="AE37" i="3"/>
  <c r="AH37" i="3" s="1"/>
  <c r="AF16" i="3"/>
  <c r="AE16" i="3"/>
  <c r="AH34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S38" i="2" l="1"/>
  <c r="T40" i="2"/>
  <c r="N40" i="2"/>
  <c r="R40" i="2"/>
  <c r="S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F63" i="7" s="1"/>
  <c r="D17" i="5"/>
  <c r="C92" i="7" s="1"/>
  <c r="F59" i="7"/>
  <c r="D31" i="5"/>
  <c r="C63" i="7" s="1"/>
  <c r="C87" i="7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105" i="7"/>
  <c r="U78" i="2"/>
  <c r="V78" i="2"/>
  <c r="U79" i="2"/>
  <c r="V79" i="2"/>
  <c r="V68" i="2"/>
  <c r="U68" i="2"/>
  <c r="C93" i="7"/>
  <c r="V69" i="2"/>
  <c r="U69" i="2"/>
  <c r="C104" i="7"/>
  <c r="V58" i="2"/>
  <c r="U58" i="2"/>
  <c r="V59" i="2"/>
  <c r="U59" i="2"/>
  <c r="C91" i="7"/>
  <c r="C100" i="7"/>
  <c r="U48" i="2"/>
  <c r="V48" i="2"/>
  <c r="U49" i="2"/>
  <c r="V49" i="2"/>
  <c r="C103" i="7"/>
  <c r="C57" i="7"/>
  <c r="C98" i="7"/>
  <c r="C102" i="7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C89" i="7"/>
  <c r="C58" i="7"/>
  <c r="F61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C76" i="7"/>
  <c r="C114" i="7" s="1"/>
  <c r="C99" i="7"/>
  <c r="C72" i="7"/>
  <c r="C108" i="7" s="1"/>
  <c r="F67" i="7"/>
  <c r="C68" i="7"/>
  <c r="F73" i="7"/>
  <c r="C111" i="7" s="1"/>
  <c r="F66" i="7" l="1"/>
  <c r="F72" i="7"/>
  <c r="C109" i="7" s="1"/>
  <c r="F68" i="7" l="1"/>
  <c r="C77" i="7"/>
  <c r="C116" i="7" s="1"/>
  <c r="C120" i="7" l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<sst xmlns="http://schemas.openxmlformats.org/spreadsheetml/2006/main" count="473" uniqueCount="227">
  <si>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</si>
  <si>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</si>
  <si>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</si>
  <si>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</si>
  <si>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</si>
  <si>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</si>
  <si>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</si>
  <si>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</si>
  <si>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</si>
  <si>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</si>
  <si>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</si>
  <si>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</si>
  <si>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</si>
  <si>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</si>
  <si>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</si>
  <si>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</si>
  <si>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</si>
  <si>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</si>
  <si>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</si>
  <si>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</si>
  <si>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</si>
  <si>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</si>
  <si>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</si>
  <si>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</si>
  <si>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</si>
  <si>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</si>
  <si>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</si>
  <si>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</si>
  <si>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</si>
  <si>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</si>
  <si>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</si>
  <si>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</si>
  <si>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</si>
  <si>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</si>
  <si>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</si>
  <si>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</si>
  <si>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</si>
  <si>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</si>
  <si>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</si>
  <si>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</si>
  <si>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</si>
  <si>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</si>
  <si>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</si>
  <si>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</si>
  <si>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</si>
  <si>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</si>
  <si>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</si>
  <si>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</si>
  <si>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</si>
  <si>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</si>
  <si>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</si>
  <si>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</si>
  <si>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</si>
  <si>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</si>
  <si>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</si>
  <si>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</si>
  <si>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</si>
  <si>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</si>
  <si>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</si>
  <si>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</si>
  <si>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</si>
  <si>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</si>
  <si>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</si>
  <si>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</si>
  <si>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</si>
  <si>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</si>
  <si>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</si>
  <si>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</si>
  <si>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</si>
  <si>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</si>
  <si>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</si>
  <si>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</si>
  <si>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</si>
  <si>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</si>
  <si>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</si>
  <si>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</si>
  <si>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</si>
  <si>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</si>
  <si>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</si>
  <si>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</si>
  <si>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</si>
  <si>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</si>
  <si>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</si>
  <si>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</si>
  <si>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</si>
  <si>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</si>
  <si>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</si>
  <si>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</si>
  <si>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</si>
  <si>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</si>
  <si>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</si>
  <si>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</si>
  <si>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</si>
  <si>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</si>
  <si>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</si>
  <si>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</si>
  <si>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</si>
  <si>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</si>
  <si>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</si>
  <si>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</si>
  <si>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</si>
  <si>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</si>
  <si>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</si>
  <si>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</si>
  <si>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</si>
  <si>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</si>
  <si>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</si>
  <si>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</si>
  <si>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</si>
  <si>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</si>
  <si>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</si>
  <si>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</si>
  <si>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</si>
  <si>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</si>
  <si>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</si>
  <si>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</si>
  <si>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</si>
  <si>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</si>
  <si>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</si>
  <si>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</si>
  <si>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</si>
  <si>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</si>
  <si>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</si>
  <si>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</si>
  <si>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</si>
  <si>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</si>
  <si>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</si>
  <si>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</si>
  <si>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</si>
  <si>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</si>
  <si>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</si>
  <si>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</si>
  <si>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</si>
  <si>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</si>
  <si>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</si>
  <si>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</si>
  <si>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</si>
  <si>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</si>
  <si>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</si>
  <si>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</si>
  <si>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</si>
  <si>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</si>
  <si>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</si>
  <si>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</si>
  <si>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</si>
  <si>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</si>
  <si>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</si>
  <si>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</si>
  <si>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</si>
  <si>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</si>
  <si>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</si>
  <si>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</si>
  <si>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</si>
  <si>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</si>
  <si>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</si>
  <si>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</si>
  <si>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</si>
  <si>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</si>
  <si>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</si>
  <si>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</si>
  <si>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</si>
  <si>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</si>
  <si>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</si>
  <si>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</si>
  <si>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</si>
  <si>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</si>
  <si>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</si>
  <si>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</si>
  <si>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</si>
  <si>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</si>
  <si>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</si>
  <si>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</si>
  <si>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</si>
  <si>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</si>
  <si>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</si>
  <si>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</si>
  <si>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</si>
  <si>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</si>
  <si>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</si>
  <si>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</si>
  <si>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</si>
  <si>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</si>
  <si>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</si>
  <si>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</si>
  <si>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</si>
  <si>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</si>
  <si>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</si>
  <si>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</si>
  <si>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</si>
  <si>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</si>
  <si>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</si>
  <si>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</si>
  <si>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</si>
  <si>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</si>
  <si>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</si>
  <si>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</si>
  <si>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</si>
  <si>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</si>
  <si>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</si>
  <si>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</si>
  <si>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</si>
  <si>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</si>
  <si>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</si>
  <si>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</si>
  <si>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</si>
  <si>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</si>
  <si>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</si>
  <si>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</si>
  <si>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</si>
  <si>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</si>
  <si>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</si>
  <si>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</si>
  <si>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</si>
  <si>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</si>
  <si>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</si>
  <si>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</si>
  <si>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</si>
  <si>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</si>
  <si>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</si>
  <si>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</si>
  <si>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</si>
  <si>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</si>
  <si>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</si>
  <si>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Matias Molinari</t>
  </si>
  <si>
    <t>matiasm73127@gmail.com</t>
  </si>
  <si>
    <t>Poloniq</t>
  </si>
  <si>
    <t>Suarez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</si>
</sst>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atiasm73127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6"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B1" workbookViewId="0">
      <selection activeCell="K3" sqref="K3:S3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7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5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4</v>
      </c>
      <c r="R9" s="149">
        <f>IF('No modificar!!'!AJ4=2,'No modificar!!'!Z4,IF('No modificar!!'!AJ5=2,'No modificar!!'!Z5,IF('No modificar!!'!AJ6=2,'No modificar!!'!Z6,'No modificar!!'!Z7)))</f>
        <v>4</v>
      </c>
      <c r="S9" s="149">
        <f>IF('No modificar!!'!AJ4=2,'No modificar!!'!AA4,IF('No modificar!!'!AJ5=2,'No modificar!!'!AA5,IF('No modificar!!'!AJ6=2,'No modificar!!'!AA6,'No modificar!!'!AA7)))</f>
        <v>0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Arabia Saudita</v>
      </c>
      <c r="N10" s="111">
        <f>IF('No modificar!!'!AJ4=1,'No modificar!!'!V4,IF('No modificar!!'!AJ5=1,'No modificar!!'!V5,IF('No modificar!!'!AJ6=1,'No modificar!!'!V6,'No modificar!!'!V7)))</f>
        <v>0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5</v>
      </c>
      <c r="S10" s="99">
        <f>IF('No modificar!!'!AJ4=1,'No modificar!!'!AA4,IF('No modificar!!'!AJ5=1,'No modificar!!'!AA5,IF('No modificar!!'!AJ6=1,'No modificar!!'!AA6,'No modificar!!'!AA7)))</f>
        <v>-2</v>
      </c>
      <c r="T10" s="110">
        <f>IF('No modificar!!'!AJ4=1,'No modificar!!'!AB4,IF('No modificar!!'!AJ5=1,'No modificar!!'!AB5,IF('No modificar!!'!AJ6=1,'No modificar!!'!AB6,'No modificar!!'!AB7)))</f>
        <v>1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3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Rusia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3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-3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2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6</v>
      </c>
      <c r="R18" s="146">
        <f>IF('No modificar!!'!AJ14=3,'No modificar!!'!Z14,IF('No modificar!!'!AJ15=3,'No modificar!!'!Z15,IF('No modificar!!'!AJ16=3,'No modificar!!'!Z16,'No modificar!!'!Z17)))</f>
        <v>2</v>
      </c>
      <c r="S18" s="146">
        <f>IF('No modificar!!'!AJ14=3,'No modificar!!'!AA14,IF('No modificar!!'!AJ15=3,'No modificar!!'!AA15,IF('No modificar!!'!AJ16=3,'No modificar!!'!AA16,'No modificar!!'!AA17)))</f>
        <v>4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5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2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1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3</v>
      </c>
      <c r="R20" s="99">
        <f>IF('No modificar!!'!AJ14=1,'No modificar!!'!Z14,IF('No modificar!!'!AJ15=1,'No modificar!!'!Z15,IF('No modificar!!'!AJ16=1,'No modificar!!'!Z16,'No modificar!!'!Z17)))</f>
        <v>5</v>
      </c>
      <c r="S20" s="99">
        <f>IF('No modificar!!'!AJ14=1,'No modificar!!'!AA14,IF('No modificar!!'!AJ15=1,'No modificar!!'!AA15,IF('No modificar!!'!AJ16=1,'No modificar!!'!AA16,'No modificar!!'!AA17)))</f>
        <v>-2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1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2</v>
      </c>
      <c r="R21" s="114">
        <f>IF('No modificar!!'!AJ14=0,'No modificar!!'!Z14,IF('No modificar!!'!AJ15=0,'No modificar!!'!Z15,IF('No modificar!!'!AJ16=0,'No modificar!!'!Z16,'No modificar!!'!Z17)))</f>
        <v>6</v>
      </c>
      <c r="S21" s="114">
        <f>IF('No modificar!!'!AJ14=0,'No modificar!!'!AA14,IF('No modificar!!'!AJ15=0,'No modificar!!'!AA15,IF('No modificar!!'!AJ16=0,'No modificar!!'!AA16,'No modificar!!'!AA17)))</f>
        <v>-4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1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0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7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5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0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4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6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0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3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-1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2</v>
      </c>
      <c r="R31" s="114">
        <f>IF('No modificar!!'!AJ24=0,'No modificar!!'!Z24,IF('No modificar!!'!AJ25=0,'No modificar!!'!Z25,IF('No modificar!!'!AJ26=0,'No modificar!!'!Z26,'No modificar!!'!Z27)))</f>
        <v>7</v>
      </c>
      <c r="S31" s="114">
        <f>IF('No modificar!!'!AJ24=0,'No modificar!!'!AA24,IF('No modificar!!'!AJ25=0,'No modificar!!'!AA25,IF('No modificar!!'!AJ26=0,'No modificar!!'!AA26,'No modificar!!'!AA27)))</f>
        <v>-5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3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6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4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3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6</v>
      </c>
      <c r="R39" s="149">
        <f>IF('No modificar!!'!AJ34=2,'No modificar!!'!Z34,IF('No modificar!!'!AJ35=2,'No modificar!!'!Z35,IF('No modificar!!'!AJ36=2,'No modificar!!'!Z36,'No modificar!!'!Z37)))</f>
        <v>4</v>
      </c>
      <c r="S39" s="149">
        <f>IF('No modificar!!'!AJ34=2,'No modificar!!'!AA34,IF('No modificar!!'!AJ35=2,'No modificar!!'!AA35,IF('No modificar!!'!AJ36=2,'No modificar!!'!AA36,'No modificar!!'!AA37)))</f>
        <v>2</v>
      </c>
      <c r="T39" s="147">
        <f>IF('No modificar!!'!AJ34=2,'No modificar!!'!AB34,IF('No modificar!!'!AJ35=2,'No modificar!!'!AB35,IF('No modificar!!'!AJ36=2,'No modificar!!'!AB36,'No modificar!!'!AB37)))</f>
        <v>6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2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Islandia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2</v>
      </c>
      <c r="R40" s="99">
        <f>IF('No modificar!!'!AJ34=1,'No modificar!!'!Z34,IF('No modificar!!'!AJ35=1,'No modificar!!'!Z35,IF('No modificar!!'!AJ36=1,'No modificar!!'!Z36,'No modificar!!'!Z37)))</f>
        <v>5</v>
      </c>
      <c r="S40" s="99">
        <f>IF('No modificar!!'!AJ34=1,'No modificar!!'!AA34,IF('No modificar!!'!AJ35=1,'No modificar!!'!AA35,IF('No modificar!!'!AJ36=1,'No modificar!!'!AA36,'No modificar!!'!AA37)))</f>
        <v>-3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1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Nigeria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3</v>
      </c>
      <c r="R41" s="114">
        <f>IF('No modificar!!'!AJ34=0,'No modificar!!'!Z34,IF('No modificar!!'!AJ35=0,'No modificar!!'!Z35,IF('No modificar!!'!AJ36=0,'No modificar!!'!Z36,'No modificar!!'!Z37)))</f>
        <v>6</v>
      </c>
      <c r="S41" s="114">
        <f>IF('No modificar!!'!AJ34=0,'No modificar!!'!AA34,IF('No modificar!!'!AJ35=0,'No modificar!!'!AA35,IF('No modificar!!'!AJ36=0,'No modificar!!'!AA36,'No modificar!!'!AA37)))</f>
        <v>-3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2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8</v>
      </c>
      <c r="R48" s="146">
        <f>IF('No modificar!!'!AJ44=3,'No modificar!!'!Z44,IF('No modificar!!'!AJ45=3,'No modificar!!'!Z45,IF('No modificar!!'!AJ46=3,'No modificar!!'!Z46,'No modificar!!'!Z47)))</f>
        <v>2</v>
      </c>
      <c r="S48" s="146">
        <f>IF('No modificar!!'!AJ44=3,'No modificar!!'!AA44,IF('No modificar!!'!AJ45=3,'No modificar!!'!AA45,IF('No modificar!!'!AJ46=3,'No modificar!!'!AA46,'No modificar!!'!AA47)))</f>
        <v>6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Costa Rica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4</v>
      </c>
      <c r="R49" s="149">
        <f>IF('No modificar!!'!AJ44=2,'No modificar!!'!Z44,IF('No modificar!!'!AJ45=2,'No modificar!!'!Z45,IF('No modificar!!'!AJ46=2,'No modificar!!'!Z46,'No modificar!!'!Z47)))</f>
        <v>4</v>
      </c>
      <c r="S49" s="149">
        <f>IF('No modificar!!'!AJ44=2,'No modificar!!'!AA44,IF('No modificar!!'!AJ45=2,'No modificar!!'!AA45,IF('No modificar!!'!AJ46=2,'No modificar!!'!AA46,'No modificar!!'!AA47)))</f>
        <v>0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Suiza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2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-3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3</v>
      </c>
      <c r="R51" s="114">
        <f>IF('No modificar!!'!AJ44=0,'No modificar!!'!Z44,IF('No modificar!!'!AJ45=0,'No modificar!!'!Z45,IF('No modificar!!'!AJ46=0,'No modificar!!'!Z46,'No modificar!!'!Z47)))</f>
        <v>6</v>
      </c>
      <c r="S51" s="114">
        <f>IF('No modificar!!'!AJ44=0,'No modificar!!'!AA44,IF('No modificar!!'!AJ45=0,'No modificar!!'!AA45,IF('No modificar!!'!AJ46=0,'No modificar!!'!AA46,'No modificar!!'!AA47)))</f>
        <v>-3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2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8</v>
      </c>
      <c r="R58" s="146">
        <f>IF('No modificar!!'!AJ54=3,'No modificar!!'!Z54,IF('No modificar!!'!AJ55=3,'No modificar!!'!Z55,IF('No modificar!!'!AJ56=3,'No modificar!!'!Z56,'No modificar!!'!Z57)))</f>
        <v>4</v>
      </c>
      <c r="S58" s="146">
        <f>IF('No modificar!!'!AJ54=3,'No modificar!!'!AA54,IF('No modificar!!'!AJ55=3,'No modificar!!'!AA55,IF('No modificar!!'!AJ56=3,'No modificar!!'!AA56,'No modificar!!'!AA57)))</f>
        <v>4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3</v>
      </c>
      <c r="I59" s="135">
        <v>2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0</v>
      </c>
      <c r="O59" s="149">
        <f>IF('No modificar!!'!AJ54=2,'No modificar!!'!W54,IF('No modificar!!'!AJ55=2,'No modificar!!'!W55,IF('No modificar!!'!AJ56=2,'No modificar!!'!W56,'No modificar!!'!W57)))</f>
        <v>2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5</v>
      </c>
      <c r="R59" s="149">
        <f>IF('No modificar!!'!AJ54=2,'No modificar!!'!Z54,IF('No modificar!!'!AJ55=2,'No modificar!!'!Z55,IF('No modificar!!'!AJ56=2,'No modificar!!'!Z56,'No modificar!!'!Z57)))</f>
        <v>6</v>
      </c>
      <c r="S59" s="149">
        <f>IF('No modificar!!'!AJ54=2,'No modificar!!'!AA54,IF('No modificar!!'!AJ55=2,'No modificar!!'!AA55,IF('No modificar!!'!AJ56=2,'No modificar!!'!AA56,'No modificar!!'!AA57)))</f>
        <v>-1</v>
      </c>
      <c r="T59" s="147">
        <f>IF('No modificar!!'!AJ54=2,'No modificar!!'!AB54,IF('No modificar!!'!AJ55=2,'No modificar!!'!AB55,IF('No modificar!!'!AJ56=2,'No modificar!!'!AB56,'No modificar!!'!AB57)))</f>
        <v>2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Corea del Sur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2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4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-1</v>
      </c>
      <c r="T60" s="110">
        <f>IF('No modificar!!'!AJ54=1,'No modificar!!'!AB54,IF('No modificar!!'!AJ55=1,'No modificar!!'!AB55,IF('No modificar!!'!AJ56=1,'No modificar!!'!AB56,'No modificar!!'!AB57)))</f>
        <v>2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2</v>
      </c>
      <c r="I61" s="135">
        <v>1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México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2</v>
      </c>
      <c r="P61" s="114">
        <f>IF('No modificar!!'!AJ54=0,'No modificar!!'!X54,IF('No modificar!!'!AJ55=0,'No modificar!!'!X55,IF('No modificar!!'!AJ56=0,'No modificar!!'!X56,'No modificar!!'!X57)))</f>
        <v>1</v>
      </c>
      <c r="Q61" s="114">
        <f>IF('No modificar!!'!AJ54=0,'No modificar!!'!Y54,IF('No modificar!!'!AJ55=0,'No modificar!!'!Y55,IF('No modificar!!'!AJ56=0,'No modificar!!'!Y56,'No modificar!!'!Y57)))</f>
        <v>3</v>
      </c>
      <c r="R61" s="114">
        <f>IF('No modificar!!'!AJ54=0,'No modificar!!'!Z54,IF('No modificar!!'!AJ55=0,'No modificar!!'!Z55,IF('No modificar!!'!AJ56=0,'No modificar!!'!Z56,'No modificar!!'!Z57)))</f>
        <v>5</v>
      </c>
      <c r="S61" s="114">
        <f>IF('No modificar!!'!AJ54=0,'No modificar!!'!AA54,IF('No modificar!!'!AJ55=0,'No modificar!!'!AA55,IF('No modificar!!'!AJ56=0,'No modificar!!'!AA56,'No modificar!!'!AA57)))</f>
        <v>-2</v>
      </c>
      <c r="T61" s="112">
        <f>IF('No modificar!!'!AJ54=0,'No modificar!!'!AB54,IF('No modificar!!'!AJ55=0,'No modificar!!'!AB55,IF('No modificar!!'!AJ56=0,'No modificar!!'!AB56,'No modificar!!'!AB57)))</f>
        <v>2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2</v>
      </c>
      <c r="I67" s="133">
        <v>1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7</v>
      </c>
      <c r="R68" s="146">
        <f>IF('No modificar!!'!AJ64=3,'No modificar!!'!Z64,IF('No modificar!!'!AJ65=3,'No modificar!!'!Z65,IF('No modificar!!'!AJ66=3,'No modificar!!'!Z66,'No modificar!!'!Z67)))</f>
        <v>4</v>
      </c>
      <c r="S68" s="146">
        <f>IF('No modificar!!'!AJ64=3,'No modificar!!'!AA64,IF('No modificar!!'!AJ65=3,'No modificar!!'!AA65,IF('No modificar!!'!AJ66=3,'No modificar!!'!AA66,'No modificar!!'!AA67)))</f>
        <v>3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6</v>
      </c>
      <c r="R69" s="149">
        <f>IF('No modificar!!'!AJ64=2,'No modificar!!'!Z64,IF('No modificar!!'!AJ65=2,'No modificar!!'!Z65,IF('No modificar!!'!AJ66=2,'No modificar!!'!Z66,'No modificar!!'!Z67)))</f>
        <v>4</v>
      </c>
      <c r="S69" s="149">
        <f>IF('No modificar!!'!AJ64=2,'No modificar!!'!AA64,IF('No modificar!!'!AJ65=2,'No modificar!!'!AA65,IF('No modificar!!'!AJ66=2,'No modificar!!'!AA66,'No modificar!!'!AA67)))</f>
        <v>2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1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3</v>
      </c>
      <c r="R70" s="99">
        <f>IF('No modificar!!'!AJ64=1,'No modificar!!'!Z64,IF('No modificar!!'!AJ65=1,'No modificar!!'!Z65,IF('No modificar!!'!AJ66=1,'No modificar!!'!Z66,'No modificar!!'!Z67)))</f>
        <v>5</v>
      </c>
      <c r="S70" s="99">
        <f>IF('No modificar!!'!AJ64=1,'No modificar!!'!AA64,IF('No modificar!!'!AJ65=1,'No modificar!!'!AA65,IF('No modificar!!'!AJ66=1,'No modificar!!'!AA66,'No modificar!!'!AA67)))</f>
        <v>-2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3</v>
      </c>
      <c r="R71" s="114">
        <f>IF('No modificar!!'!AJ64=0,'No modificar!!'!Z64,IF('No modificar!!'!AJ65=0,'No modificar!!'!Z65,IF('No modificar!!'!AJ66=0,'No modificar!!'!Z66,'No modificar!!'!Z67)))</f>
        <v>6</v>
      </c>
      <c r="S71" s="114">
        <f>IF('No modificar!!'!AJ64=0,'No modificar!!'!AA64,IF('No modificar!!'!AJ65=0,'No modificar!!'!AA65,IF('No modificar!!'!AJ66=0,'No modificar!!'!AA66,'No modificar!!'!AA67)))</f>
        <v>-3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2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6</v>
      </c>
      <c r="R78" s="146">
        <f>IF('No modificar!!'!AJ74=3,'No modificar!!'!Z74,IF('No modificar!!'!AJ75=3,'No modificar!!'!Z75,IF('No modificar!!'!AJ76=3,'No modificar!!'!Z76,'No modificar!!'!Z77)))</f>
        <v>3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0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4</v>
      </c>
      <c r="R79" s="149">
        <f>IF('No modificar!!'!AJ74=2,'No modificar!!'!Z74,IF('No modificar!!'!AJ75=2,'No modificar!!'!Z75,IF('No modificar!!'!AJ76=2,'No modificar!!'!Z76,'No modificar!!'!Z77)))</f>
        <v>5</v>
      </c>
      <c r="S79" s="149">
        <f>IF('No modificar!!'!AJ74=2,'No modificar!!'!AA74,IF('No modificar!!'!AJ75=2,'No modificar!!'!AA75,IF('No modificar!!'!AJ76=2,'No modificar!!'!AA76,'No modificar!!'!AA77)))</f>
        <v>-1</v>
      </c>
      <c r="T79" s="147">
        <f>IF('No modificar!!'!AJ74=2,'No modificar!!'!AB74,IF('No modificar!!'!AJ75=2,'No modificar!!'!AB75,IF('No modificar!!'!AJ76=2,'No modificar!!'!AB76,'No modificar!!'!AB77)))</f>
        <v>2</v>
      </c>
      <c r="U79" s="190" t="str">
        <f>IF(AND(T79=T80,S79=S80,Q79=Q80),"!!"," ")</f>
        <v>!!</v>
      </c>
      <c r="V79" s="191" t="str">
        <f>IF(AND(T79=T80,S79=S80,Q79=Q80),"El 2° se decide por Fair Play"," ")</f>
        <v>El 2° se decide por Fair Play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2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4</v>
      </c>
      <c r="R80" s="99">
        <f>IF('No modificar!!'!AJ74=1,'No modificar!!'!Z74,IF('No modificar!!'!AJ75=1,'No modificar!!'!Z75,IF('No modificar!!'!AJ76=1,'No modificar!!'!Z76,'No modificar!!'!Z77)))</f>
        <v>5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2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2</v>
      </c>
      <c r="P81" s="114">
        <f>IF('No modificar!!'!AJ74=0,'No modificar!!'!X74,IF('No modificar!!'!AJ75=0,'No modificar!!'!X75,IF('No modificar!!'!AJ76=0,'No modificar!!'!X76,'No modificar!!'!X77)))</f>
        <v>1</v>
      </c>
      <c r="Q81" s="114">
        <f>IF('No modificar!!'!AJ74=0,'No modificar!!'!Y74,IF('No modificar!!'!AJ75=0,'No modificar!!'!Y75,IF('No modificar!!'!AJ76=0,'No modificar!!'!Y76,'No modificar!!'!Y77)))</f>
        <v>3</v>
      </c>
      <c r="R81" s="114">
        <f>IF('No modificar!!'!AJ74=0,'No modificar!!'!Z74,IF('No modificar!!'!AJ75=0,'No modificar!!'!Z75,IF('No modificar!!'!AJ76=0,'No modificar!!'!Z76,'No modificar!!'!Z77)))</f>
        <v>4</v>
      </c>
      <c r="S81" s="114">
        <f>IF('No modificar!!'!AJ74=0,'No modificar!!'!AA74,IF('No modificar!!'!AJ75=0,'No modificar!!'!AA75,IF('No modificar!!'!AJ76=0,'No modificar!!'!AA76,'No modificar!!'!AA77)))</f>
        <v>-1</v>
      </c>
      <c r="T81" s="112">
        <f>IF('No modificar!!'!AJ74=0,'No modificar!!'!AB74,IF('No modificar!!'!AJ75=0,'No modificar!!'!AB75,IF('No modificar!!'!AJ76=0,'No modificar!!'!AB76,'No modificar!!'!AB77)))</f>
        <v>2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workbookViewId="0">
      <selection activeCell="P17" sqref="P17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">
        <v>0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">
        <v>0</v>
      </c>
      <c r="K9" s="185">
        <v>3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">
        <v>94</v>
      </c>
      <c r="H10" s="185">
        <v>1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">
        <v>0</v>
      </c>
      <c r="N12" s="155">
        <v>3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">
        <v>0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">
        <v>113</v>
      </c>
      <c r="N14" s="165">
        <v>2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1</v>
      </c>
      <c r="F15" s="169"/>
      <c r="G15" s="185" t="s">
        <v>70</v>
      </c>
      <c r="H15" s="185">
        <v>3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">
        <v>70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2</v>
      </c>
      <c r="F17" s="169"/>
      <c r="G17" s="185" t="s">
        <v>120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226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">
        <v>225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0</v>
      </c>
      <c r="F22" s="169"/>
      <c r="G22" s="185" t="s">
        <v>90</v>
      </c>
      <c r="H22" s="185">
        <v>0</v>
      </c>
      <c r="I22" s="169"/>
      <c r="J22" s="169"/>
      <c r="K22" s="169"/>
      <c r="L22" s="169"/>
      <c r="M22" s="165" t="s">
        <v>16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">
        <v>16</v>
      </c>
      <c r="K23" s="185">
        <v>1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3</v>
      </c>
      <c r="F24" s="169"/>
      <c r="G24" s="185" t="s">
        <v>16</v>
      </c>
      <c r="H24" s="185">
        <v>1</v>
      </c>
      <c r="I24" s="169"/>
      <c r="J24" s="169"/>
      <c r="K24" s="169"/>
      <c r="L24" s="169"/>
      <c r="M24" s="165" t="s">
        <v>70</v>
      </c>
      <c r="N24" s="165">
        <v>3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2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84">
        <v>0</v>
      </c>
      <c r="F29" s="169"/>
      <c r="G29" s="185" t="s">
        <v>113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">
        <v>113</v>
      </c>
      <c r="K30" s="185">
        <v>3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3</v>
      </c>
      <c r="F31" s="169"/>
      <c r="G31" s="185" t="s">
        <v>69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2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2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0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3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2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2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2</v>
      </c>
      <c r="E14" s="158">
        <f>'Fase de grupos'!I67</f>
        <v>1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2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2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1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2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3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2</v>
      </c>
      <c r="E27" s="158">
        <f>'Fase de grupos'!I40</f>
        <v>1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3</v>
      </c>
      <c r="E30" s="158">
        <f>'Fase de grupos'!I59</f>
        <v>2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1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3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1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1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1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2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1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2</v>
      </c>
      <c r="E48" s="158">
        <f>'Fase de grupos'!I61</f>
        <v>1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1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1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2</v>
      </c>
      <c r="E59" s="172">
        <f>'Fase final'!E18</f>
        <v>1</v>
      </c>
      <c r="F59" s="188" t="str">
        <f>'Fase final'!D18</f>
        <v>Poloniq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0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3</v>
      </c>
      <c r="E61" s="172">
        <f>'Fase final'!E25</f>
        <v>2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0</v>
      </c>
      <c r="F62" s="188" t="str">
        <f>'Fase final'!D29</f>
        <v>Costa Rica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3</v>
      </c>
      <c r="E63" s="50">
        <f>'Fase final'!E32</f>
        <v>2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2</v>
      </c>
      <c r="E66" s="52">
        <f>'Fase final'!H10</f>
        <v>1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3</v>
      </c>
      <c r="E67" s="48">
        <f>'Fase final'!H17</f>
        <v>1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España</v>
      </c>
      <c r="D68" s="48">
        <f>'Fase final'!H22</f>
        <v>0</v>
      </c>
      <c r="E68" s="48">
        <f>'Fase final'!H24</f>
        <v>1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1</v>
      </c>
      <c r="F69" s="51" t="str">
        <f>'Fase final'!G31</f>
        <v>Colombia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3</v>
      </c>
      <c r="E72" s="64">
        <f>'Fase final'!K16</f>
        <v>2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Argentina</v>
      </c>
      <c r="D73" s="16">
        <f>'Fase final'!K23</f>
        <v>1</v>
      </c>
      <c r="E73" s="16">
        <f>'Fase final'!K30</f>
        <v>3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Uruguay</v>
      </c>
      <c r="D76" s="46">
        <f>'Fase final'!N12</f>
        <v>3</v>
      </c>
      <c r="E76" s="42">
        <f>'Fase final'!N14</f>
        <v>2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Argentina</v>
      </c>
      <c r="D77" s="16">
        <f>'Fase final'!N22</f>
        <v>2</v>
      </c>
      <c r="E77" s="16">
        <f>'Fase final'!N24</f>
        <v>3</v>
      </c>
      <c r="F77" s="14" t="str">
        <f>'Fase final'!M24</f>
        <v>Brasil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Costa Rica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Poloniq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Argentina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Uruguay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Argentina</v>
      </c>
      <c r="D116"/>
      <c r="E116"/>
      <c r="F116"/>
    </row>
    <row r="117" spans="2:6" ht="15.75" thickBot="1">
      <c r="B117" s="11" t="s">
        <v>209</v>
      </c>
      <c r="C117" s="14" t="str">
        <f>F77</f>
        <v>Brasil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Uruguay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Suarez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1</v>
      </c>
      <c r="E4" s="1" t="str">
        <f>'Fase de grupos'!J7</f>
        <v>Arabia Saudita</v>
      </c>
      <c r="G4" s="9">
        <f>IF(C4&gt;D4,1,0)</f>
        <v>0</v>
      </c>
      <c r="H4" s="6">
        <f>IF(C4=D4,1,0)</f>
        <v>1</v>
      </c>
      <c r="I4" s="13">
        <f>IF(C4&lt;D4,1,0)</f>
        <v>0</v>
      </c>
      <c r="J4" s="9">
        <f>IF(D4&gt;C4,1,0)</f>
        <v>0</v>
      </c>
      <c r="K4" s="6">
        <f>IF(D4=C4,1,0)</f>
        <v>1</v>
      </c>
      <c r="L4" s="13">
        <f>IF(D4&lt;C4,1,0)</f>
        <v>0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0</v>
      </c>
      <c r="W4" s="15">
        <f>H10</f>
        <v>1</v>
      </c>
      <c r="X4" s="15">
        <f>I10</f>
        <v>2</v>
      </c>
      <c r="Y4" s="15">
        <f>C4+C6+C8</f>
        <v>3</v>
      </c>
      <c r="Z4" s="15">
        <f>D4+D6+D8</f>
        <v>6</v>
      </c>
      <c r="AA4" s="15">
        <f>Y4-Z4</f>
        <v>-3</v>
      </c>
      <c r="AB4" s="8">
        <f>3*V4+W4</f>
        <v>1</v>
      </c>
      <c r="AD4">
        <f>IF(OR(AB4&gt;AB5,AND(AB4=AB5,AA4&gt;AA5),AND(AB4=AB5,AA4=AA5,Y4&gt;Y5)),1,0)</f>
        <v>0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0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0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1</v>
      </c>
      <c r="X5" s="6">
        <f>L10</f>
        <v>2</v>
      </c>
      <c r="Y5" s="6">
        <f>D4+C7+C9</f>
        <v>3</v>
      </c>
      <c r="Z5" s="6">
        <f>C4+D7+D9</f>
        <v>5</v>
      </c>
      <c r="AA5" s="6">
        <f>Y5-Z5</f>
        <v>-2</v>
      </c>
      <c r="AB5" s="10">
        <f>3*V5+W5</f>
        <v>1</v>
      </c>
      <c r="AD5">
        <f>IF(OR(AB5&gt;AB4,AND(AB5=AB4,AA5&gt;AA4),AND(AB5=AB4,AA5=AA4,Y5&gt;Y4)),1,0)</f>
        <v>1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1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1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4</v>
      </c>
      <c r="Z6" s="6">
        <f>D5+C6+C9</f>
        <v>4</v>
      </c>
      <c r="AA6" s="6">
        <f>Y6-Z6</f>
        <v>0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1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7</v>
      </c>
      <c r="Z7" s="16">
        <f>C5+C7+C8</f>
        <v>2</v>
      </c>
      <c r="AA7" s="16">
        <f>Y7-Z7</f>
        <v>5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3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0</v>
      </c>
      <c r="H10" s="7">
        <f t="shared" ref="H10:Q10" si="0">SUM(H4:H9)</f>
        <v>1</v>
      </c>
      <c r="I10" s="3">
        <f t="shared" si="0"/>
        <v>2</v>
      </c>
      <c r="J10" s="2">
        <f t="shared" si="0"/>
        <v>0</v>
      </c>
      <c r="K10" s="7">
        <f t="shared" si="0"/>
        <v>1</v>
      </c>
      <c r="L10" s="3">
        <f t="shared" si="0"/>
        <v>2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5</v>
      </c>
      <c r="Z14" s="22">
        <f>D14+D16+D18</f>
        <v>3</v>
      </c>
      <c r="AA14" s="22">
        <f>Y14-Z14</f>
        <v>2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2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6</v>
      </c>
      <c r="Z15" s="6">
        <f>C14+D17+D19</f>
        <v>2</v>
      </c>
      <c r="AA15" s="6">
        <f>Y15-Z15</f>
        <v>4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3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0</v>
      </c>
      <c r="X16" s="6">
        <f>O20</f>
        <v>2</v>
      </c>
      <c r="Y16" s="6">
        <f>C15+D16+D19</f>
        <v>3</v>
      </c>
      <c r="Z16" s="6">
        <f>D15+C16+C19</f>
        <v>5</v>
      </c>
      <c r="AA16" s="6">
        <f>Y16-Z16</f>
        <v>-2</v>
      </c>
      <c r="AB16" s="10">
        <f>3*V16+W16</f>
        <v>3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1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2</v>
      </c>
      <c r="Z17" s="16">
        <f>C15+C17+C18</f>
        <v>6</v>
      </c>
      <c r="AA17" s="16">
        <f>Y17-Z17</f>
        <v>-4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1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1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1</v>
      </c>
      <c r="N20" s="19">
        <f t="shared" si="1"/>
        <v>0</v>
      </c>
      <c r="O20" s="20">
        <f>SUM(O14:O19)</f>
        <v>2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7</v>
      </c>
      <c r="Z24" s="22">
        <f>D24+D26+D28</f>
        <v>2</v>
      </c>
      <c r="AA24" s="22">
        <f>Y24-Z24</f>
        <v>5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0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2</v>
      </c>
      <c r="Z25" s="6">
        <f>C24+D27+D29</f>
        <v>7</v>
      </c>
      <c r="AA25" s="6">
        <f>Y25-Z25</f>
        <v>-5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2</v>
      </c>
      <c r="W26" s="6">
        <f>N30</f>
        <v>0</v>
      </c>
      <c r="X26" s="6">
        <f>O30</f>
        <v>1</v>
      </c>
      <c r="Y26" s="6">
        <f>C25+D26+D29</f>
        <v>4</v>
      </c>
      <c r="Z26" s="6">
        <f>D25+C26+C29</f>
        <v>3</v>
      </c>
      <c r="AA26" s="6">
        <f>Y26-Z26</f>
        <v>1</v>
      </c>
      <c r="AB26" s="10">
        <f>3*V26+W26</f>
        <v>6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0</v>
      </c>
      <c r="X27" s="16">
        <f>R30</f>
        <v>2</v>
      </c>
      <c r="Y27" s="16">
        <f>D25+D27+D28</f>
        <v>3</v>
      </c>
      <c r="Z27" s="16">
        <f>C25+C27+C28</f>
        <v>4</v>
      </c>
      <c r="AA27" s="16">
        <f>Y27-Z27</f>
        <v>-1</v>
      </c>
      <c r="AB27" s="12">
        <f>3*V27+W27</f>
        <v>3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2</v>
      </c>
      <c r="N30" s="19">
        <f t="shared" si="2"/>
        <v>0</v>
      </c>
      <c r="O30" s="20">
        <f>SUM(O24:O29)</f>
        <v>1</v>
      </c>
      <c r="P30" s="19">
        <f>SUM(P24:P29)</f>
        <v>1</v>
      </c>
      <c r="Q30" s="19">
        <f>SUM(Q24:Q29)</f>
        <v>0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6</v>
      </c>
      <c r="Z34" s="95">
        <f>D34+D36+D38</f>
        <v>2</v>
      </c>
      <c r="AA34" s="95">
        <f>Y34-Z34</f>
        <v>4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3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1</v>
      </c>
      <c r="W35" s="6">
        <f>K40</f>
        <v>0</v>
      </c>
      <c r="X35" s="6">
        <f>L40</f>
        <v>2</v>
      </c>
      <c r="Y35" s="6">
        <f>D34+C37+C39</f>
        <v>2</v>
      </c>
      <c r="Z35" s="6">
        <f>C34+D37+D39</f>
        <v>5</v>
      </c>
      <c r="AA35" s="6">
        <f>Y35-Z35</f>
        <v>-3</v>
      </c>
      <c r="AB35" s="10">
        <f>3*V35+W35</f>
        <v>3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1</v>
      </c>
      <c r="AH35">
        <f>SUM(AD35:AF35)</f>
        <v>1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spans="2:36">
      <c r="B36" s="1" t="str">
        <f>'Fase de grupos'!G39</f>
        <v>Argentina</v>
      </c>
      <c r="C36" s="9">
        <f>'Fase de grupos'!H39</f>
        <v>3</v>
      </c>
      <c r="D36" s="13">
        <f>'Fase de grupos'!I39</f>
        <v>1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0</v>
      </c>
      <c r="X36" s="6">
        <f>O40</f>
        <v>1</v>
      </c>
      <c r="Y36" s="6">
        <f>C35+D36+D39</f>
        <v>6</v>
      </c>
      <c r="Z36" s="6">
        <f>D35+C36+C39</f>
        <v>4</v>
      </c>
      <c r="AA36" s="6">
        <f>Y36-Z36</f>
        <v>2</v>
      </c>
      <c r="AB36" s="10">
        <f>3*V36+W36</f>
        <v>6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2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1</v>
      </c>
      <c r="K37" s="6">
        <f>IF(C37=D37,1,0)</f>
        <v>0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0</v>
      </c>
      <c r="R37" s="13">
        <f>IF(D37&lt;C37,1,0)</f>
        <v>1</v>
      </c>
      <c r="T37">
        <v>4</v>
      </c>
      <c r="U37" s="11" t="str">
        <f>P32</f>
        <v>Nigeria</v>
      </c>
      <c r="V37" s="11">
        <f>P40</f>
        <v>0</v>
      </c>
      <c r="W37" s="97">
        <f>Q40</f>
        <v>1</v>
      </c>
      <c r="X37" s="97">
        <f>R40</f>
        <v>2</v>
      </c>
      <c r="Y37" s="97">
        <f>D35+D37+D38</f>
        <v>3</v>
      </c>
      <c r="Z37" s="97">
        <f>C35+C37+C38</f>
        <v>6</v>
      </c>
      <c r="AA37" s="97">
        <f>Y37-Z37</f>
        <v>-3</v>
      </c>
      <c r="AB37" s="12">
        <f>3*V37+W37</f>
        <v>1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0</v>
      </c>
      <c r="AF37">
        <f>IF(OR(AB37&gt;AB36,AND(AB37=AB36,AA37&gt;AA36),AND(AB37=AB36,AA37=AA36,Y37&gt;Y36)),1,0)</f>
        <v>0</v>
      </c>
      <c r="AH37">
        <f>SUM(AD37:AF37)</f>
        <v>0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spans="2:36">
      <c r="B38" s="1" t="str">
        <f>'Fase de grupos'!G41</f>
        <v>Argentina</v>
      </c>
      <c r="C38" s="9">
        <f>'Fase de grupos'!H41</f>
        <v>1</v>
      </c>
      <c r="D38" s="13">
        <f>'Fase de grupos'!I41</f>
        <v>1</v>
      </c>
      <c r="E38" s="1" t="str">
        <f>'Fase de grupos'!J41</f>
        <v>Nigeria</v>
      </c>
      <c r="G38" s="9">
        <f>IF(C38&gt;D38,1,0)</f>
        <v>0</v>
      </c>
      <c r="H38" s="6">
        <f>IF(C38=D38,1,0)</f>
        <v>1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1</v>
      </c>
      <c r="R38" s="13">
        <f>IF(D38&lt;C38,1,0)</f>
        <v>0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1</v>
      </c>
      <c r="K40" s="91">
        <f t="shared" si="3"/>
        <v>0</v>
      </c>
      <c r="L40" s="92">
        <f t="shared" si="3"/>
        <v>2</v>
      </c>
      <c r="M40" s="90">
        <f t="shared" si="3"/>
        <v>2</v>
      </c>
      <c r="N40" s="91">
        <f t="shared" si="3"/>
        <v>0</v>
      </c>
      <c r="O40" s="92">
        <f>SUM(O34:O39)</f>
        <v>1</v>
      </c>
      <c r="P40" s="91">
        <f>SUM(P34:P39)</f>
        <v>0</v>
      </c>
      <c r="Q40" s="91">
        <f>SUM(Q34:Q39)</f>
        <v>1</v>
      </c>
      <c r="R40" s="92">
        <f>SUM(R34:R39)</f>
        <v>2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8</v>
      </c>
      <c r="Z44" s="95">
        <f>D44+D46+D48</f>
        <v>2</v>
      </c>
      <c r="AA44" s="95">
        <f>Y44-Z44</f>
        <v>6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2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0</v>
      </c>
      <c r="W45" s="6">
        <f>K50</f>
        <v>2</v>
      </c>
      <c r="X45" s="6">
        <f>L50</f>
        <v>1</v>
      </c>
      <c r="Y45" s="6">
        <f>D44+C47+C49</f>
        <v>2</v>
      </c>
      <c r="Z45" s="6">
        <f>C44+D47+D49</f>
        <v>5</v>
      </c>
      <c r="AA45" s="6">
        <f>Y45-Z45</f>
        <v>-3</v>
      </c>
      <c r="AB45" s="10">
        <f>3*V45+W45</f>
        <v>2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1</v>
      </c>
      <c r="AH45">
        <f>SUM(AD45:AF45)</f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1</v>
      </c>
      <c r="W46" s="6">
        <f>N50</f>
        <v>1</v>
      </c>
      <c r="X46" s="6">
        <f>O50</f>
        <v>1</v>
      </c>
      <c r="Y46" s="6">
        <f>C45+D46+D49</f>
        <v>4</v>
      </c>
      <c r="Z46" s="6">
        <f>D45+C46+C49</f>
        <v>4</v>
      </c>
      <c r="AA46" s="6">
        <f>Y46-Z46</f>
        <v>0</v>
      </c>
      <c r="AB46" s="10">
        <f>3*V46+W46</f>
        <v>4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>SUM(AD46:AF46)</f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0</v>
      </c>
      <c r="W47" s="97">
        <f>Q50</f>
        <v>1</v>
      </c>
      <c r="X47" s="97">
        <f>R50</f>
        <v>2</v>
      </c>
      <c r="Y47" s="97">
        <f>D45+D47+D48</f>
        <v>3</v>
      </c>
      <c r="Z47" s="97">
        <f>C45+C47+C48</f>
        <v>6</v>
      </c>
      <c r="AA47" s="97">
        <f>Y47-Z47</f>
        <v>-3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0</v>
      </c>
      <c r="K50" s="91">
        <f t="shared" si="4"/>
        <v>2</v>
      </c>
      <c r="L50" s="92">
        <f t="shared" si="4"/>
        <v>1</v>
      </c>
      <c r="M50" s="90">
        <f t="shared" si="4"/>
        <v>1</v>
      </c>
      <c r="N50" s="91">
        <f t="shared" si="4"/>
        <v>1</v>
      </c>
      <c r="O50" s="92">
        <f>SUM(O44:O49)</f>
        <v>1</v>
      </c>
      <c r="P50" s="91">
        <f>SUM(P44:P49)</f>
        <v>0</v>
      </c>
      <c r="Q50" s="91">
        <f>SUM(Q44:Q49)</f>
        <v>1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8</v>
      </c>
      <c r="Z54" s="95">
        <f>D54+D56+D58</f>
        <v>4</v>
      </c>
      <c r="AA54" s="95">
        <f>Y54-Z54</f>
        <v>4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2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0</v>
      </c>
      <c r="W55" s="6">
        <f>K60</f>
        <v>2</v>
      </c>
      <c r="X55" s="6">
        <f>L60</f>
        <v>1</v>
      </c>
      <c r="Y55" s="6">
        <f>D54+C57+C59</f>
        <v>3</v>
      </c>
      <c r="Z55" s="6">
        <f>C54+D57+D59</f>
        <v>5</v>
      </c>
      <c r="AA55" s="6">
        <f>Y55-Z55</f>
        <v>-2</v>
      </c>
      <c r="AB55" s="10">
        <f>3*V55+W55</f>
        <v>2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0</v>
      </c>
      <c r="AH55">
        <f>SUM(AD55:AF55)</f>
        <v>0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0</v>
      </c>
    </row>
    <row r="56" spans="2:36">
      <c r="B56" s="1" t="str">
        <f>'Fase de grupos'!G59</f>
        <v>Alemania</v>
      </c>
      <c r="C56" s="9">
        <f>'Fase de grupos'!H59</f>
        <v>3</v>
      </c>
      <c r="D56" s="13">
        <f>'Fase de grupos'!I59</f>
        <v>2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2</v>
      </c>
      <c r="X56" s="6">
        <f>O60</f>
        <v>1</v>
      </c>
      <c r="Y56" s="6">
        <f>C55+D56+D59</f>
        <v>5</v>
      </c>
      <c r="Z56" s="6">
        <f>D55+C56+C59</f>
        <v>6</v>
      </c>
      <c r="AA56" s="6">
        <f>Y56-Z56</f>
        <v>-1</v>
      </c>
      <c r="AB56" s="10">
        <f>3*V56+W56</f>
        <v>2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1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1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2</v>
      </c>
      <c r="X57" s="97">
        <f>R60</f>
        <v>1</v>
      </c>
      <c r="Y57" s="97">
        <f>D55+D57+D58</f>
        <v>4</v>
      </c>
      <c r="Z57" s="97">
        <f>C55+C57+C58</f>
        <v>5</v>
      </c>
      <c r="AA57" s="97">
        <f>Y57-Z57</f>
        <v>-1</v>
      </c>
      <c r="AB57" s="12">
        <f>3*V57+W57</f>
        <v>2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1</v>
      </c>
      <c r="AF57">
        <f>IF(OR(AB57&gt;AB56,AND(AB57=AB56,AA57&gt;AA56),AND(AB57=AB56,AA57=AA56,Y57&gt;Y56)),1,0)</f>
        <v>0</v>
      </c>
      <c r="AH57">
        <f>SUM(AD57:AF57)</f>
        <v>1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1</v>
      </c>
    </row>
    <row r="58" spans="2:36">
      <c r="B58" s="1" t="str">
        <f>'Fase de grupos'!G61</f>
        <v>Alemania</v>
      </c>
      <c r="C58" s="9">
        <f>'Fase de grupos'!H61</f>
        <v>2</v>
      </c>
      <c r="D58" s="13">
        <f>'Fase de grupos'!I61</f>
        <v>1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0</v>
      </c>
      <c r="K60" s="91">
        <f t="shared" si="5"/>
        <v>2</v>
      </c>
      <c r="L60" s="92">
        <f t="shared" si="5"/>
        <v>1</v>
      </c>
      <c r="M60" s="90">
        <f t="shared" si="5"/>
        <v>0</v>
      </c>
      <c r="N60" s="91">
        <f t="shared" si="5"/>
        <v>2</v>
      </c>
      <c r="O60" s="92">
        <f>SUM(O54:O59)</f>
        <v>1</v>
      </c>
      <c r="P60" s="91">
        <f>SUM(P54:P59)</f>
        <v>0</v>
      </c>
      <c r="Q60" s="91">
        <f>SUM(Q54:Q59)</f>
        <v>2</v>
      </c>
      <c r="R60" s="92">
        <f>SUM(R54:R59)</f>
        <v>1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2</v>
      </c>
      <c r="D64" s="96">
        <f>'Fase de grupos'!I67</f>
        <v>1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6</v>
      </c>
      <c r="Z64" s="95">
        <f>D64+D66+D68</f>
        <v>4</v>
      </c>
      <c r="AA64" s="95">
        <f>Y64-Z64</f>
        <v>2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3</v>
      </c>
      <c r="Z65" s="6">
        <f>C64+D67+D69</f>
        <v>6</v>
      </c>
      <c r="AA65" s="6">
        <f>Y65-Z65</f>
        <v>-3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1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3</v>
      </c>
      <c r="Z66" s="6">
        <f>D65+C66+C69</f>
        <v>5</v>
      </c>
      <c r="AA66" s="6">
        <f>Y66-Z66</f>
        <v>-2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1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7</v>
      </c>
      <c r="Z67" s="97">
        <f>C65+C67+C68</f>
        <v>4</v>
      </c>
      <c r="AA67" s="97">
        <f>Y67-Z67</f>
        <v>3</v>
      </c>
      <c r="AB67" s="12">
        <f>3*V67+W67</f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2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2</v>
      </c>
      <c r="X74" s="95">
        <f>I80</f>
        <v>1</v>
      </c>
      <c r="Y74" s="95">
        <f>C74+C76+C78</f>
        <v>4</v>
      </c>
      <c r="Z74" s="95">
        <f>D74+D76+D78</f>
        <v>5</v>
      </c>
      <c r="AA74" s="95">
        <f>Y74-Z74</f>
        <v>-1</v>
      </c>
      <c r="AB74" s="8">
        <f>3*V74+W74</f>
        <v>2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2</v>
      </c>
      <c r="X75" s="6">
        <f>L80</f>
        <v>1</v>
      </c>
      <c r="Y75" s="6">
        <f>D74+C77+C79</f>
        <v>4</v>
      </c>
      <c r="Z75" s="6">
        <f>C74+D77+D79</f>
        <v>5</v>
      </c>
      <c r="AA75" s="6">
        <f>Y75-Z75</f>
        <v>-1</v>
      </c>
      <c r="AB75" s="10">
        <f>3*V75+W75</f>
        <v>2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3</v>
      </c>
      <c r="W76" s="6">
        <f>N80</f>
        <v>0</v>
      </c>
      <c r="X76" s="6">
        <f>O80</f>
        <v>0</v>
      </c>
      <c r="Y76" s="6">
        <f>C75+D76+D79</f>
        <v>6</v>
      </c>
      <c r="Z76" s="6">
        <f>D75+C76+C79</f>
        <v>3</v>
      </c>
      <c r="AA76" s="6">
        <f>Y76-Z76</f>
        <v>3</v>
      </c>
      <c r="AB76" s="10">
        <f>3*V76+W76</f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0</v>
      </c>
      <c r="W77" s="97">
        <f>Q80</f>
        <v>2</v>
      </c>
      <c r="X77" s="97">
        <f>R80</f>
        <v>1</v>
      </c>
      <c r="Y77" s="97">
        <f>D75+D77+D78</f>
        <v>3</v>
      </c>
      <c r="Z77" s="97">
        <f>C75+C77+C78</f>
        <v>4</v>
      </c>
      <c r="AA77" s="97">
        <f>Y77-Z77</f>
        <v>-1</v>
      </c>
      <c r="AB77" s="12">
        <f>3*V77+W77</f>
        <v>2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1</v>
      </c>
      <c r="E78" s="1" t="str">
        <f>'Fase de grupos'!J81</f>
        <v>Japón</v>
      </c>
      <c r="G78" s="9">
        <f>IF(C78&gt;D78,1,0)</f>
        <v>0</v>
      </c>
      <c r="H78" s="6">
        <f>IF(C78=D78,1,0)</f>
        <v>1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1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0</v>
      </c>
      <c r="H80" s="91">
        <f t="shared" ref="H80:N80" si="7">SUM(H74:H79)</f>
        <v>2</v>
      </c>
      <c r="I80" s="92">
        <f t="shared" si="7"/>
        <v>1</v>
      </c>
      <c r="J80" s="90">
        <f t="shared" si="7"/>
        <v>0</v>
      </c>
      <c r="K80" s="91">
        <f t="shared" si="7"/>
        <v>2</v>
      </c>
      <c r="L80" s="92">
        <f t="shared" si="7"/>
        <v>1</v>
      </c>
      <c r="M80" s="90">
        <f t="shared" si="7"/>
        <v>3</v>
      </c>
      <c r="N80" s="91">
        <f t="shared" si="7"/>
        <v>0</v>
      </c>
      <c r="O80" s="92">
        <f>SUM(O74:O79)</f>
        <v>0</v>
      </c>
      <c r="P80" s="91">
        <f>SUM(P74:P79)</f>
        <v>0</v>
      </c>
      <c r="Q80" s="91">
        <f>SUM(Q74:Q79)</f>
        <v>2</v>
      </c>
      <c r="R80" s="92">
        <f>SUM(R74:R79)</f>
        <v>1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 de Windows</cp:lastModifiedBy>
  <dcterms:created xsi:type="dcterms:W3CDTF">2010-03-03T16:28:09Z</dcterms:created>
  <dcterms:modified xsi:type="dcterms:W3CDTF">2018-06-14T14:19:08Z</dcterms:modified>
</cp:coreProperties>
</file>