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D78" i="3"/>
  <c r="C78" i="3"/>
  <c r="D77" i="3"/>
  <c r="C77" i="3"/>
  <c r="R77" i="3" s="1"/>
  <c r="D76" i="3"/>
  <c r="C76" i="3"/>
  <c r="D75" i="3"/>
  <c r="C75" i="3"/>
  <c r="D74" i="3"/>
  <c r="C74" i="3"/>
  <c r="D69" i="3"/>
  <c r="C69" i="3"/>
  <c r="D68" i="3"/>
  <c r="C68" i="3"/>
  <c r="I68" i="3" s="1"/>
  <c r="D67" i="3"/>
  <c r="C67" i="3"/>
  <c r="D66" i="3"/>
  <c r="C66" i="3"/>
  <c r="D65" i="3"/>
  <c r="C65" i="3"/>
  <c r="D64" i="3"/>
  <c r="C64" i="3"/>
  <c r="D59" i="3"/>
  <c r="C59" i="3"/>
  <c r="D58" i="3"/>
  <c r="C58" i="3"/>
  <c r="D57" i="3"/>
  <c r="C57" i="3"/>
  <c r="D56" i="3"/>
  <c r="C56" i="3"/>
  <c r="D55" i="3"/>
  <c r="C55" i="3"/>
  <c r="D54" i="3"/>
  <c r="C54" i="3"/>
  <c r="D49" i="3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D38" i="3"/>
  <c r="C38" i="3"/>
  <c r="D37" i="3"/>
  <c r="C37" i="3"/>
  <c r="D36" i="3"/>
  <c r="C36" i="3"/>
  <c r="D35" i="3"/>
  <c r="C35" i="3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E34" i="3" l="1"/>
  <c r="J32" i="3" s="1"/>
  <c r="U35" i="3" s="1"/>
  <c r="E38" i="3"/>
  <c r="B48" i="3"/>
  <c r="E56" i="3"/>
  <c r="E66" i="3"/>
  <c r="E74" i="3"/>
  <c r="J72" i="3" s="1"/>
  <c r="U75" i="3" s="1"/>
  <c r="E78" i="3"/>
  <c r="B35" i="3"/>
  <c r="M32" i="3" s="1"/>
  <c r="U36" i="3" s="1"/>
  <c r="B39" i="3"/>
  <c r="B57" i="3"/>
  <c r="B67" i="3"/>
  <c r="B75" i="3"/>
  <c r="M72" i="3" s="1"/>
  <c r="U76" i="3" s="1"/>
  <c r="B79" i="3"/>
  <c r="E36" i="3"/>
  <c r="E54" i="3"/>
  <c r="J52" i="3" s="1"/>
  <c r="U55" i="3" s="1"/>
  <c r="E64" i="3"/>
  <c r="J62" i="3" s="1"/>
  <c r="U65" i="3" s="1"/>
  <c r="J67" i="3"/>
  <c r="E68" i="3"/>
  <c r="E76" i="3"/>
  <c r="B37" i="3"/>
  <c r="B49" i="3"/>
  <c r="B55" i="3"/>
  <c r="M52" i="3" s="1"/>
  <c r="U56" i="3" s="1"/>
  <c r="B65" i="3"/>
  <c r="M62" i="3" s="1"/>
  <c r="U66" i="3" s="1"/>
  <c r="B69" i="3"/>
  <c r="B77" i="3"/>
  <c r="I78" i="3"/>
  <c r="Z74" i="3"/>
  <c r="Y74" i="3"/>
  <c r="Y6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AA37" i="3" l="1"/>
  <c r="M70" i="3"/>
  <c r="V66" i="3" s="1"/>
  <c r="I80" i="3"/>
  <c r="X74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7" i="3" l="1"/>
  <c r="AF34" i="3" s="1"/>
  <c r="AB45" i="3"/>
  <c r="AB36" i="3"/>
  <c r="AD36" i="3" s="1"/>
  <c r="AB46" i="3"/>
  <c r="AB17" i="3"/>
  <c r="AB75" i="3"/>
  <c r="AE65" i="3"/>
  <c r="AB47" i="3"/>
  <c r="AB35" i="3"/>
  <c r="AE36" i="3" s="1"/>
  <c r="AF37" i="3"/>
  <c r="AF36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B14" i="3"/>
  <c r="AF47" i="3" l="1"/>
  <c r="AE46" i="3"/>
  <c r="AF24" i="3"/>
  <c r="AF46" i="3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S40" i="2" s="1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M40" i="2"/>
  <c r="R38" i="2"/>
  <c r="P40" i="2"/>
  <c r="N40" i="2"/>
  <c r="T40" i="2"/>
  <c r="AJ15" i="3"/>
  <c r="AJ27" i="3"/>
  <c r="AJ24" i="3"/>
  <c r="AJ25" i="3"/>
  <c r="AJ26" i="3"/>
  <c r="AJ16" i="3"/>
  <c r="AJ17" i="3"/>
  <c r="AJ4" i="3"/>
  <c r="AJ6" i="3"/>
  <c r="AJ7" i="3"/>
  <c r="AJ5" i="3"/>
  <c r="AJ14" i="3"/>
  <c r="Q38" i="2" l="1"/>
  <c r="R40" i="2"/>
  <c r="S38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D29" i="5"/>
  <c r="F62" i="7" s="1"/>
  <c r="D14" i="5"/>
  <c r="C5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G29" i="5" s="1"/>
  <c r="C104" i="7" s="1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U78" i="2"/>
  <c r="V78" i="2"/>
  <c r="U79" i="2"/>
  <c r="V79" i="2"/>
  <c r="V68" i="2"/>
  <c r="U68" i="2"/>
  <c r="V69" i="2"/>
  <c r="U69" i="2"/>
  <c r="J30" i="5"/>
  <c r="V58" i="2"/>
  <c r="U58" i="2"/>
  <c r="V59" i="2"/>
  <c r="U59" i="2"/>
  <c r="G15" i="5"/>
  <c r="C100" i="7" s="1"/>
  <c r="U48" i="2"/>
  <c r="V48" i="2"/>
  <c r="U49" i="2"/>
  <c r="V49" i="2"/>
  <c r="C103" i="7"/>
  <c r="C57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J23" i="5" l="1"/>
  <c r="M24" i="5" s="1"/>
  <c r="G10" i="5"/>
  <c r="C89" i="7"/>
  <c r="G31" i="5"/>
  <c r="C105" i="7" s="1"/>
  <c r="C94" i="7"/>
  <c r="F63" i="7"/>
  <c r="C91" i="7"/>
  <c r="C88" i="7"/>
  <c r="C85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99" i="7"/>
  <c r="J9" i="5"/>
  <c r="C72" i="7" s="1"/>
  <c r="C108" i="7" s="1"/>
  <c r="F67" i="7"/>
  <c r="C68" i="7"/>
  <c r="F73" i="7"/>
  <c r="C111" i="7" s="1"/>
  <c r="M12" i="5" l="1"/>
  <c r="C76" i="7" s="1"/>
  <c r="C114" i="7" s="1"/>
  <c r="F66" i="7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<sst xmlns="http://schemas.openxmlformats.org/spreadsheetml/2006/main" count="456" uniqueCount="226">
  <si>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</si>
  <si>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</si>
  <si>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</si>
  <si>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</si>
  <si>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</si>
  <si>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</si>
  <si>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</si>
  <si>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</si>
  <si>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</si>
  <si>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</si>
  <si>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</si>
  <si>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</si>
  <si>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</si>
  <si>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</si>
  <si>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</si>
  <si>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</si>
  <si>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</si>
  <si>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</si>
  <si>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</si>
  <si>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</si>
  <si>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</si>
  <si>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</si>
  <si>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</si>
  <si>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</si>
  <si>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</si>
  <si>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</si>
  <si>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</si>
  <si>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</si>
  <si>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</si>
  <si>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</si>
  <si>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</si>
  <si>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</si>
  <si>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</si>
  <si>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</si>
  <si>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</si>
  <si>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</si>
  <si>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</si>
  <si>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</si>
  <si>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</si>
  <si>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</si>
  <si>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</si>
  <si>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</si>
  <si>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</si>
  <si>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</si>
  <si>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</si>
  <si>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</si>
  <si>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</si>
  <si>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</si>
  <si>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</si>
  <si>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</si>
  <si>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</si>
  <si>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</si>
  <si>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</si>
  <si>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</si>
  <si>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</si>
  <si>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</si>
  <si>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</si>
  <si>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</si>
  <si>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</si>
  <si>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</si>
  <si>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</si>
  <si>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</si>
  <si>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</si>
  <si>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</si>
  <si>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</si>
  <si>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</si>
  <si>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</si>
  <si>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</si>
  <si>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</si>
  <si>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</si>
  <si>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</si>
  <si>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</si>
  <si>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</si>
  <si>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</si>
  <si>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</si>
  <si>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</si>
  <si>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</si>
  <si>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</si>
  <si>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</si>
  <si>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</si>
  <si>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</si>
  <si>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</si>
  <si>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</si>
  <si>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</si>
  <si>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</si>
  <si>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</si>
  <si>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</si>
  <si>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</si>
  <si>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</si>
  <si>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</si>
  <si>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</si>
  <si>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</si>
  <si>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</si>
  <si>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</si>
  <si>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</si>
  <si>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</si>
  <si>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</si>
  <si>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</si>
  <si>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</si>
  <si>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</si>
  <si>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</si>
  <si>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</si>
  <si>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</si>
  <si>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</si>
  <si>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</si>
  <si>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</si>
  <si>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</si>
  <si>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</si>
  <si>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</si>
  <si>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</si>
  <si>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</si>
  <si>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</si>
  <si>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</si>
  <si>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</si>
  <si>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</si>
  <si>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</si>
  <si>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</si>
  <si>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</si>
  <si>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</si>
  <si>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</si>
  <si>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</si>
  <si>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</si>
  <si>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</si>
  <si>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</si>
  <si>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</si>
  <si>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</si>
  <si>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</si>
  <si>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</si>
  <si>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</si>
  <si>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</si>
  <si>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</si>
  <si>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</si>
  <si>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</si>
  <si>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</si>
  <si>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</si>
  <si>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</si>
  <si>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</si>
  <si>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</si>
  <si>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</si>
  <si>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</si>
  <si>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</si>
  <si>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</si>
  <si>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</si>
  <si>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</si>
  <si>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</si>
  <si>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</si>
  <si>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</si>
  <si>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</si>
  <si>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</si>
  <si>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</si>
  <si>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</si>
  <si>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</si>
  <si>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</si>
  <si>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</si>
  <si>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</si>
  <si>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</si>
  <si>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</si>
  <si>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</si>
  <si>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</si>
  <si>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</si>
  <si>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</si>
  <si>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</si>
  <si>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</si>
  <si>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</si>
  <si>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</si>
  <si>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</si>
  <si>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</si>
  <si>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</si>
  <si>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</si>
  <si>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</si>
  <si>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</si>
  <si>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</si>
  <si>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</si>
  <si>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</si>
  <si>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</si>
  <si>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</si>
  <si>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</si>
  <si>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</si>
  <si>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</si>
  <si>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</si>
  <si>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</si>
  <si>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</si>
  <si>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</si>
  <si>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</si>
  <si>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</si>
  <si>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</si>
  <si>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</si>
  <si>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</si>
  <si>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</si>
  <si>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</si>
  <si>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</si>
  <si>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</si>
  <si>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</si>
  <si>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</si>
  <si>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</si>
  <si>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</si>
  <si>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</si>
  <si>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</si>
  <si>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</si>
  <si>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</si>
  <si>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</si>
  <si>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</si>
  <si>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</si>
  <si>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</si>
  <si>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</si>
  <si>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</si>
  <si>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</si>
  <si>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</si>
  <si>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</si>
  <si>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</si>
  <si>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</si>
  <si>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</si>
  <si>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</si>
  <si>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</si>
  <si>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</si>
  <si>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</si>
  <si>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</si>
  <si>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</si>
  <si>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</si>
  <si>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</si>
  <si>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</si>
  <si>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</si>
  <si>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</si>
  <si>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Edinson Cavani</t>
  </si>
  <si>
    <t>Carolina Mallo</t>
  </si>
  <si>
    <t>carolina6314_10@hotmail.com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</si>
</sst>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arolina6314_10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15" sqref="C15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zoomScaleNormal="100" workbookViewId="0">
      <selection activeCell="X4" sqref="X4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224</v>
      </c>
      <c r="F3" s="201"/>
      <c r="G3" s="202"/>
      <c r="H3" s="121"/>
      <c r="I3" s="121"/>
      <c r="J3" s="122" t="s">
        <v>30</v>
      </c>
      <c r="K3" s="203" t="s">
        <v>225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0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4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1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Egipto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3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2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0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3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3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2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1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3</v>
      </c>
      <c r="S20" s="99">
        <f>IF('No modificar!!'!AJ14=1,'No modificar!!'!AA14,IF('No modificar!!'!AJ15=1,'No modificar!!'!AA15,IF('No modificar!!'!AJ16=1,'No modificar!!'!AA16,'No modificar!!'!AA17)))</f>
        <v>0</v>
      </c>
      <c r="T20" s="110">
        <f>IF('No modificar!!'!AJ14=1,'No modificar!!'!AB14,IF('No modificar!!'!AJ15=1,'No modificar!!'!AB15,IF('No modificar!!'!AJ16=1,'No modificar!!'!AB16,'No modificar!!'!AB17)))</f>
        <v>4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0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Australia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0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3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0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-1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0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Argentina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3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1</v>
      </c>
      <c r="I47" s="133">
        <v>2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Suiza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6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3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Brasil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2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3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1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-6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1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2</v>
      </c>
      <c r="P59" s="149">
        <f>IF('No modificar!!'!AJ54=2,'No modificar!!'!X54,IF('No modificar!!'!AJ55=2,'No modificar!!'!X55,IF('No modificar!!'!AJ56=2,'No modificar!!'!X56,'No modificar!!'!X57)))</f>
        <v>0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2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5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1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5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2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1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2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2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3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-2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Colombia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0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U3" sqref="U3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0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Uruguay</v>
      </c>
      <c r="N12" s="155">
        <v>0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Portugal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Suiza</v>
      </c>
      <c r="E14" s="184">
        <v>0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Portugal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México</v>
      </c>
      <c r="H15" s="185">
        <v>0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Japón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1</v>
      </c>
      <c r="F17" s="169"/>
      <c r="G17" s="185" t="s">
        <v>123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Portugal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Japón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Portugal</v>
      </c>
      <c r="K23" s="185">
        <v>3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2</v>
      </c>
      <c r="F24" s="169"/>
      <c r="G24" s="185" t="str">
        <f>IF(E24&gt;E25,D24,IF(E25&gt;E24,D25,"Manualmente"))</f>
        <v>Croacia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Australia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4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Brasil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0</v>
      </c>
      <c r="F31" s="169"/>
      <c r="G31" s="185" t="str">
        <f>IF(E31&gt;E32,D31,IF(E32&gt;E31,D32,"Manualmente"))</f>
        <v>Bélgica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0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0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3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0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3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1</v>
      </c>
      <c r="E10" s="158">
        <f>'Fase de grupos'!I47</f>
        <v>2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1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1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0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3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1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2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0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0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0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0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Suiza</v>
      </c>
      <c r="D58" s="172">
        <f>'Fase final'!E14</f>
        <v>0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1</v>
      </c>
      <c r="E59" s="172">
        <f>'Fase final'!E18</f>
        <v>1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2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2</v>
      </c>
      <c r="E61" s="172">
        <f>'Fase final'!E25</f>
        <v>0</v>
      </c>
      <c r="F61" s="188" t="str">
        <f>'Fase final'!D25</f>
        <v>Australia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4</v>
      </c>
      <c r="E62" s="172">
        <f>'Fase final'!E29</f>
        <v>1</v>
      </c>
      <c r="F62" s="188" t="str">
        <f>'Fase final'!D29</f>
        <v>Brasil</v>
      </c>
    </row>
    <row r="63" spans="2:6" s="153" customFormat="1" ht="15.75" thickBot="1">
      <c r="B63" s="160">
        <v>56</v>
      </c>
      <c r="C63" s="50" t="str">
        <f>'Fase final'!D31</f>
        <v>Polonia</v>
      </c>
      <c r="D63" s="50">
        <f>'Fase final'!E31</f>
        <v>0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México</v>
      </c>
      <c r="D67" s="48">
        <f>'Fase final'!H15</f>
        <v>0</v>
      </c>
      <c r="E67" s="48">
        <f>'Fase final'!H17</f>
        <v>2</v>
      </c>
      <c r="F67" s="49" t="str">
        <f>'Fase final'!G17</f>
        <v>Japón</v>
      </c>
    </row>
    <row r="68" spans="2:6">
      <c r="B68" s="9">
        <v>59</v>
      </c>
      <c r="C68" s="48" t="str">
        <f>'Fase final'!G22</f>
        <v>Portugal</v>
      </c>
      <c r="D68" s="48">
        <f>'Fase final'!H22</f>
        <v>3</v>
      </c>
      <c r="E68" s="48">
        <f>'Fase final'!H24</f>
        <v>0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1</v>
      </c>
      <c r="F72" s="65" t="str">
        <f>'Fase final'!J16</f>
        <v>Japón</v>
      </c>
    </row>
    <row r="73" spans="2:6" ht="15.75" thickBot="1">
      <c r="B73" s="11">
        <v>62</v>
      </c>
      <c r="C73" s="16" t="str">
        <f>'Fase final'!J23</f>
        <v>Portugal</v>
      </c>
      <c r="D73" s="16">
        <f>'Fase final'!K23</f>
        <v>3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0</v>
      </c>
      <c r="E76" s="42">
        <f>'Fase final'!N14</f>
        <v>1</v>
      </c>
      <c r="F76" s="43" t="str">
        <f>'Fase final'!M14</f>
        <v>Portugal</v>
      </c>
    </row>
    <row r="77" spans="2:6" ht="15.75" thickBot="1">
      <c r="B77" s="11">
        <v>64</v>
      </c>
      <c r="C77" s="16" t="str">
        <f>'Fase final'!M22</f>
        <v>Japón</v>
      </c>
      <c r="D77" s="16">
        <f>'Fase final'!N22</f>
        <v>2</v>
      </c>
      <c r="E77" s="16">
        <f>'Fase final'!N24</f>
        <v>1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Australia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Suiza</v>
      </c>
      <c r="E88" s="154"/>
      <c r="F88" s="154"/>
    </row>
    <row r="89" spans="2:6" s="153" customFormat="1">
      <c r="B89" s="159" t="s">
        <v>195</v>
      </c>
      <c r="C89" s="161" t="str">
        <f>'Fase final'!D29</f>
        <v>Brasil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México</v>
      </c>
      <c r="E100" s="154"/>
      <c r="F100" s="154"/>
    </row>
    <row r="101" spans="2:6" s="153" customFormat="1">
      <c r="B101" s="159" t="s">
        <v>43</v>
      </c>
      <c r="C101" s="161" t="str">
        <f>'Fase final'!G17</f>
        <v>Japón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Japón</v>
      </c>
      <c r="D109"/>
      <c r="E109"/>
      <c r="F109"/>
    </row>
    <row r="110" spans="2:6">
      <c r="B110" s="9" t="s">
        <v>204</v>
      </c>
      <c r="C110" s="13" t="str">
        <f>C73</f>
        <v>Portugal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Portugal</v>
      </c>
      <c r="D115"/>
      <c r="E115"/>
      <c r="F115"/>
    </row>
    <row r="116" spans="2:6">
      <c r="B116" s="9" t="s">
        <v>208</v>
      </c>
      <c r="C116" s="13" t="str">
        <f>C77</f>
        <v>Japón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Portugal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Edinson Cavani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0</v>
      </c>
      <c r="D4" s="5">
        <f>'Fase de grupos'!I7</f>
        <v>0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3</v>
      </c>
      <c r="Z4" s="15">
        <f>D4+D6+D8</f>
        <v>2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2</v>
      </c>
      <c r="X5" s="6">
        <f>L10</f>
        <v>1</v>
      </c>
      <c r="Y5" s="6">
        <f>D4+C7+C9</f>
        <v>2</v>
      </c>
      <c r="Z5" s="6">
        <f>C4+D7+D9</f>
        <v>3</v>
      </c>
      <c r="AA5" s="6">
        <f>Y5-Z5</f>
        <v>-1</v>
      </c>
      <c r="AB5" s="10">
        <f>3*V5+W5</f>
        <v>2</v>
      </c>
      <c r="AD5">
        <f>IF(OR(AB5&gt;AB4,AND(AB5=AB4,AA5&gt;AA4),AND(AB5=AB4,AA5=AA4,Y5&gt;Y4)),1,0)</f>
        <v>0</v>
      </c>
      <c r="AE5">
        <f>IF(OR(AB5&gt;AB6,AND(AB5=AB6,AA5&gt;AA6),AND(AB5=AB6,AA5=AA6,Y5&gt;Y6)),1,0)</f>
        <v>1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1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0</v>
      </c>
      <c r="W6" s="6">
        <f>N10</f>
        <v>1</v>
      </c>
      <c r="X6" s="6">
        <f>O10</f>
        <v>2</v>
      </c>
      <c r="Y6" s="6">
        <f>C5+D6+D9</f>
        <v>3</v>
      </c>
      <c r="Z6" s="6">
        <f>D5+C6+C9</f>
        <v>6</v>
      </c>
      <c r="AA6" s="6">
        <f>Y6-Z6</f>
        <v>-3</v>
      </c>
      <c r="AB6" s="10">
        <f>3*V6+W6</f>
        <v>1</v>
      </c>
      <c r="AD6">
        <f>IF(OR(AB6&gt;AB4,AND(AB6=AB4,AA6&gt;AA4),AND(AB6=AB4,AA6=AA4,Y6&gt;Y4)),1,0)</f>
        <v>0</v>
      </c>
      <c r="AE6">
        <f>IF(OR(AB6&gt;AB5,AND(AB6=AB5,AA6&gt;AA5),AND(AB6=AB5,AA6=AA5,Y6&gt;Y5)),1,0)</f>
        <v>0</v>
      </c>
      <c r="AF6">
        <f>IF(OR(AB6&gt;AB7,AND(AB6=AB7,AA6&gt;AA7),AND(AB6=AB7,AA6=AA7,Y6&gt;Y7)),1,0)</f>
        <v>0</v>
      </c>
      <c r="AH6">
        <f>SUM(AD6:AF6)</f>
        <v>0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0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1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4</v>
      </c>
      <c r="Z7" s="16">
        <f>C5+C7+C8</f>
        <v>1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2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2</v>
      </c>
      <c r="L10" s="3">
        <f t="shared" si="0"/>
        <v>1</v>
      </c>
      <c r="M10" s="2">
        <f t="shared" si="0"/>
        <v>0</v>
      </c>
      <c r="N10" s="7">
        <f t="shared" si="0"/>
        <v>1</v>
      </c>
      <c r="O10" s="3">
        <f>SUM(O4:O9)</f>
        <v>2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0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3</v>
      </c>
      <c r="Z14" s="22">
        <f>D14+D16+D18</f>
        <v>1</v>
      </c>
      <c r="AA14" s="22">
        <f>Y14-Z14</f>
        <v>2</v>
      </c>
      <c r="AB14" s="8">
        <f>3*V14+W14</f>
        <v>7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3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4</v>
      </c>
      <c r="Z15" s="6">
        <f>C14+D17+D19</f>
        <v>1</v>
      </c>
      <c r="AA15" s="6">
        <f>Y15-Z15</f>
        <v>3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1</v>
      </c>
      <c r="Z16" s="6">
        <f>D15+C16+C19</f>
        <v>6</v>
      </c>
      <c r="AA16" s="6">
        <f>Y16-Z16</f>
        <v>-5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1</v>
      </c>
      <c r="X17" s="16">
        <f>R20</f>
        <v>1</v>
      </c>
      <c r="Y17" s="16">
        <f>D15+D17+D18</f>
        <v>3</v>
      </c>
      <c r="Z17" s="16">
        <f>C15+C17+C18</f>
        <v>3</v>
      </c>
      <c r="AA17" s="16">
        <f>Y17-Z17</f>
        <v>0</v>
      </c>
      <c r="AB17" s="12">
        <f>3*V17+W17</f>
        <v>4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0</v>
      </c>
      <c r="D18" s="13">
        <f>'Fase de grupos'!I21</f>
        <v>0</v>
      </c>
      <c r="E18" s="1" t="str">
        <f>'Fase de grupos'!J21</f>
        <v>Irán</v>
      </c>
      <c r="G18" s="9">
        <f>IF(C18&gt;D18,1,0)</f>
        <v>0</v>
      </c>
      <c r="H18" s="6">
        <f>IF(C18=D18,1,0)</f>
        <v>1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1</v>
      </c>
      <c r="R18" s="13">
        <f>IF(D18&lt;C18,1,0)</f>
        <v>0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1</v>
      </c>
      <c r="R20" s="20">
        <f>SUM(R14:R19)</f>
        <v>1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6</v>
      </c>
      <c r="Z24" s="22">
        <f>D24+D26+D28</f>
        <v>1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1</v>
      </c>
      <c r="X25" s="6">
        <f>L30</f>
        <v>1</v>
      </c>
      <c r="Y25" s="6">
        <f>D24+C27+C29</f>
        <v>4</v>
      </c>
      <c r="Z25" s="6">
        <f>C24+D27+D29</f>
        <v>4</v>
      </c>
      <c r="AA25" s="6">
        <f>Y25-Z25</f>
        <v>0</v>
      </c>
      <c r="AB25" s="10">
        <f>3*V25+W25</f>
        <v>4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1</v>
      </c>
      <c r="AF25">
        <f>IF(OR(AB25&gt;AB27,AND(AB25=AB27,AA25&gt;AA27),AND(AB25=AB27,AA25=AA27,Y25&gt;Y27)),1,0)</f>
        <v>1</v>
      </c>
      <c r="AH25">
        <f>SUM(AD25:AF25)</f>
        <v>2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2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2</v>
      </c>
      <c r="X26" s="6">
        <f>O30</f>
        <v>1</v>
      </c>
      <c r="Y26" s="6">
        <f>C25+D26+D29</f>
        <v>2</v>
      </c>
      <c r="Z26" s="6">
        <f>D25+C26+C29</f>
        <v>4</v>
      </c>
      <c r="AA26" s="6">
        <f>Y26-Z26</f>
        <v>-2</v>
      </c>
      <c r="AB26" s="10">
        <f>3*V26+W26</f>
        <v>2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1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1</v>
      </c>
      <c r="K27" s="6">
        <f>IF(C27=D27,1,0)</f>
        <v>0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0</v>
      </c>
      <c r="R27" s="13">
        <f>IF(D27&lt;C27,1,0)</f>
        <v>1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1</v>
      </c>
      <c r="Z27" s="16">
        <f>C25+C27+C28</f>
        <v>4</v>
      </c>
      <c r="AA27" s="16">
        <f>Y27-Z27</f>
        <v>-3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1</v>
      </c>
      <c r="K30" s="19">
        <f t="shared" si="2"/>
        <v>1</v>
      </c>
      <c r="L30" s="20">
        <f t="shared" si="2"/>
        <v>1</v>
      </c>
      <c r="M30" s="18">
        <f t="shared" si="2"/>
        <v>0</v>
      </c>
      <c r="N30" s="19">
        <f t="shared" si="2"/>
        <v>2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0</v>
      </c>
      <c r="D34" s="96">
        <f>'Fase de grupos'!I37</f>
        <v>0</v>
      </c>
      <c r="E34" s="1" t="str">
        <f>'Fase de grupos'!J37</f>
        <v>Islandia</v>
      </c>
      <c r="G34" s="9">
        <f>IF(C34&gt;D34,1,0)</f>
        <v>0</v>
      </c>
      <c r="H34" s="6">
        <f>IF(C34=D34,1,0)</f>
        <v>1</v>
      </c>
      <c r="I34" s="13">
        <f>IF(C34&lt;D34,1,0)</f>
        <v>0</v>
      </c>
      <c r="J34" s="9">
        <f>IF(D34&gt;C34,1,0)</f>
        <v>0</v>
      </c>
      <c r="K34" s="6">
        <f>IF(D34=C34,1,0)</f>
        <v>1</v>
      </c>
      <c r="L34" s="13">
        <f>IF(D34&lt;C34,1,0)</f>
        <v>0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0</v>
      </c>
      <c r="W34" s="95">
        <f>H40</f>
        <v>1</v>
      </c>
      <c r="X34" s="95">
        <f>I40</f>
        <v>2</v>
      </c>
      <c r="Y34" s="95">
        <f>C34+C36+C38</f>
        <v>0</v>
      </c>
      <c r="Z34" s="95">
        <f>D34+D36+D38</f>
        <v>3</v>
      </c>
      <c r="AA34" s="95">
        <f>Y34-Z34</f>
        <v>-3</v>
      </c>
      <c r="AB34" s="8">
        <f>3*V34+W34</f>
        <v>1</v>
      </c>
      <c r="AD34">
        <f>IF(OR(AB34&gt;AB35,AND(AB34=AB35,AA34&gt;AA35),AND(AB34=AB35,AA34=AA35,Y34&gt;Y35)),1,0)</f>
        <v>0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0</v>
      </c>
      <c r="AH34">
        <f>SUM(AD34:AF34)</f>
        <v>0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0</v>
      </c>
    </row>
    <row r="35" spans="2:36">
      <c r="B35" s="1" t="str">
        <f>'Fase de grupos'!G38</f>
        <v>Croacia</v>
      </c>
      <c r="C35" s="9">
        <f>'Fase de grupos'!H38</f>
        <v>3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2</v>
      </c>
      <c r="X35" s="6">
        <f>L40</f>
        <v>1</v>
      </c>
      <c r="Y35" s="6">
        <f>D34+C37+C39</f>
        <v>2</v>
      </c>
      <c r="Z35" s="6">
        <f>C34+D37+D39</f>
        <v>3</v>
      </c>
      <c r="AA35" s="6">
        <f>Y35-Z35</f>
        <v>-1</v>
      </c>
      <c r="AB35" s="10">
        <f>3*V35+W35</f>
        <v>2</v>
      </c>
      <c r="AD35">
        <f>IF(OR(AB35&gt;AB34,AND(AB35=AB34,AA35&gt;AA34),AND(AB35=AB34,AA35=AA34,Y35&gt;Y34)),1,0)</f>
        <v>1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0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6</v>
      </c>
      <c r="Z36" s="6">
        <f>D35+C36+C39</f>
        <v>1</v>
      </c>
      <c r="AA36" s="6">
        <f>Y36-Z36</f>
        <v>5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0</v>
      </c>
      <c r="X37" s="97">
        <f>R40</f>
        <v>1</v>
      </c>
      <c r="Y37" s="97">
        <f>D35+D37+D38</f>
        <v>3</v>
      </c>
      <c r="Z37" s="97">
        <f>C35+C37+C38</f>
        <v>4</v>
      </c>
      <c r="AA37" s="97">
        <f>Y37-Z37</f>
        <v>-1</v>
      </c>
      <c r="AB37" s="12">
        <f>3*V37+W37</f>
        <v>6</v>
      </c>
      <c r="AD37">
        <f>IF(OR(AB37&gt;AB34,AND(AB37=AB34,AA37&gt;AA34),AND(AB37=AB34,AA37=AA34,Y37&gt;Y34)),1,0)</f>
        <v>1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0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0</v>
      </c>
      <c r="I38" s="13">
        <f>IF(C38&lt;D38,1,0)</f>
        <v>1</v>
      </c>
      <c r="J38" s="9"/>
      <c r="K38" s="6"/>
      <c r="L38" s="13"/>
      <c r="M38" s="9"/>
      <c r="N38" s="6"/>
      <c r="O38" s="13"/>
      <c r="P38" s="6">
        <f>IF(D38&gt;C38,1,0)</f>
        <v>1</v>
      </c>
      <c r="Q38" s="6">
        <f>IF(D38=C38,1,0)</f>
        <v>0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0</v>
      </c>
      <c r="H40" s="91">
        <f t="shared" ref="H40:N40" si="3">SUM(H34:H39)</f>
        <v>1</v>
      </c>
      <c r="I40" s="92">
        <f t="shared" si="3"/>
        <v>2</v>
      </c>
      <c r="J40" s="90">
        <f t="shared" si="3"/>
        <v>0</v>
      </c>
      <c r="K40" s="91">
        <f t="shared" si="3"/>
        <v>2</v>
      </c>
      <c r="L40" s="92">
        <f t="shared" si="3"/>
        <v>1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2</v>
      </c>
      <c r="Q40" s="91">
        <f>SUM(Q34:Q39)</f>
        <v>0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1</v>
      </c>
      <c r="D44" s="96">
        <f>'Fase de grupos'!I47</f>
        <v>2</v>
      </c>
      <c r="E44" s="1" t="str">
        <f>'Fase de grupos'!J47</f>
        <v>Suiza</v>
      </c>
      <c r="G44" s="9">
        <f>IF(C44&gt;D44,1,0)</f>
        <v>0</v>
      </c>
      <c r="H44" s="6">
        <f>IF(C44=D44,1,0)</f>
        <v>0</v>
      </c>
      <c r="I44" s="13">
        <f>IF(C44&lt;D44,1,0)</f>
        <v>1</v>
      </c>
      <c r="J44" s="9">
        <f>IF(D44&gt;C44,1,0)</f>
        <v>1</v>
      </c>
      <c r="K44" s="6">
        <f>IF(D44=C44,1,0)</f>
        <v>0</v>
      </c>
      <c r="L44" s="13">
        <f>IF(D44&lt;C44,1,0)</f>
        <v>0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0</v>
      </c>
      <c r="X44" s="95">
        <f>I50</f>
        <v>1</v>
      </c>
      <c r="Y44" s="95">
        <f>C44+C46+C48</f>
        <v>5</v>
      </c>
      <c r="Z44" s="95">
        <f>D44+D46+D48</f>
        <v>3</v>
      </c>
      <c r="AA44" s="95">
        <f>Y44-Z44</f>
        <v>2</v>
      </c>
      <c r="AB44" s="8">
        <f>3*V44+W44</f>
        <v>6</v>
      </c>
      <c r="AD44">
        <f>IF(OR(AB44&gt;AB45,AND(AB44=AB45,AA44&gt;AA45),AND(AB44=AB45,AA44=AA45,Y44&gt;Y45)),1,0)</f>
        <v>0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2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2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2</v>
      </c>
      <c r="W45" s="6">
        <f>K50</f>
        <v>1</v>
      </c>
      <c r="X45" s="6">
        <f>L50</f>
        <v>0</v>
      </c>
      <c r="Y45" s="6">
        <f>D44+C47+C49</f>
        <v>6</v>
      </c>
      <c r="Z45" s="6">
        <f>C44+D47+D49</f>
        <v>3</v>
      </c>
      <c r="AA45" s="6">
        <f>Y45-Z45</f>
        <v>3</v>
      </c>
      <c r="AB45" s="10">
        <f>3*V45+W45</f>
        <v>7</v>
      </c>
      <c r="AD45">
        <f>IF(OR(AB45&gt;AB44,AND(AB45=AB44,AA45&gt;AA44),AND(AB45=AB44,AA45=AA44,Y45&gt;Y44)),1,0)</f>
        <v>1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3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3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4</v>
      </c>
      <c r="Z46" s="6">
        <f>D45+C46+C49</f>
        <v>3</v>
      </c>
      <c r="AA46" s="6">
        <f>Y46-Z46</f>
        <v>1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3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1</v>
      </c>
      <c r="Z47" s="97">
        <f>C45+C47+C48</f>
        <v>7</v>
      </c>
      <c r="AA47" s="97">
        <f>Y47-Z47</f>
        <v>-6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0</v>
      </c>
      <c r="I50" s="92">
        <f t="shared" si="4"/>
        <v>1</v>
      </c>
      <c r="J50" s="90">
        <f t="shared" si="4"/>
        <v>2</v>
      </c>
      <c r="K50" s="91">
        <f t="shared" si="4"/>
        <v>1</v>
      </c>
      <c r="L50" s="92">
        <f t="shared" si="4"/>
        <v>0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1</v>
      </c>
      <c r="D54" s="96">
        <f>'Fase de grupos'!I57</f>
        <v>1</v>
      </c>
      <c r="E54" s="1" t="str">
        <f>'Fase de grupos'!J57</f>
        <v>México</v>
      </c>
      <c r="G54" s="9">
        <f>IF(C54&gt;D54,1,0)</f>
        <v>0</v>
      </c>
      <c r="H54" s="6">
        <f>IF(C54=D54,1,0)</f>
        <v>1</v>
      </c>
      <c r="I54" s="13">
        <f>IF(C54&lt;D54,1,0)</f>
        <v>0</v>
      </c>
      <c r="J54" s="9">
        <f>IF(D54&gt;C54,1,0)</f>
        <v>0</v>
      </c>
      <c r="K54" s="6">
        <f>IF(D54=C54,1,0)</f>
        <v>1</v>
      </c>
      <c r="L54" s="13">
        <f>IF(D54&lt;C54,1,0)</f>
        <v>0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6</v>
      </c>
      <c r="Z54" s="95">
        <f>D54+D56+D58</f>
        <v>1</v>
      </c>
      <c r="AA54" s="95">
        <f>Y54-Z54</f>
        <v>5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0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0</v>
      </c>
      <c r="O55" s="13">
        <f>IF(C55&lt;D55,1,0)</f>
        <v>1</v>
      </c>
      <c r="P55" s="6">
        <f>IF(D55&gt;C55,1,0)</f>
        <v>1</v>
      </c>
      <c r="Q55" s="6">
        <f>IF(D55=C55,1,0)</f>
        <v>0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2</v>
      </c>
      <c r="X55" s="6">
        <f>L60</f>
        <v>0</v>
      </c>
      <c r="Y55" s="6">
        <f>D54+C57+C59</f>
        <v>3</v>
      </c>
      <c r="Z55" s="6">
        <f>C54+D57+D59</f>
        <v>2</v>
      </c>
      <c r="AA55" s="6">
        <f>Y55-Z55</f>
        <v>1</v>
      </c>
      <c r="AB55" s="10">
        <f>3*V55+W55</f>
        <v>5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1</v>
      </c>
      <c r="Z56" s="6">
        <f>D55+C56+C59</f>
        <v>4</v>
      </c>
      <c r="AA56" s="6">
        <f>Y56-Z56</f>
        <v>-3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0</v>
      </c>
      <c r="X57" s="97">
        <f>R60</f>
        <v>2</v>
      </c>
      <c r="Y57" s="97">
        <f>D55+D57+D58</f>
        <v>1</v>
      </c>
      <c r="Z57" s="97">
        <f>C55+C57+C58</f>
        <v>4</v>
      </c>
      <c r="AA57" s="97">
        <f>Y57-Z57</f>
        <v>-3</v>
      </c>
      <c r="AB57" s="12">
        <f>3*V57+W57</f>
        <v>3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1</v>
      </c>
      <c r="K60" s="91">
        <f t="shared" si="5"/>
        <v>2</v>
      </c>
      <c r="L60" s="92">
        <f t="shared" si="5"/>
        <v>0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1</v>
      </c>
      <c r="Q60" s="91">
        <f>SUM(Q54:Q59)</f>
        <v>0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5</v>
      </c>
      <c r="Z64" s="95">
        <f>D64+D66+D68</f>
        <v>3</v>
      </c>
      <c r="AA64" s="95">
        <f>Y64-Z64</f>
        <v>2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2</v>
      </c>
      <c r="X65" s="6">
        <f>L70</f>
        <v>1</v>
      </c>
      <c r="Y65" s="6">
        <f>D64+C67+C69</f>
        <v>2</v>
      </c>
      <c r="Z65" s="6">
        <f>C64+D67+D69</f>
        <v>4</v>
      </c>
      <c r="AA65" s="6">
        <f>Y65-Z65</f>
        <v>-2</v>
      </c>
      <c r="AB65" s="10">
        <f>3*V65+W65</f>
        <v>2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3</v>
      </c>
      <c r="Z66" s="6">
        <f>D65+C66+C69</f>
        <v>5</v>
      </c>
      <c r="AA66" s="6">
        <f>Y66-Z66</f>
        <v>-2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1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1</v>
      </c>
      <c r="L67" s="13">
        <f>IF(C67&lt;D67,1,0)</f>
        <v>0</v>
      </c>
      <c r="M67" s="9"/>
      <c r="N67" s="6"/>
      <c r="O67" s="13"/>
      <c r="P67" s="6">
        <f>IF(D67&gt;C67,1,0)</f>
        <v>0</v>
      </c>
      <c r="Q67" s="6">
        <f>IF(D67=C67,1,0)</f>
        <v>1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5</v>
      </c>
      <c r="Z67" s="97">
        <f>C65+C67+C68</f>
        <v>3</v>
      </c>
      <c r="AA67" s="97">
        <f>Y67-Z67</f>
        <v>2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0</v>
      </c>
      <c r="K70" s="91">
        <f t="shared" si="6"/>
        <v>2</v>
      </c>
      <c r="L70" s="92">
        <f t="shared" si="6"/>
        <v>1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5</v>
      </c>
      <c r="Z74" s="95">
        <f>D74+D76+D78</f>
        <v>3</v>
      </c>
      <c r="AA74" s="95">
        <f>Y74-Z74</f>
        <v>2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2</v>
      </c>
      <c r="Z75" s="6">
        <f>C74+D77+D79</f>
        <v>4</v>
      </c>
      <c r="AA75" s="6">
        <f>Y75-Z75</f>
        <v>-2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1</v>
      </c>
      <c r="E76" s="1" t="str">
        <f>'Fase de grupos'!J79</f>
        <v>Colombia</v>
      </c>
      <c r="G76" s="9">
        <f>IF(C76&gt;D76,1,0)</f>
        <v>1</v>
      </c>
      <c r="H76" s="6">
        <f>IF(C76=D76,1,0)</f>
        <v>0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0</v>
      </c>
      <c r="O76" s="13">
        <f>IF(D76&lt;C76,1,0)</f>
        <v>1</v>
      </c>
      <c r="P76" s="6"/>
      <c r="Q76" s="6"/>
      <c r="R76" s="13"/>
      <c r="T76">
        <v>3</v>
      </c>
      <c r="U76" s="9" t="str">
        <f>M72</f>
        <v>Colombia</v>
      </c>
      <c r="V76" s="9">
        <f>M80</f>
        <v>0</v>
      </c>
      <c r="W76" s="6">
        <f>N80</f>
        <v>2</v>
      </c>
      <c r="X76" s="6">
        <f>O80</f>
        <v>1</v>
      </c>
      <c r="Y76" s="6">
        <f>C75+D76+D79</f>
        <v>2</v>
      </c>
      <c r="Z76" s="6">
        <f>D75+C76+C79</f>
        <v>3</v>
      </c>
      <c r="AA76" s="6">
        <f>Y76-Z76</f>
        <v>-1</v>
      </c>
      <c r="AB76" s="10">
        <f>3*V76+W76</f>
        <v>2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0</v>
      </c>
      <c r="AH76">
        <f>SUM(AD76:AF76)</f>
        <v>1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1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2</v>
      </c>
      <c r="X77" s="97">
        <f>R80</f>
        <v>0</v>
      </c>
      <c r="Y77" s="97">
        <f>D75+D77+D78</f>
        <v>4</v>
      </c>
      <c r="Z77" s="97">
        <f>C75+C77+C78</f>
        <v>3</v>
      </c>
      <c r="AA77" s="97">
        <f>Y77-Z77</f>
        <v>1</v>
      </c>
      <c r="AB77" s="12">
        <f>3*V77+W77</f>
        <v>5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1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0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0</v>
      </c>
      <c r="N80" s="91">
        <f t="shared" si="7"/>
        <v>2</v>
      </c>
      <c r="O80" s="92">
        <f>SUM(O74:O79)</f>
        <v>1</v>
      </c>
      <c r="P80" s="91">
        <f>SUM(P74:P79)</f>
        <v>1</v>
      </c>
      <c r="Q80" s="91">
        <f>SUM(Q74:Q79)</f>
        <v>2</v>
      </c>
      <c r="R80" s="92">
        <f>SUM(R74:R79)</f>
        <v>0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Mauro Padilla</cp:lastModifiedBy>
  <dcterms:created xsi:type="dcterms:W3CDTF">2010-03-03T16:28:09Z</dcterms:created>
  <dcterms:modified xsi:type="dcterms:W3CDTF">2018-06-14T14:14:52Z</dcterms:modified>
</cp:coreProperties>
</file>