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1840" windowHeight="973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Y74" i="3"/>
  <c r="Y6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K50" i="3" l="1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6" i="3" l="1"/>
  <c r="AE46" i="3" s="1"/>
  <c r="AB17" i="3"/>
  <c r="AB75" i="3"/>
  <c r="AE65" i="3"/>
  <c r="AB47" i="3"/>
  <c r="AF47" i="3" s="1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34" i="3" l="1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P40" i="2" l="1"/>
  <c r="R40" i="2"/>
  <c r="Q38" i="2"/>
  <c r="S38" i="2"/>
  <c r="T40" i="2"/>
  <c r="S40" i="2"/>
  <c r="N40" i="2"/>
  <c r="M40" i="2"/>
  <c r="R38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58" i="7" s="1"/>
  <c r="D32" i="5"/>
  <c r="C93" i="7" s="1"/>
  <c r="D17" i="5"/>
  <c r="C92" i="7" s="1"/>
  <c r="D18" i="5"/>
  <c r="F59" i="7" s="1"/>
  <c r="D31" i="5"/>
  <c r="C63" i="7" s="1"/>
  <c r="C87" i="7"/>
  <c r="D15" i="5"/>
  <c r="F58" i="7" s="1"/>
  <c r="D28" i="5"/>
  <c r="G29" i="5" s="1"/>
  <c r="C104" i="7" s="1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G17" i="5"/>
  <c r="V69" i="2"/>
  <c r="U69" i="2"/>
  <c r="J30" i="5"/>
  <c r="V58" i="2"/>
  <c r="U58" i="2"/>
  <c r="V59" i="2"/>
  <c r="U59" i="2"/>
  <c r="G15" i="5"/>
  <c r="C100" i="7" s="1"/>
  <c r="U48" i="2"/>
  <c r="V48" i="2"/>
  <c r="U49" i="2"/>
  <c r="V49" i="2"/>
  <c r="C103" i="7"/>
  <c r="J23" i="5"/>
  <c r="M24" i="5" s="1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 l="1"/>
  <c r="C94" i="7"/>
  <c r="F63" i="7"/>
  <c r="C91" i="7"/>
  <c r="C89" i="7"/>
  <c r="C88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<sst xmlns="http://schemas.openxmlformats.org/spreadsheetml/2006/main" count="457" uniqueCount="226">
  <si>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</si>
  <si>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</si>
  <si>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</si>
  <si>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</si>
  <si>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</si>
  <si>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</si>
  <si>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</si>
  <si>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</si>
  <si>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</si>
  <si>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</si>
  <si>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</si>
  <si>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</si>
  <si>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</si>
  <si>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</si>
  <si>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</si>
  <si>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</si>
  <si>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</si>
  <si>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</si>
  <si>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</si>
  <si>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</si>
  <si>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</si>
  <si>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</si>
  <si>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</si>
  <si>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</si>
  <si>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</si>
  <si>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</si>
  <si>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</si>
  <si>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</si>
  <si>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</si>
  <si>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</si>
  <si>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</si>
  <si>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</si>
  <si>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</si>
  <si>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</si>
  <si>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</si>
  <si>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</si>
  <si>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</si>
  <si>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</si>
  <si>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</si>
  <si>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</si>
  <si>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</si>
  <si>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</si>
  <si>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</si>
  <si>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</si>
  <si>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</si>
  <si>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</si>
  <si>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</si>
  <si>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</si>
  <si>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</si>
  <si>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</si>
  <si>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</si>
  <si>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</si>
  <si>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</si>
  <si>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</si>
  <si>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</si>
  <si>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</si>
  <si>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</si>
  <si>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</si>
  <si>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</si>
  <si>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</si>
  <si>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</si>
  <si>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</si>
  <si>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</si>
  <si>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</si>
  <si>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</si>
  <si>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</si>
  <si>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</si>
  <si>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</si>
  <si>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</si>
  <si>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</si>
  <si>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</si>
  <si>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</si>
  <si>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</si>
  <si>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</si>
  <si>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</si>
  <si>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</si>
  <si>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</si>
  <si>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</si>
  <si>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</si>
  <si>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</si>
  <si>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</si>
  <si>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</si>
  <si>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</si>
  <si>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</si>
  <si>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</si>
  <si>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</si>
  <si>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</si>
  <si>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</si>
  <si>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</si>
  <si>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</si>
  <si>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</si>
  <si>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</si>
  <si>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</si>
  <si>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</si>
  <si>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</si>
  <si>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</si>
  <si>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</si>
  <si>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</si>
  <si>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</si>
  <si>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</si>
  <si>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</si>
  <si>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</si>
  <si>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</si>
  <si>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</si>
  <si>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</si>
  <si>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</si>
  <si>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</si>
  <si>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</si>
  <si>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</si>
  <si>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</si>
  <si>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</si>
  <si>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</si>
  <si>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</si>
  <si>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</si>
  <si>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</si>
  <si>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</si>
  <si>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</si>
  <si>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</si>
  <si>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</si>
  <si>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</si>
  <si>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</si>
  <si>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</si>
  <si>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</si>
  <si>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</si>
  <si>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</si>
  <si>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</si>
  <si>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</si>
  <si>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</si>
  <si>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</si>
  <si>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</si>
  <si>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</si>
  <si>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</si>
  <si>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</si>
  <si>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</si>
  <si>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</si>
  <si>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</si>
  <si>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</si>
  <si>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</si>
  <si>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</si>
  <si>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</si>
  <si>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</si>
  <si>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</si>
  <si>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</si>
  <si>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</si>
  <si>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</si>
  <si>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</si>
  <si>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</si>
  <si>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</si>
  <si>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</si>
  <si>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</si>
  <si>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</si>
  <si>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</si>
  <si>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</si>
  <si>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</si>
  <si>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</si>
  <si>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</si>
  <si>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</si>
  <si>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</si>
  <si>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</si>
  <si>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</si>
  <si>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</si>
  <si>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</si>
  <si>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</si>
  <si>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</si>
  <si>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</si>
  <si>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</si>
  <si>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</si>
  <si>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</si>
  <si>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</si>
  <si>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</si>
  <si>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</si>
  <si>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</si>
  <si>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</si>
  <si>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</si>
  <si>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</si>
  <si>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</si>
  <si>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</si>
  <si>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</si>
  <si>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</si>
  <si>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</si>
  <si>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</si>
  <si>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</si>
  <si>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</si>
  <si>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</si>
  <si>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</si>
  <si>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</si>
  <si>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</si>
  <si>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</si>
  <si>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</si>
  <si>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</si>
  <si>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</si>
  <si>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</si>
  <si>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</si>
  <si>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</si>
  <si>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</si>
  <si>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</si>
  <si>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</si>
  <si>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</si>
  <si>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</si>
  <si>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</si>
  <si>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</si>
  <si>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</si>
  <si>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</si>
  <si>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</si>
  <si>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</si>
  <si>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</si>
  <si>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</si>
  <si>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</si>
  <si>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</si>
  <si>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</si>
  <si>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</si>
  <si>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</si>
  <si>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</si>
  <si>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</si>
  <si>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</si>
  <si>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</si>
  <si>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</si>
  <si>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</si>
  <si>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</si>
  <si>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</si>
  <si>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</si>
  <si>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</si>
  <si>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</si>
  <si>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Griezmann</t>
  </si>
  <si>
    <t>Martín de Castellet</t>
  </si>
  <si>
    <t>mdecastellet@gmail.com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</si>
</sst>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decastellet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V16" sqref="V16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224</v>
      </c>
      <c r="F3" s="201"/>
      <c r="G3" s="202"/>
      <c r="H3" s="121"/>
      <c r="I3" s="121"/>
      <c r="J3" s="122" t="s">
        <v>30</v>
      </c>
      <c r="K3" s="203" t="s">
        <v>225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4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8</v>
      </c>
      <c r="S11" s="114">
        <f>IF('No modificar!!'!AJ4=0,'No modificar!!'!AA4,IF('No modificar!!'!AJ5=0,'No modificar!!'!AA5,IF('No modificar!!'!AJ6=0,'No modificar!!'!AA6,'No modificar!!'!AA7)))</f>
        <v>-8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3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4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1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4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0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1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2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3</v>
      </c>
      <c r="S20" s="99">
        <f>IF('No modificar!!'!AJ14=1,'No modificar!!'!AA14,IF('No modificar!!'!AJ15=1,'No modificar!!'!AA15,IF('No modificar!!'!AJ16=1,'No modificar!!'!AA16,'No modificar!!'!AA17)))</f>
        <v>-1</v>
      </c>
      <c r="T20" s="110">
        <f>IF('No modificar!!'!AJ14=1,'No modificar!!'!AB14,IF('No modificar!!'!AJ15=1,'No modificar!!'!AB15,IF('No modificar!!'!AJ16=1,'No modificar!!'!AB16,'No modificar!!'!AB17)))</f>
        <v>2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3</v>
      </c>
      <c r="S21" s="114">
        <f>IF('No modificar!!'!AJ14=0,'No modificar!!'!AA14,IF('No modificar!!'!AJ15=0,'No modificar!!'!AA15,IF('No modificar!!'!AJ16=0,'No modificar!!'!AA16,'No modificar!!'!AA17)))</f>
        <v>-3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3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-3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Perú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2</v>
      </c>
      <c r="I32" s="137">
        <v>0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5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4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9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7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0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7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4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3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10</v>
      </c>
      <c r="S40" s="99">
        <f>IF('No modificar!!'!AJ34=1,'No modificar!!'!AA34,IF('No modificar!!'!AJ35=1,'No modificar!!'!AA35,IF('No modificar!!'!AJ36=1,'No modificar!!'!AA36,'No modificar!!'!AA37)))</f>
        <v>-7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5</v>
      </c>
      <c r="R41" s="114">
        <f>IF('No modificar!!'!AJ34=0,'No modificar!!'!Z34,IF('No modificar!!'!AJ35=0,'No modificar!!'!Z35,IF('No modificar!!'!AJ36=0,'No modificar!!'!Z36,'No modificar!!'!Z37)))</f>
        <v>9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3</v>
      </c>
      <c r="S48" s="146">
        <f>IF('No modificar!!'!AJ44=3,'No modificar!!'!AA44,IF('No modificar!!'!AJ45=3,'No modificar!!'!AA45,IF('No modificar!!'!AJ46=3,'No modificar!!'!AA46,'No modificar!!'!AA47)))</f>
        <v>4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2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1</v>
      </c>
      <c r="R50" s="99">
        <f>IF('No modificar!!'!AJ44=1,'No modificar!!'!Z44,IF('No modificar!!'!AJ45=1,'No modificar!!'!Z45,IF('No modificar!!'!AJ46=1,'No modificar!!'!Z46,'No modificar!!'!Z47)))</f>
        <v>3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2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0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2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2</v>
      </c>
      <c r="O58" s="146">
        <f>IF('No modificar!!'!AJ54=3,'No modificar!!'!W54,IF('No modificar!!'!AJ55=3,'No modificar!!'!W55,IF('No modificar!!'!AJ56=3,'No modificar!!'!W56,'No modificar!!'!W57)))</f>
        <v>1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9</v>
      </c>
      <c r="R58" s="146">
        <f>IF('No modificar!!'!AJ54=3,'No modificar!!'!Z54,IF('No modificar!!'!AJ55=3,'No modificar!!'!Z55,IF('No modificar!!'!AJ56=3,'No modificar!!'!Z56,'No modificar!!'!Z57)))</f>
        <v>3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7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4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-6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0</v>
      </c>
      <c r="I62" s="137">
        <v>3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10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8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6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8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5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0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-5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9</v>
      </c>
      <c r="S71" s="114">
        <f>IF('No modificar!!'!AJ64=0,'No modificar!!'!AA64,IF('No modificar!!'!AJ65=0,'No modificar!!'!AA65,IF('No modificar!!'!AJ66=0,'No modificar!!'!AA66,'No modificar!!'!AA67)))</f>
        <v>-8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3</v>
      </c>
      <c r="I78" s="135">
        <v>2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3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6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1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4</v>
      </c>
      <c r="R81" s="114">
        <f>IF('No modificar!!'!AJ74=0,'No modificar!!'!Z74,IF('No modificar!!'!AJ75=0,'No modificar!!'!Z75,IF('No modificar!!'!AJ76=0,'No modificar!!'!Z76,'No modificar!!'!Z77)))</f>
        <v>7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M28" sqref="M28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0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Francia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1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Francia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">
        <v>94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4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0</v>
      </c>
      <c r="F15" s="169"/>
      <c r="G15" s="185" t="str">
        <f>IF(E14&gt;E15,D14,IF(E15&gt;E14,D15,"Manualmente"))</f>
        <v>Brasil</v>
      </c>
      <c r="H15" s="185">
        <v>0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Bélgica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1</v>
      </c>
      <c r="F22" s="169"/>
      <c r="G22" s="185" t="str">
        <f>IF(E21&gt;E22,D21,IF(E22&gt;E21,D22,"Manualmente"))</f>
        <v>España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Bélgica</v>
      </c>
      <c r="N22" s="155">
        <v>0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2</v>
      </c>
      <c r="F24" s="169"/>
      <c r="G24" s="185" t="str">
        <f>IF(E24&gt;E25,D24,IF(E25&gt;E24,D25,"Manualmente"))</f>
        <v>Croacia</v>
      </c>
      <c r="H24" s="185">
        <v>0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3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">
        <v>69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3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3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5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4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2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3</v>
      </c>
      <c r="E17" s="164">
        <f>'Fase de grupos'!I78</f>
        <v>2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4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1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1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0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3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6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2</v>
      </c>
      <c r="E43" s="158">
        <f>'Fase de grupos'!I32</f>
        <v>0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2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0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4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0</v>
      </c>
      <c r="E49" s="158">
        <f>'Fase de grupos'!I62</f>
        <v>3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1</v>
      </c>
      <c r="E57" s="172">
        <f>'Fase final'!E11</f>
        <v>0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4</v>
      </c>
      <c r="E58" s="172">
        <f>'Fase final'!E15</f>
        <v>0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0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2</v>
      </c>
      <c r="E61" s="172">
        <f>'Fase final'!E25</f>
        <v>1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2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0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0</v>
      </c>
      <c r="E67" s="48">
        <f>'Fase final'!H17</f>
        <v>2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1</v>
      </c>
      <c r="E68" s="48">
        <f>'Fase final'!H24</f>
        <v>0</v>
      </c>
      <c r="F68" s="49" t="str">
        <f>'Fase final'!G24</f>
        <v>Croacia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2</v>
      </c>
      <c r="E72" s="64">
        <f>'Fase final'!K16</f>
        <v>1</v>
      </c>
      <c r="F72" s="65" t="str">
        <f>'Fase final'!J16</f>
        <v>Bélgica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3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Francia</v>
      </c>
      <c r="D76" s="46">
        <f>'Fase final'!N12</f>
        <v>1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Bélgica</v>
      </c>
      <c r="D77" s="16">
        <f>'Fase final'!N22</f>
        <v>0</v>
      </c>
      <c r="E77" s="16">
        <f>'Fase final'!N24</f>
        <v>2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Bélgica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Francia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Bélgica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Francia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Griezmann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2</v>
      </c>
      <c r="W4" s="15">
        <f>H10</f>
        <v>0</v>
      </c>
      <c r="X4" s="15">
        <f>I10</f>
        <v>1</v>
      </c>
      <c r="Y4" s="15">
        <f>C4+C6+C8</f>
        <v>5</v>
      </c>
      <c r="Z4" s="15">
        <f>D4+D6+D8</f>
        <v>3</v>
      </c>
      <c r="AA4" s="15">
        <f>Y4-Z4</f>
        <v>2</v>
      </c>
      <c r="AB4" s="8">
        <f>3*V4+W4</f>
        <v>6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1</v>
      </c>
      <c r="O5" s="13">
        <f>IF(C5&lt;D5,1,0)</f>
        <v>0</v>
      </c>
      <c r="P5" s="6">
        <f>IF(D5&gt;C5,1,0)</f>
        <v>0</v>
      </c>
      <c r="Q5" s="6">
        <f>IF(D5=C5,1,0)</f>
        <v>1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0</v>
      </c>
      <c r="Z5" s="6">
        <f>C4+D7+D9</f>
        <v>8</v>
      </c>
      <c r="AA5" s="6">
        <f>Y5-Z5</f>
        <v>-8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2</v>
      </c>
      <c r="D6" s="13">
        <f>'Fase de grupos'!I9</f>
        <v>1</v>
      </c>
      <c r="E6" s="1" t="str">
        <f>'Fase de grupos'!J9</f>
        <v>Egipto</v>
      </c>
      <c r="G6" s="9">
        <f>IF(C6&gt;D6,1,0)</f>
        <v>1</v>
      </c>
      <c r="H6" s="6">
        <f>IF(C6=D6,1,0)</f>
        <v>0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0</v>
      </c>
      <c r="O6" s="13">
        <f>IF(D6&lt;C6,1,0)</f>
        <v>1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4</v>
      </c>
      <c r="Z6" s="6">
        <f>D5+C6+C9</f>
        <v>3</v>
      </c>
      <c r="AA6" s="6">
        <f>Y6-Z6</f>
        <v>1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4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7</v>
      </c>
      <c r="Z7" s="16">
        <f>C5+C7+C8</f>
        <v>2</v>
      </c>
      <c r="AA7" s="16">
        <f>Y7-Z7</f>
        <v>5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2</v>
      </c>
      <c r="H10" s="7">
        <f t="shared" ref="H10:Q10" si="0">SUM(H4:H9)</f>
        <v>0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3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4</v>
      </c>
      <c r="Z14" s="22">
        <f>D14+D16+D18</f>
        <v>4</v>
      </c>
      <c r="AA14" s="22">
        <f>Y14-Z14</f>
        <v>0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6</v>
      </c>
      <c r="Z15" s="6">
        <f>C14+D17+D19</f>
        <v>2</v>
      </c>
      <c r="AA15" s="6">
        <f>Y15-Z15</f>
        <v>4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1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0</v>
      </c>
      <c r="Z16" s="6">
        <f>D15+C16+C19</f>
        <v>3</v>
      </c>
      <c r="AA16" s="6">
        <f>Y16-Z16</f>
        <v>-3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1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0</v>
      </c>
      <c r="K17" s="6">
        <f>IF(C17=D17,1,0)</f>
        <v>1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1</v>
      </c>
      <c r="R17" s="13">
        <f>IF(D17&lt;C17,1,0)</f>
        <v>0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2</v>
      </c>
      <c r="X17" s="16">
        <f>R20</f>
        <v>1</v>
      </c>
      <c r="Y17" s="16">
        <f>D15+D17+D18</f>
        <v>2</v>
      </c>
      <c r="Z17" s="16">
        <f>C15+C17+C18</f>
        <v>3</v>
      </c>
      <c r="AA17" s="16">
        <f>Y17-Z17</f>
        <v>-1</v>
      </c>
      <c r="AB17" s="12">
        <f>3*V17+W17</f>
        <v>2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2</v>
      </c>
      <c r="R20" s="20">
        <f>SUM(R14:R19)</f>
        <v>1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6</v>
      </c>
      <c r="Z24" s="22">
        <f>D24+D26+D28</f>
        <v>1</v>
      </c>
      <c r="AA24" s="22">
        <f>Y24-Z24</f>
        <v>5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3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0</v>
      </c>
      <c r="O25" s="13">
        <f>IF(C25&lt;D25,1,0)</f>
        <v>1</v>
      </c>
      <c r="P25" s="6">
        <f>IF(D25&gt;C25,1,0)</f>
        <v>1</v>
      </c>
      <c r="Q25" s="6">
        <f>IF(D25=C25,1,0)</f>
        <v>0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1</v>
      </c>
      <c r="W25" s="6">
        <f>K30</f>
        <v>0</v>
      </c>
      <c r="X25" s="6">
        <f>L30</f>
        <v>2</v>
      </c>
      <c r="Y25" s="6">
        <f>D24+C27+C29</f>
        <v>2</v>
      </c>
      <c r="Z25" s="6">
        <f>C24+D27+D29</f>
        <v>5</v>
      </c>
      <c r="AA25" s="6">
        <f>Y25-Z25</f>
        <v>-3</v>
      </c>
      <c r="AB25" s="10">
        <f>3*V25+W25</f>
        <v>3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1</v>
      </c>
      <c r="AF25">
        <f>IF(OR(AB25&gt;AB27,AND(AB25=AB27,AA25&gt;AA27),AND(AB25=AB27,AA25=AA27,Y25&gt;Y27)),1,0)</f>
        <v>0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1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1</v>
      </c>
      <c r="X26" s="6">
        <f>O30</f>
        <v>2</v>
      </c>
      <c r="Y26" s="6">
        <f>C25+D26+D29</f>
        <v>2</v>
      </c>
      <c r="Z26" s="6">
        <f>D25+C26+C29</f>
        <v>6</v>
      </c>
      <c r="AA26" s="6">
        <f>Y26-Z26</f>
        <v>-4</v>
      </c>
      <c r="AB26" s="10">
        <f>3*V26+W26</f>
        <v>1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0</v>
      </c>
      <c r="AF26">
        <f>IF(OR(AB26&gt;AB27,AND(AB26=AB27,AA26&gt;AA27),AND(AB26=AB27,AA26=AA27,Y26&gt;Y27)),1,0)</f>
        <v>0</v>
      </c>
      <c r="AH26">
        <f>SUM(AD26:AF26)</f>
        <v>0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0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2</v>
      </c>
      <c r="W27" s="16">
        <f>Q30</f>
        <v>0</v>
      </c>
      <c r="X27" s="16">
        <f>R30</f>
        <v>1</v>
      </c>
      <c r="Y27" s="16">
        <f>D25+D27+D28</f>
        <v>5</v>
      </c>
      <c r="Z27" s="16">
        <f>C25+C27+C28</f>
        <v>3</v>
      </c>
      <c r="AA27" s="16">
        <f>Y27-Z27</f>
        <v>2</v>
      </c>
      <c r="AB27" s="12">
        <f>3*V27+W27</f>
        <v>6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2</v>
      </c>
      <c r="D29" s="14">
        <f>'Fase de grupos'!I32</f>
        <v>0</v>
      </c>
      <c r="E29" s="1" t="str">
        <f>'Fase de grupos'!J32</f>
        <v>Perú</v>
      </c>
      <c r="G29" s="9"/>
      <c r="H29" s="6"/>
      <c r="I29" s="13"/>
      <c r="J29" s="9">
        <f>IF(C29&gt;D29,1,0)</f>
        <v>1</v>
      </c>
      <c r="K29" s="6">
        <f>IF(C29=D29,1,0)</f>
        <v>0</v>
      </c>
      <c r="L29" s="13">
        <f>IF(C29&lt;D29,1,0)</f>
        <v>0</v>
      </c>
      <c r="M29" s="9">
        <f>IF(D29&gt;C29,1,0)</f>
        <v>0</v>
      </c>
      <c r="N29" s="6">
        <f>IF(D29=C29,1,0)</f>
        <v>0</v>
      </c>
      <c r="O29" s="13">
        <f>IF(D29&lt;C29,1,0)</f>
        <v>1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1</v>
      </c>
      <c r="K30" s="19">
        <f t="shared" si="2"/>
        <v>0</v>
      </c>
      <c r="L30" s="20">
        <f t="shared" si="2"/>
        <v>2</v>
      </c>
      <c r="M30" s="18">
        <f t="shared" si="2"/>
        <v>0</v>
      </c>
      <c r="N30" s="19">
        <f t="shared" si="2"/>
        <v>1</v>
      </c>
      <c r="O30" s="20">
        <f>SUM(O24:O29)</f>
        <v>2</v>
      </c>
      <c r="P30" s="19">
        <f>SUM(P24:P29)</f>
        <v>2</v>
      </c>
      <c r="Q30" s="19">
        <f>SUM(Q24:Q29)</f>
        <v>0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5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0</v>
      </c>
      <c r="X34" s="95">
        <f>I40</f>
        <v>1</v>
      </c>
      <c r="Y34" s="95">
        <f>C34+C36+C38</f>
        <v>7</v>
      </c>
      <c r="Z34" s="95">
        <f>D34+D36+D38</f>
        <v>3</v>
      </c>
      <c r="AA34" s="95">
        <f>Y34-Z34</f>
        <v>4</v>
      </c>
      <c r="AB34" s="8">
        <f>3*V34+W34</f>
        <v>6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4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1</v>
      </c>
      <c r="W35" s="6">
        <f>K40</f>
        <v>0</v>
      </c>
      <c r="X35" s="6">
        <f>L40</f>
        <v>2</v>
      </c>
      <c r="Y35" s="6">
        <f>D34+C37+C39</f>
        <v>3</v>
      </c>
      <c r="Z35" s="6">
        <f>C34+D37+D39</f>
        <v>10</v>
      </c>
      <c r="AA35" s="6">
        <f>Y35-Z35</f>
        <v>-7</v>
      </c>
      <c r="AB35" s="10">
        <f>3*V35+W35</f>
        <v>3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0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0</v>
      </c>
      <c r="I36" s="13">
        <f>IF(C36&lt;D36,1,0)</f>
        <v>1</v>
      </c>
      <c r="J36" s="9"/>
      <c r="K36" s="6"/>
      <c r="L36" s="13"/>
      <c r="M36" s="9">
        <f>IF(D36&gt;C36,1,0)</f>
        <v>1</v>
      </c>
      <c r="N36" s="6">
        <f>IF(D36=C36,1,0)</f>
        <v>0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3</v>
      </c>
      <c r="W36" s="6">
        <f>N40</f>
        <v>0</v>
      </c>
      <c r="X36" s="6">
        <f>O40</f>
        <v>0</v>
      </c>
      <c r="Y36" s="6">
        <f>C35+D36+D39</f>
        <v>9</v>
      </c>
      <c r="Z36" s="6">
        <f>D35+C36+C39</f>
        <v>2</v>
      </c>
      <c r="AA36" s="6">
        <f>Y36-Z36</f>
        <v>7</v>
      </c>
      <c r="AB36" s="10">
        <f>3*V36+W36</f>
        <v>9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3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0</v>
      </c>
      <c r="W37" s="97">
        <f>Q40</f>
        <v>0</v>
      </c>
      <c r="X37" s="97">
        <f>R40</f>
        <v>3</v>
      </c>
      <c r="Y37" s="97">
        <f>D35+D37+D38</f>
        <v>5</v>
      </c>
      <c r="Z37" s="97">
        <f>C35+C37+C38</f>
        <v>9</v>
      </c>
      <c r="AA37" s="97">
        <f>Y37-Z37</f>
        <v>-4</v>
      </c>
      <c r="AB37" s="12">
        <f>3*V37+W37</f>
        <v>0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0</v>
      </c>
      <c r="I40" s="92">
        <f t="shared" si="3"/>
        <v>1</v>
      </c>
      <c r="J40" s="90">
        <f t="shared" si="3"/>
        <v>1</v>
      </c>
      <c r="K40" s="91">
        <f t="shared" si="3"/>
        <v>0</v>
      </c>
      <c r="L40" s="92">
        <f t="shared" si="3"/>
        <v>2</v>
      </c>
      <c r="M40" s="90">
        <f t="shared" si="3"/>
        <v>3</v>
      </c>
      <c r="N40" s="91">
        <f t="shared" si="3"/>
        <v>0</v>
      </c>
      <c r="O40" s="92">
        <f>SUM(O34:O39)</f>
        <v>0</v>
      </c>
      <c r="P40" s="91">
        <f>SUM(P34:P39)</f>
        <v>0</v>
      </c>
      <c r="Q40" s="91">
        <f>SUM(Q34:Q39)</f>
        <v>0</v>
      </c>
      <c r="R40" s="92">
        <f>SUM(R34:R39)</f>
        <v>3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7</v>
      </c>
      <c r="Z44" s="95">
        <f>D44+D46+D48</f>
        <v>3</v>
      </c>
      <c r="AA44" s="95">
        <f>Y44-Z44</f>
        <v>4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1</v>
      </c>
      <c r="Z45" s="6">
        <f>C44+D47+D49</f>
        <v>3</v>
      </c>
      <c r="AA45" s="6">
        <f>Y45-Z45</f>
        <v>-2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3</v>
      </c>
      <c r="Z46" s="6">
        <f>D45+C46+C49</f>
        <v>2</v>
      </c>
      <c r="AA46" s="6">
        <f>Y46-Z46</f>
        <v>1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2</v>
      </c>
      <c r="Z47" s="97">
        <f>C45+C47+C48</f>
        <v>5</v>
      </c>
      <c r="AA47" s="97">
        <f>Y47-Z47</f>
        <v>-3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2</v>
      </c>
      <c r="E48" s="1" t="str">
        <f>'Fase de grupos'!J51</f>
        <v>Serbia</v>
      </c>
      <c r="G48" s="9">
        <f>IF(C48&gt;D48,1,0)</f>
        <v>0</v>
      </c>
      <c r="H48" s="6">
        <f>IF(C48=D48,1,0)</f>
        <v>1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1</v>
      </c>
      <c r="R48" s="13">
        <f>IF(D48&lt;C48,1,0)</f>
        <v>0</v>
      </c>
      <c r="U48"/>
    </row>
    <row r="49" spans="2:36" ht="15.75" thickBot="1">
      <c r="B49" s="1" t="str">
        <f>'Fase de grupos'!G52</f>
        <v>Suiza</v>
      </c>
      <c r="C49" s="11">
        <f>'Fase de grupos'!H52</f>
        <v>0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2</v>
      </c>
      <c r="E54" s="1" t="str">
        <f>'Fase de grupos'!J57</f>
        <v>México</v>
      </c>
      <c r="G54" s="9">
        <f>IF(C54&gt;D54,1,0)</f>
        <v>0</v>
      </c>
      <c r="H54" s="6">
        <f>IF(C54=D54,1,0)</f>
        <v>1</v>
      </c>
      <c r="I54" s="13">
        <f>IF(C54&lt;D54,1,0)</f>
        <v>0</v>
      </c>
      <c r="J54" s="9">
        <f>IF(D54&gt;C54,1,0)</f>
        <v>0</v>
      </c>
      <c r="K54" s="6">
        <f>IF(D54=C54,1,0)</f>
        <v>1</v>
      </c>
      <c r="L54" s="13">
        <f>IF(D54&lt;C54,1,0)</f>
        <v>0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2</v>
      </c>
      <c r="W54" s="95">
        <f>H60</f>
        <v>1</v>
      </c>
      <c r="X54" s="95">
        <f>I60</f>
        <v>0</v>
      </c>
      <c r="Y54" s="95">
        <f>C54+C56+C58</f>
        <v>9</v>
      </c>
      <c r="Z54" s="95">
        <f>D54+D56+D58</f>
        <v>3</v>
      </c>
      <c r="AA54" s="95">
        <f>Y54-Z54</f>
        <v>6</v>
      </c>
      <c r="AB54" s="8">
        <f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4</v>
      </c>
      <c r="Z55" s="6">
        <f>C54+D57+D59</f>
        <v>5</v>
      </c>
      <c r="AA55" s="6">
        <f>Y55-Z55</f>
        <v>-1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5</v>
      </c>
      <c r="Z56" s="6">
        <f>D55+C56+C59</f>
        <v>4</v>
      </c>
      <c r="AA56" s="6">
        <f>Y56-Z56</f>
        <v>1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1</v>
      </c>
      <c r="Z57" s="97">
        <f>C55+C57+C58</f>
        <v>7</v>
      </c>
      <c r="AA57" s="97">
        <f>Y57-Z57</f>
        <v>-6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4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0</v>
      </c>
      <c r="D59" s="14">
        <f>'Fase de grupos'!I62</f>
        <v>3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2</v>
      </c>
      <c r="H60" s="91">
        <f t="shared" ref="H60:N60" si="5">SUM(H54:H59)</f>
        <v>1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10</v>
      </c>
      <c r="Z64" s="95">
        <f>D64+D66+D68</f>
        <v>2</v>
      </c>
      <c r="AA64" s="95">
        <f>Y64-Z64</f>
        <v>8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0</v>
      </c>
      <c r="Z65" s="6">
        <f>C64+D67+D69</f>
        <v>5</v>
      </c>
      <c r="AA65" s="6">
        <f>Y65-Z65</f>
        <v>-5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6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1</v>
      </c>
      <c r="Z66" s="6">
        <f>D65+C66+C69</f>
        <v>9</v>
      </c>
      <c r="AA66" s="6">
        <f>Y66-Z66</f>
        <v>-8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8</v>
      </c>
      <c r="Z67" s="97">
        <f>C65+C67+C68</f>
        <v>3</v>
      </c>
      <c r="AA67" s="97">
        <f>Y67-Z67</f>
        <v>5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0</v>
      </c>
      <c r="X74" s="95">
        <f>I80</f>
        <v>1</v>
      </c>
      <c r="Y74" s="95">
        <f>C74+C76+C78</f>
        <v>3</v>
      </c>
      <c r="Z74" s="95">
        <f>D74+D76+D78</f>
        <v>2</v>
      </c>
      <c r="AA74" s="95">
        <f>Y74-Z74</f>
        <v>1</v>
      </c>
      <c r="AB74" s="8">
        <f>3*V74+W74</f>
        <v>6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3</v>
      </c>
      <c r="D75" s="13">
        <f>'Fase de grupos'!I78</f>
        <v>2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4</v>
      </c>
      <c r="Z75" s="6">
        <f>C74+D77+D79</f>
        <v>7</v>
      </c>
      <c r="AA75" s="6">
        <f>Y75-Z75</f>
        <v>-3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7</v>
      </c>
      <c r="Z76" s="6">
        <f>D75+C76+C79</f>
        <v>3</v>
      </c>
      <c r="AA76" s="6">
        <f>Y76-Z76</f>
        <v>4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4</v>
      </c>
      <c r="Z77" s="97">
        <f>C75+C77+C78</f>
        <v>6</v>
      </c>
      <c r="AA77" s="97">
        <f>Y77-Z77</f>
        <v>-2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0</v>
      </c>
      <c r="I80" s="92">
        <f t="shared" si="7"/>
        <v>1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Mauro Padilla</cp:lastModifiedBy>
  <dcterms:created xsi:type="dcterms:W3CDTF">2010-03-03T16:28:09Z</dcterms:created>
  <dcterms:modified xsi:type="dcterms:W3CDTF">2018-06-14T14:01:24Z</dcterms:modified>
</cp:coreProperties>
</file>