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Pencas Argos\"/>
    </mc:Choice>
  </mc:AlternateContent>
  <bookViews>
    <workbookView xWindow="0" yWindow="0" windowWidth="20490" windowHeight="775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D78" i="3"/>
  <c r="C78" i="3"/>
  <c r="D77" i="3"/>
  <c r="C77" i="3"/>
  <c r="D76" i="3"/>
  <c r="C76" i="3"/>
  <c r="D75" i="3"/>
  <c r="C75" i="3"/>
  <c r="D74" i="3"/>
  <c r="C74" i="3"/>
  <c r="D69" i="3"/>
  <c r="C69" i="3"/>
  <c r="D68" i="3"/>
  <c r="C68" i="3"/>
  <c r="D67" i="3"/>
  <c r="C67" i="3"/>
  <c r="D66" i="3"/>
  <c r="C66" i="3"/>
  <c r="D65" i="3"/>
  <c r="C65" i="3"/>
  <c r="D64" i="3"/>
  <c r="C64" i="3"/>
  <c r="D59" i="3"/>
  <c r="C59" i="3"/>
  <c r="D58" i="3"/>
  <c r="C58" i="3"/>
  <c r="D57" i="3"/>
  <c r="C57" i="3"/>
  <c r="D56" i="3"/>
  <c r="G56" i="3" s="1"/>
  <c r="C56" i="3"/>
  <c r="D55" i="3"/>
  <c r="C55" i="3"/>
  <c r="D54" i="3"/>
  <c r="C54" i="3"/>
  <c r="D49" i="3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D38" i="3"/>
  <c r="C38" i="3"/>
  <c r="D37" i="3"/>
  <c r="C37" i="3"/>
  <c r="D36" i="3"/>
  <c r="C36" i="3"/>
  <c r="D35" i="3"/>
  <c r="C35" i="3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E34" i="3" l="1"/>
  <c r="J32" i="3" s="1"/>
  <c r="U35" i="3" s="1"/>
  <c r="E38" i="3"/>
  <c r="B48" i="3"/>
  <c r="E56" i="3"/>
  <c r="E66" i="3"/>
  <c r="E74" i="3"/>
  <c r="J72" i="3" s="1"/>
  <c r="U75" i="3" s="1"/>
  <c r="E78" i="3"/>
  <c r="B35" i="3"/>
  <c r="M32" i="3" s="1"/>
  <c r="U36" i="3" s="1"/>
  <c r="B39" i="3"/>
  <c r="B57" i="3"/>
  <c r="B67" i="3"/>
  <c r="B75" i="3"/>
  <c r="M72" i="3" s="1"/>
  <c r="U76" i="3" s="1"/>
  <c r="B79" i="3"/>
  <c r="E36" i="3"/>
  <c r="E54" i="3"/>
  <c r="J52" i="3" s="1"/>
  <c r="U55" i="3" s="1"/>
  <c r="E64" i="3"/>
  <c r="J62" i="3" s="1"/>
  <c r="U65" i="3" s="1"/>
  <c r="E68" i="3"/>
  <c r="E76" i="3"/>
  <c r="B37" i="3"/>
  <c r="B49" i="3"/>
  <c r="B55" i="3"/>
  <c r="M52" i="3" s="1"/>
  <c r="U56" i="3" s="1"/>
  <c r="B65" i="3"/>
  <c r="M62" i="3" s="1"/>
  <c r="U66" i="3" s="1"/>
  <c r="B69" i="3"/>
  <c r="B77" i="3"/>
  <c r="I78" i="3"/>
  <c r="R77" i="3"/>
  <c r="Z74" i="3"/>
  <c r="Y74" i="3"/>
  <c r="I68" i="3"/>
  <c r="J67" i="3"/>
  <c r="Y64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N35" i="3"/>
  <c r="R35" i="3"/>
  <c r="M35" i="3"/>
  <c r="Q35" i="3"/>
  <c r="Z34" i="3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AA74" i="3"/>
  <c r="M70" i="3"/>
  <c r="V66" i="3" s="1"/>
  <c r="G60" i="3"/>
  <c r="V54" i="3" s="1"/>
  <c r="K60" i="3"/>
  <c r="W55" i="3" s="1"/>
  <c r="AA37" i="3"/>
  <c r="AA34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36" i="3"/>
  <c r="AF36" i="3" s="1"/>
  <c r="AB34" i="3"/>
  <c r="AB46" i="3"/>
  <c r="AE46" i="3" s="1"/>
  <c r="AB17" i="3"/>
  <c r="AB75" i="3"/>
  <c r="AE65" i="3"/>
  <c r="AB47" i="3"/>
  <c r="AB35" i="3"/>
  <c r="AF37" i="3"/>
  <c r="AF34" i="3"/>
  <c r="AB16" i="3"/>
  <c r="AB77" i="3"/>
  <c r="AB76" i="3"/>
  <c r="AB74" i="3"/>
  <c r="AE66" i="3"/>
  <c r="AB64" i="3"/>
  <c r="AB67" i="3"/>
  <c r="AB56" i="3"/>
  <c r="AB54" i="3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55" i="3" l="1"/>
  <c r="AF47" i="3"/>
  <c r="AE34" i="3"/>
  <c r="AE36" i="3"/>
  <c r="AD36" i="3"/>
  <c r="AD37" i="3"/>
  <c r="AD34" i="3"/>
  <c r="AH34" i="3" s="1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37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S38" i="2" s="1"/>
  <c r="AJ75" i="3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R38" i="2" l="1"/>
  <c r="Q38" i="2"/>
  <c r="N40" i="2"/>
  <c r="S39" i="2"/>
  <c r="R40" i="2"/>
  <c r="S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94" i="7" s="1"/>
  <c r="D15" i="5"/>
  <c r="F58" i="7" s="1"/>
  <c r="D28" i="5"/>
  <c r="G29" i="5" s="1"/>
  <c r="D25" i="5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U48" i="2"/>
  <c r="V48" i="2"/>
  <c r="U49" i="2"/>
  <c r="V49" i="2"/>
  <c r="J23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85" i="7" l="1"/>
  <c r="G24" i="5"/>
  <c r="C103" i="7" s="1"/>
  <c r="G15" i="5"/>
  <c r="C100" i="7" s="1"/>
  <c r="G10" i="5"/>
  <c r="C99" i="7" s="1"/>
  <c r="C63" i="7"/>
  <c r="F63" i="7"/>
  <c r="C58" i="7"/>
  <c r="C89" i="7"/>
  <c r="C87" i="7"/>
  <c r="F61" i="7"/>
  <c r="C57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72" i="7"/>
  <c r="C108" i="7" s="1"/>
  <c r="F67" i="7"/>
  <c r="C68" i="7"/>
  <c r="F73" i="7"/>
  <c r="C111" i="7" s="1"/>
  <c r="F66" i="7" l="1"/>
  <c r="F72" i="7"/>
  <c r="C109" i="7" s="1"/>
  <c r="M22" i="5"/>
  <c r="F68" i="7" l="1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<sst xmlns="http://schemas.openxmlformats.org/spreadsheetml/2006/main" count="459" uniqueCount="226">
  <si>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</si>
  <si>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</si>
  <si>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</si>
  <si>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</si>
  <si>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</si>
  <si>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</si>
  <si>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</si>
  <si>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</si>
  <si>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</si>
  <si>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</si>
  <si>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</si>
  <si>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</si>
  <si>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</si>
  <si>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</si>
  <si>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</si>
  <si>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</si>
  <si>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</si>
  <si>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</si>
  <si>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</si>
  <si>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</si>
  <si>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</si>
  <si>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</si>
  <si>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</si>
  <si>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</si>
  <si>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</si>
  <si>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</si>
  <si>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</si>
  <si>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</si>
  <si>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</si>
  <si>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</si>
  <si>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</si>
  <si>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</si>
  <si>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</si>
  <si>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</si>
  <si>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</si>
  <si>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</si>
  <si>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</si>
  <si>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</si>
  <si>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</si>
  <si>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</si>
  <si>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</si>
  <si>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</si>
  <si>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</si>
  <si>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</si>
  <si>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</si>
  <si>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</si>
  <si>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</si>
  <si>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</si>
  <si>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</si>
  <si>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</si>
  <si>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</si>
  <si>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</si>
  <si>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</si>
  <si>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</si>
  <si>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</si>
  <si>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</si>
  <si>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</si>
  <si>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</si>
  <si>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</si>
  <si>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</si>
  <si>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</si>
  <si>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</si>
  <si>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</si>
  <si>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</si>
  <si>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</si>
  <si>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</si>
  <si>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</si>
  <si>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</si>
  <si>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</si>
  <si>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</si>
  <si>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</si>
  <si>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</si>
  <si>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</si>
  <si>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</si>
  <si>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</si>
  <si>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</si>
  <si>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</si>
  <si>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</si>
  <si>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</si>
  <si>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</si>
  <si>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</si>
  <si>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</si>
  <si>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</si>
  <si>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</si>
  <si>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</si>
  <si>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</si>
  <si>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</si>
  <si>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</si>
  <si>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</si>
  <si>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</si>
  <si>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</si>
  <si>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</si>
  <si>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</si>
  <si>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</si>
  <si>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</si>
  <si>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</si>
  <si>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</si>
  <si>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</si>
  <si>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</si>
  <si>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</si>
  <si>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</si>
  <si>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</si>
  <si>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</si>
  <si>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</si>
  <si>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</si>
  <si>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</si>
  <si>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</si>
  <si>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</si>
  <si>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</si>
  <si>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</si>
  <si>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</si>
  <si>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</si>
  <si>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</si>
  <si>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</si>
  <si>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</si>
  <si>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</si>
  <si>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</si>
  <si>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</si>
  <si>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</si>
  <si>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</si>
  <si>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</si>
  <si>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</si>
  <si>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</si>
  <si>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</si>
  <si>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</si>
  <si>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</si>
  <si>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</si>
  <si>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</si>
  <si>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</si>
  <si>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</si>
  <si>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</si>
  <si>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</si>
  <si>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</si>
  <si>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</si>
  <si>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</si>
  <si>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</si>
  <si>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</si>
  <si>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</si>
  <si>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</si>
  <si>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</si>
  <si>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</si>
  <si>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</si>
  <si>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</si>
  <si>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</si>
  <si>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</si>
  <si>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</si>
  <si>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</si>
  <si>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</si>
  <si>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</si>
  <si>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</si>
  <si>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</si>
  <si>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</si>
  <si>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</si>
  <si>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</si>
  <si>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</si>
  <si>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</si>
  <si>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</si>
  <si>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</si>
  <si>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</si>
  <si>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</si>
  <si>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</si>
  <si>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</si>
  <si>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</si>
  <si>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</si>
  <si>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</si>
  <si>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</si>
  <si>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</si>
  <si>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</si>
  <si>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</si>
  <si>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</si>
  <si>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</si>
  <si>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</si>
  <si>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</si>
  <si>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</si>
  <si>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</si>
  <si>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</si>
  <si>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</si>
  <si>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</si>
  <si>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</si>
  <si>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</si>
  <si>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</si>
  <si>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</si>
  <si>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</si>
  <si>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</si>
  <si>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</si>
  <si>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</si>
  <si>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</si>
  <si>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</si>
  <si>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</si>
  <si>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</si>
  <si>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</si>
  <si>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</si>
  <si>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</si>
  <si>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</si>
  <si>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</si>
  <si>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</si>
  <si>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</si>
  <si>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</si>
  <si>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</si>
  <si>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</si>
  <si>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</si>
  <si>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</si>
  <si>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</si>
  <si>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</si>
  <si>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</si>
  <si>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</si>
  <si>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</si>
  <si>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</si>
  <si>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</si>
  <si>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</si>
  <si>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</si>
  <si>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</si>
  <si>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</si>
  <si>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</si>
  <si>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</si>
  <si>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</si>
  <si>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</si>
  <si>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</si>
  <si>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</si>
  <si>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</si>
  <si>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</si>
  <si>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</si>
  <si>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</si>
  <si>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Javier Machado Gini</t>
  </si>
  <si>
    <t>jmachdogini@gmail.com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</si>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</sst>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machdogini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I93" sqref="I9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2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Marruecos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5</v>
      </c>
      <c r="S19" s="149">
        <f>IF('No modificar!!'!AJ14=2,'No modificar!!'!AA14,IF('No modificar!!'!AJ15=2,'No modificar!!'!AA15,IF('No modificar!!'!AJ16=2,'No modificar!!'!AA16,'No modificar!!'!AA17)))</f>
        <v>0</v>
      </c>
      <c r="T19" s="147">
        <f>IF('No modificar!!'!AJ14=2,'No modificar!!'!AB14,IF('No modificar!!'!AJ15=2,'No modificar!!'!AB15,IF('No modificar!!'!AJ16=2,'No modificar!!'!AB16,'No modificar!!'!AB17)))</f>
        <v>4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Portugal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4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4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7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-1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0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1</v>
      </c>
      <c r="S39" s="149">
        <f>IF('No modificar!!'!AJ34=2,'No modificar!!'!AA34,IF('No modificar!!'!AJ35=2,'No modificar!!'!AA35,IF('No modificar!!'!AJ36=2,'No modificar!!'!AA36,'No modificar!!'!AA37)))</f>
        <v>3</v>
      </c>
      <c r="T39" s="147">
        <f>IF('No modificar!!'!AJ34=2,'No modificar!!'!AB34,IF('No modificar!!'!AJ35=2,'No modificar!!'!AB35,IF('No modificar!!'!AJ36=2,'No modificar!!'!AB36,'No modificar!!'!AB37)))</f>
        <v>7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8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4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7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8</v>
      </c>
      <c r="S60" s="99">
        <f>IF('No modificar!!'!AJ54=1,'No modificar!!'!AA54,IF('No modificar!!'!AJ55=1,'No modificar!!'!AA55,IF('No modificar!!'!AJ56=1,'No modificar!!'!AA56,'No modificar!!'!AA57)))</f>
        <v>-4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3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opLeftCell="A3" workbookViewId="0">
      <selection activeCell="N24" sqref="N24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Marruecos</v>
      </c>
      <c r="E8" s="184">
        <v>0</v>
      </c>
      <c r="F8" s="169"/>
      <c r="G8" s="185" t="str">
        <f>IF(E7&gt;E8,D7,IF(E8&gt;E7,D8,"Manualmente"))</f>
        <v>Uruguay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">
        <v>94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0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">
        <v>70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">
        <v>90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4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2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1</v>
      </c>
      <c r="F24" s="169"/>
      <c r="G24" s="185" t="str">
        <f>IF(E24&gt;E25,D24,IF(E25&gt;E24,D25,"Manualmente"))</f>
        <v>Perú</v>
      </c>
      <c r="H24" s="185">
        <v>1</v>
      </c>
      <c r="I24" s="169"/>
      <c r="J24" s="169"/>
      <c r="K24" s="169"/>
      <c r="L24" s="169"/>
      <c r="M24" s="165" t="s">
        <v>113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Inglaterra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3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3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4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2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0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3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0</v>
      </c>
      <c r="F56" s="187" t="str">
        <f>'Fase final'!D8</f>
        <v>Marruecos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0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1</v>
      </c>
      <c r="E61" s="172">
        <f>'Fase final'!E25</f>
        <v>2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3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0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4</v>
      </c>
      <c r="E68" s="48">
        <f>'Fase final'!H24</f>
        <v>1</v>
      </c>
      <c r="F68" s="49" t="str">
        <f>'Fase final'!G24</f>
        <v>Perú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0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2</v>
      </c>
      <c r="E77" s="16">
        <f>'Fase final'!N24</f>
        <v>1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Marruecos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Perú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3</v>
      </c>
      <c r="Z4" s="15">
        <f>D4+D6+D8</f>
        <v>4</v>
      </c>
      <c r="AA4" s="15">
        <f>Y4-Z4</f>
        <v>-1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6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4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1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1</v>
      </c>
      <c r="W14" s="22">
        <f>H20</f>
        <v>1</v>
      </c>
      <c r="X14" s="22">
        <f>I20</f>
        <v>1</v>
      </c>
      <c r="Y14" s="22">
        <f>C14+C16+C18</f>
        <v>4</v>
      </c>
      <c r="Z14" s="22">
        <f>D14+D16+D18</f>
        <v>5</v>
      </c>
      <c r="AA14" s="22">
        <f>Y14-Z14</f>
        <v>-1</v>
      </c>
      <c r="AB14" s="8">
        <f>3*V14+W14</f>
        <v>4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0</v>
      </c>
      <c r="AF14">
        <f>IF(OR(AB14&gt;AB17,AND(AB14=AB17,AA14&gt;AA17),AND(AB14=AB17,AA14=AA17,Y14&gt;Y17)),1,0)</f>
        <v>1</v>
      </c>
      <c r="AH14">
        <f>SUM(AD14:AF14)</f>
        <v>1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1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2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2</v>
      </c>
      <c r="E16" s="1" t="str">
        <f>'Fase de grupos'!J19</f>
        <v>Marruecos</v>
      </c>
      <c r="G16" s="9">
        <f>IF(C16&gt;D16,1,0)</f>
        <v>0</v>
      </c>
      <c r="H16" s="6">
        <f>IF(C16=D16,1,0)</f>
        <v>1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1</v>
      </c>
      <c r="O16" s="13">
        <f>IF(D16&lt;C16,1,0)</f>
        <v>0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1</v>
      </c>
      <c r="X16" s="6">
        <f>O20</f>
        <v>1</v>
      </c>
      <c r="Y16" s="6">
        <f>C15+D16+D19</f>
        <v>5</v>
      </c>
      <c r="Z16" s="6">
        <f>D15+C16+C19</f>
        <v>5</v>
      </c>
      <c r="AA16" s="6">
        <f>Y16-Z16</f>
        <v>0</v>
      </c>
      <c r="AB16" s="10">
        <f>3*V16+W16</f>
        <v>4</v>
      </c>
      <c r="AD16">
        <f>IF(OR(AB16&gt;AB14,AND(AB16=AB14,AA16&gt;AA14),AND(AB16=AB14,AA16=AA14,Y16&gt;Y14)),1,0)</f>
        <v>1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2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2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6</v>
      </c>
      <c r="AA17" s="16">
        <f>Y17-Z17</f>
        <v>-5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1</v>
      </c>
      <c r="H20" s="19">
        <f t="shared" ref="H20:N20" si="1">SUM(H14:H19)</f>
        <v>1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1</v>
      </c>
      <c r="O20" s="20">
        <f>SUM(O14:O19)</f>
        <v>1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1</v>
      </c>
      <c r="AA24" s="22">
        <f>Y24-Z24</f>
        <v>7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1</v>
      </c>
      <c r="Z25" s="6">
        <f>C24+D27+D29</f>
        <v>5</v>
      </c>
      <c r="AA25" s="6">
        <f>Y25-Z25</f>
        <v>-4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4</v>
      </c>
      <c r="AA26" s="6">
        <f>Y26-Z26</f>
        <v>-1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2</v>
      </c>
      <c r="X27" s="16">
        <f>R30</f>
        <v>1</v>
      </c>
      <c r="Y27" s="16">
        <f>D25+D27+D28</f>
        <v>2</v>
      </c>
      <c r="Z27" s="16">
        <f>C25+C27+C28</f>
        <v>4</v>
      </c>
      <c r="AA27" s="16">
        <f>Y27-Z27</f>
        <v>-2</v>
      </c>
      <c r="AB27" s="12">
        <f>3*V27+W27</f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2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4</v>
      </c>
      <c r="Z34" s="95">
        <f>D34+D36+D38</f>
        <v>1</v>
      </c>
      <c r="AA34" s="95">
        <f>Y34-Z34</f>
        <v>3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3</v>
      </c>
      <c r="Z35" s="6">
        <f>C34+D37+D39</f>
        <v>8</v>
      </c>
      <c r="AA35" s="6">
        <f>Y35-Z35</f>
        <v>-5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0</v>
      </c>
      <c r="D36" s="13">
        <f>'Fase de grupos'!I39</f>
        <v>0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5</v>
      </c>
      <c r="Z36" s="6">
        <f>D35+C36+C39</f>
        <v>2</v>
      </c>
      <c r="AA36" s="6">
        <f>Y36-Z36</f>
        <v>3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3</v>
      </c>
      <c r="Z37" s="97">
        <f>C35+C37+C38</f>
        <v>4</v>
      </c>
      <c r="AA37" s="97">
        <f>Y37-Z37</f>
        <v>-1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1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3</v>
      </c>
      <c r="Z45" s="6">
        <f>C44+D47+D49</f>
        <v>5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3</v>
      </c>
      <c r="Z46" s="6">
        <f>D45+C46+C49</f>
        <v>5</v>
      </c>
      <c r="AA46" s="6">
        <f>Y46-Z46</f>
        <v>-2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2</v>
      </c>
      <c r="Z47" s="97">
        <f>C45+C47+C48</f>
        <v>5</v>
      </c>
      <c r="AA47" s="97">
        <f>Y47-Z47</f>
        <v>-3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4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9</v>
      </c>
      <c r="Z54" s="95">
        <f>D54+D56+D58</f>
        <v>2</v>
      </c>
      <c r="AA54" s="95">
        <f>Y54-Z54</f>
        <v>7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4</v>
      </c>
      <c r="Z55" s="6">
        <f>C54+D57+D59</f>
        <v>8</v>
      </c>
      <c r="AA55" s="6">
        <f>Y55-Z55</f>
        <v>-4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0</v>
      </c>
      <c r="X56" s="6">
        <f>O60</f>
        <v>1</v>
      </c>
      <c r="Y56" s="6">
        <f>C55+D56+D59</f>
        <v>5</v>
      </c>
      <c r="Z56" s="6">
        <f>D55+C56+C59</f>
        <v>4</v>
      </c>
      <c r="AA56" s="6">
        <f>Y56-Z56</f>
        <v>1</v>
      </c>
      <c r="AB56" s="10">
        <f>3*V56+W56</f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3</v>
      </c>
      <c r="Z57" s="97">
        <f>C55+C57+C58</f>
        <v>7</v>
      </c>
      <c r="AA57" s="97">
        <f>Y57-Z57</f>
        <v>-4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3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0</v>
      </c>
      <c r="L60" s="92">
        <f t="shared" si="5"/>
        <v>2</v>
      </c>
      <c r="M60" s="90">
        <f t="shared" si="5"/>
        <v>2</v>
      </c>
      <c r="N60" s="91">
        <f t="shared" si="5"/>
        <v>0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7</v>
      </c>
      <c r="Z64" s="95">
        <f>D64+D66+D68</f>
        <v>2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2</v>
      </c>
      <c r="Z65" s="6">
        <f>C64+D67+D69</f>
        <v>7</v>
      </c>
      <c r="AA65" s="6">
        <f>Y65-Z65</f>
        <v>-5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5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3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0</v>
      </c>
      <c r="X74" s="95">
        <f>I80</f>
        <v>1</v>
      </c>
      <c r="Y74" s="95">
        <f>C74+C76+C78</f>
        <v>5</v>
      </c>
      <c r="Z74" s="95">
        <f>D74+D76+D78</f>
        <v>4</v>
      </c>
      <c r="AA74" s="95">
        <f>Y74-Z74</f>
        <v>1</v>
      </c>
      <c r="AB74" s="8">
        <f>3*V74+W74</f>
        <v>6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2</v>
      </c>
      <c r="X75" s="6">
        <f>L80</f>
        <v>1</v>
      </c>
      <c r="Y75" s="6">
        <f>D74+C77+C79</f>
        <v>3</v>
      </c>
      <c r="Z75" s="6">
        <f>C74+D77+D79</f>
        <v>4</v>
      </c>
      <c r="AA75" s="6">
        <f>Y75-Z75</f>
        <v>-1</v>
      </c>
      <c r="AB75" s="10">
        <f>3*V75+W75</f>
        <v>2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6</v>
      </c>
      <c r="Z76" s="6">
        <f>D75+C76+C79</f>
        <v>3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1</v>
      </c>
      <c r="Z77" s="97">
        <f>C75+C77+C78</f>
        <v>4</v>
      </c>
      <c r="AA77" s="97">
        <f>Y77-Z77</f>
        <v>-3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0</v>
      </c>
      <c r="I80" s="92">
        <f t="shared" si="7"/>
        <v>1</v>
      </c>
      <c r="J80" s="90">
        <f t="shared" si="7"/>
        <v>0</v>
      </c>
      <c r="K80" s="91">
        <f t="shared" si="7"/>
        <v>2</v>
      </c>
      <c r="L80" s="92">
        <f t="shared" si="7"/>
        <v>1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2010-03-03T16:28:09Z</dcterms:created>
  <dcterms:modified xsi:type="dcterms:W3CDTF">2018-06-14T11:07:28Z</dcterms:modified>
</cp:coreProperties>
</file>