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E78" i="3"/>
  <c r="D78" i="3"/>
  <c r="C78" i="3"/>
  <c r="D77" i="3"/>
  <c r="C77" i="3"/>
  <c r="D76" i="3"/>
  <c r="C76" i="3"/>
  <c r="D75" i="3"/>
  <c r="C75" i="3"/>
  <c r="E74" i="3"/>
  <c r="J72" i="3" s="1"/>
  <c r="U75" i="3" s="1"/>
  <c r="D74" i="3"/>
  <c r="C74" i="3"/>
  <c r="D69" i="3"/>
  <c r="C69" i="3"/>
  <c r="D68" i="3"/>
  <c r="C68" i="3"/>
  <c r="D67" i="3"/>
  <c r="C67" i="3"/>
  <c r="J67" i="3" s="1"/>
  <c r="E66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E56" i="3"/>
  <c r="D56" i="3"/>
  <c r="C56" i="3"/>
  <c r="D55" i="3"/>
  <c r="C55" i="3"/>
  <c r="D54" i="3"/>
  <c r="C54" i="3"/>
  <c r="D49" i="3"/>
  <c r="C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D36" i="3"/>
  <c r="C36" i="3"/>
  <c r="D35" i="3"/>
  <c r="Y37" i="3" s="1"/>
  <c r="C35" i="3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5" i="3" l="1"/>
  <c r="M32" i="3" s="1"/>
  <c r="U36" i="3" s="1"/>
  <c r="B39" i="3"/>
  <c r="B57" i="3"/>
  <c r="B67" i="3"/>
  <c r="B75" i="3"/>
  <c r="M72" i="3" s="1"/>
  <c r="U76" i="3" s="1"/>
  <c r="B79" i="3"/>
  <c r="E36" i="3"/>
  <c r="E54" i="3"/>
  <c r="J52" i="3" s="1"/>
  <c r="U55" i="3" s="1"/>
  <c r="E64" i="3"/>
  <c r="J62" i="3" s="1"/>
  <c r="U65" i="3" s="1"/>
  <c r="E68" i="3"/>
  <c r="Y74" i="3"/>
  <c r="E76" i="3"/>
  <c r="B37" i="3"/>
  <c r="B49" i="3"/>
  <c r="B55" i="3"/>
  <c r="M52" i="3" s="1"/>
  <c r="U56" i="3" s="1"/>
  <c r="B65" i="3"/>
  <c r="M62" i="3" s="1"/>
  <c r="U66" i="3" s="1"/>
  <c r="B69" i="3"/>
  <c r="Z74" i="3"/>
  <c r="B77" i="3"/>
  <c r="I78" i="3"/>
  <c r="R77" i="3"/>
  <c r="I68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50" i="3"/>
  <c r="W4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4" i="3"/>
  <c r="AB36" i="3"/>
  <c r="AF37" i="3" s="1"/>
  <c r="AB46" i="3"/>
  <c r="AE46" i="3" s="1"/>
  <c r="AB17" i="3"/>
  <c r="AB75" i="3"/>
  <c r="AE65" i="3"/>
  <c r="AB47" i="3"/>
  <c r="AB35" i="3"/>
  <c r="AF34" i="3"/>
  <c r="AD37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6" i="3" l="1"/>
  <c r="AF47" i="3"/>
  <c r="AE34" i="3"/>
  <c r="AF36" i="3"/>
  <c r="AD36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38" i="2"/>
  <c r="P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Q38" i="2"/>
  <c r="N40" i="2"/>
  <c r="R40" i="2"/>
  <c r="R38" i="2"/>
  <c r="M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88" i="7"/>
  <c r="C58" i="7"/>
  <c r="U49" i="2"/>
  <c r="V49" i="2"/>
  <c r="C103" i="7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J23" i="5" l="1"/>
  <c r="M24" i="5" s="1"/>
  <c r="C93" i="7"/>
  <c r="C89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<sst xmlns="http://schemas.openxmlformats.org/spreadsheetml/2006/main" count="455" uniqueCount="226">
  <si>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</si>
  <si>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</si>
  <si>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</si>
  <si>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</si>
  <si>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</si>
  <si>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</si>
  <si>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</si>
  <si>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</si>
  <si>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</si>
  <si>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</si>
  <si>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</si>
  <si>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</si>
  <si>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</si>
  <si>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</si>
  <si>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</si>
  <si>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</si>
  <si>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</si>
  <si>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</si>
  <si>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</si>
  <si>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</si>
  <si>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</si>
  <si>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</si>
  <si>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</si>
  <si>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</si>
  <si>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</si>
  <si>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</si>
  <si>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</si>
  <si>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</si>
  <si>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</si>
  <si>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</si>
  <si>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</si>
  <si>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</si>
  <si>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</si>
  <si>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</si>
  <si>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</si>
  <si>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</si>
  <si>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</si>
  <si>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</si>
  <si>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</si>
  <si>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</si>
  <si>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</si>
  <si>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</si>
  <si>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</si>
  <si>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</si>
  <si>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</si>
  <si>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</si>
  <si>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</si>
  <si>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</si>
  <si>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</si>
  <si>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</si>
  <si>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</si>
  <si>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</si>
  <si>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</si>
  <si>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</si>
  <si>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</si>
  <si>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</si>
  <si>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</si>
  <si>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</si>
  <si>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</si>
  <si>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</si>
  <si>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</si>
  <si>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</si>
  <si>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</si>
  <si>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</si>
  <si>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</si>
  <si>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</si>
  <si>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</si>
  <si>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</si>
  <si>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</si>
  <si>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</si>
  <si>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</si>
  <si>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</si>
  <si>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</si>
  <si>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</si>
  <si>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</si>
  <si>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</si>
  <si>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</si>
  <si>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</si>
  <si>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</si>
  <si>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</si>
  <si>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</si>
  <si>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</si>
  <si>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</si>
  <si>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</si>
  <si>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</si>
  <si>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</si>
  <si>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</si>
  <si>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</si>
  <si>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</si>
  <si>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</si>
  <si>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</si>
  <si>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</si>
  <si>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</si>
  <si>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</si>
  <si>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</si>
  <si>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</si>
  <si>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</si>
  <si>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</si>
  <si>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</si>
  <si>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</si>
  <si>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</si>
  <si>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</si>
  <si>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</si>
  <si>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</si>
  <si>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</si>
  <si>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</si>
  <si>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</si>
  <si>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</si>
  <si>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</si>
  <si>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</si>
  <si>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</si>
  <si>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</si>
  <si>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</si>
  <si>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</si>
  <si>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</si>
  <si>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</si>
  <si>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</si>
  <si>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</si>
  <si>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</si>
  <si>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</si>
  <si>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</si>
  <si>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</si>
  <si>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</si>
  <si>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</si>
  <si>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</si>
  <si>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</si>
  <si>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</si>
  <si>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</si>
  <si>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</si>
  <si>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</si>
  <si>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</si>
  <si>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</si>
  <si>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</si>
  <si>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</si>
  <si>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</si>
  <si>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</si>
  <si>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</si>
  <si>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</si>
  <si>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</si>
  <si>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</si>
  <si>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</si>
  <si>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</si>
  <si>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</si>
  <si>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</si>
  <si>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</si>
  <si>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</si>
  <si>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</si>
  <si>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</si>
  <si>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</si>
  <si>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</si>
  <si>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</si>
  <si>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</si>
  <si>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</si>
  <si>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</si>
  <si>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</si>
  <si>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</si>
  <si>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</si>
  <si>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</si>
  <si>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</si>
  <si>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</si>
  <si>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</si>
  <si>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</si>
  <si>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</si>
  <si>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</si>
  <si>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</si>
  <si>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</si>
  <si>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</si>
  <si>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</si>
  <si>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</si>
  <si>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</si>
  <si>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</si>
  <si>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</si>
  <si>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</si>
  <si>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</si>
  <si>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</si>
  <si>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</si>
  <si>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</si>
  <si>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</si>
  <si>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</si>
  <si>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</si>
  <si>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</si>
  <si>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</si>
  <si>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</si>
  <si>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</si>
  <si>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</si>
  <si>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</si>
  <si>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</si>
  <si>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</si>
  <si>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</si>
  <si>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</si>
  <si>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</si>
  <si>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</si>
  <si>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</si>
  <si>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</si>
  <si>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</si>
  <si>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</si>
  <si>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</si>
  <si>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</si>
  <si>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</si>
  <si>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</si>
  <si>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</si>
  <si>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</si>
  <si>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</si>
  <si>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</si>
  <si>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</si>
  <si>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</si>
  <si>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</si>
  <si>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</si>
  <si>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</si>
  <si>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</si>
  <si>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</si>
  <si>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</si>
  <si>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</si>
  <si>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</si>
  <si>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</si>
  <si>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</si>
  <si>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</si>
  <si>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</si>
  <si>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</si>
  <si>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</si>
  <si>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</si>
  <si>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</si>
  <si>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</si>
  <si>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Ariel Fernandez</t>
  </si>
  <si>
    <t>elventilador@montevideo.com.uy</t>
  </si>
  <si>
    <t>Antoine Griezmann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</si>
</sst>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70227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lventilador@montevideo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4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68" workbookViewId="0">
      <selection activeCell="H68" sqref="H68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3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20" workbookViewId="0">
      <selection activeCell="P10" sqref="P10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7.140625" style="1" bestFit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3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Francia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Inglaterra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4</v>
      </c>
      <c r="I22" s="169"/>
      <c r="J22" s="169"/>
      <c r="K22" s="169"/>
      <c r="L22" s="169"/>
      <c r="M22" s="165" t="str">
        <f>IF(K9&gt;K16,J16,IF(K16&gt;K9,J9,"Manualmente"))</f>
        <v>Inglaterra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3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3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3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3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4</v>
      </c>
      <c r="E68" s="48">
        <f>'Fase final'!H24</f>
        <v>2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1</v>
      </c>
      <c r="F72" s="65" t="str">
        <f>'Fase final'!J16</f>
        <v>Inglaterra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3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Inglaterra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Inglaterra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Inglaterra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Antoine Griezmann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3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3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5</v>
      </c>
      <c r="Z15" s="6">
        <f>C14+D17+D19</f>
        <v>1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5</v>
      </c>
      <c r="AA17" s="16">
        <f>Y17-Z17</f>
        <v>-4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3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4</v>
      </c>
      <c r="Z25" s="6">
        <f>C24+D27+D29</f>
        <v>6</v>
      </c>
      <c r="AA25" s="6">
        <f>Y25-Z25</f>
        <v>-2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2</v>
      </c>
      <c r="Z27" s="16">
        <f>C25+C27+C28</f>
        <v>6</v>
      </c>
      <c r="AA27" s="16">
        <f>Y27-Z27</f>
        <v>-4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6</v>
      </c>
      <c r="Z34" s="95">
        <f>D34+D36+D38</f>
        <v>4</v>
      </c>
      <c r="AA34" s="95">
        <f>Y34-Z34</f>
        <v>2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7</v>
      </c>
      <c r="Z36" s="6">
        <f>D35+C36+C39</f>
        <v>3</v>
      </c>
      <c r="AA36" s="6">
        <f>Y36-Z36</f>
        <v>4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4</v>
      </c>
      <c r="Z37" s="97">
        <f>C35+C37+C38</f>
        <v>6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2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3</v>
      </c>
      <c r="AA44" s="95">
        <f>Y44-Z44</f>
        <v>4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7</v>
      </c>
      <c r="AA45" s="6">
        <f>Y45-Z45</f>
        <v>-5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3</v>
      </c>
      <c r="AA46" s="6">
        <f>Y46-Z46</f>
        <v>-1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3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2</v>
      </c>
      <c r="X47" s="97">
        <f>R50</f>
        <v>0</v>
      </c>
      <c r="Y47" s="97">
        <f>D45+D47+D48</f>
        <v>5</v>
      </c>
      <c r="Z47" s="97">
        <f>C45+C47+C48</f>
        <v>3</v>
      </c>
      <c r="AA47" s="97">
        <f>Y47-Z47</f>
        <v>2</v>
      </c>
      <c r="AB47" s="12">
        <f>3*V47+W47</f>
        <v>5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1</v>
      </c>
      <c r="D48" s="13">
        <f>'Fase de grupos'!I51</f>
        <v>1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1</v>
      </c>
      <c r="Q50" s="91">
        <f>SUM(Q44:Q49)</f>
        <v>2</v>
      </c>
      <c r="R50" s="92">
        <f>SUM(R44:R49)</f>
        <v>0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4</v>
      </c>
      <c r="Z56" s="6">
        <f>D55+C56+C59</f>
        <v>6</v>
      </c>
      <c r="AA56" s="6">
        <f>Y56-Z56</f>
        <v>-2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5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8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2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3</v>
      </c>
      <c r="Z74" s="95">
        <f>D74+D76+D78</f>
        <v>3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4</v>
      </c>
      <c r="Z75" s="6">
        <f>C74+D77+D79</f>
        <v>7</v>
      </c>
      <c r="AA75" s="6">
        <f>Y75-Z75</f>
        <v>-3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2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4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2018-06-12T00:55:04Z</dcterms:modified>
</cp:coreProperties>
</file>