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AA74" i="3" s="1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70" i="3" l="1"/>
  <c r="X64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36" i="3"/>
  <c r="AB46" i="3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AJ15" i="3"/>
  <c r="AJ27" i="3"/>
  <c r="AJ24" i="3"/>
  <c r="AJ25" i="3"/>
  <c r="AJ26" i="3"/>
  <c r="AJ16" i="3"/>
  <c r="AJ17" i="3"/>
  <c r="AJ4" i="3"/>
  <c r="AJ6" i="3"/>
  <c r="AJ7" i="3"/>
  <c r="AJ5" i="3"/>
  <c r="AJ14" i="3"/>
  <c r="R40" i="2" l="1"/>
  <c r="N40" i="2"/>
  <c r="S38" i="2"/>
  <c r="Q38" i="2"/>
  <c r="R38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88" i="7"/>
  <c r="C89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<sst xmlns="http://schemas.openxmlformats.org/spreadsheetml/2006/main" count="456" uniqueCount="226">
  <si>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</si>
  <si>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</si>
  <si>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</si>
  <si>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</si>
  <si>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</si>
  <si>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</si>
  <si>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</si>
  <si>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</si>
  <si>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</si>
  <si>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</si>
  <si>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</si>
  <si>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</si>
  <si>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</si>
  <si>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</si>
  <si>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</si>
  <si>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</si>
  <si>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</si>
  <si>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</si>
  <si>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</si>
  <si>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</si>
  <si>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</si>
  <si>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</si>
  <si>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</si>
  <si>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</si>
  <si>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</si>
  <si>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</si>
  <si>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</si>
  <si>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</si>
  <si>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</si>
  <si>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</si>
  <si>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</si>
  <si>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</si>
  <si>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</si>
  <si>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</si>
  <si>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</si>
  <si>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</si>
  <si>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</si>
  <si>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</si>
  <si>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</si>
  <si>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</si>
  <si>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</si>
  <si>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</si>
  <si>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</si>
  <si>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</si>
  <si>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</si>
  <si>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</si>
  <si>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</si>
  <si>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</si>
  <si>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</si>
  <si>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</si>
  <si>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</si>
  <si>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</si>
  <si>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</si>
  <si>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</si>
  <si>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</si>
  <si>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</si>
  <si>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</si>
  <si>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</si>
  <si>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</si>
  <si>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</si>
  <si>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</si>
  <si>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</si>
  <si>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</si>
  <si>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</si>
  <si>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</si>
  <si>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</si>
  <si>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</si>
  <si>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</si>
  <si>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</si>
  <si>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</si>
  <si>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</si>
  <si>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</si>
  <si>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</si>
  <si>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</si>
  <si>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</si>
  <si>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</si>
  <si>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</si>
  <si>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</si>
  <si>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</si>
  <si>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</si>
  <si>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</si>
  <si>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</si>
  <si>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</si>
  <si>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</si>
  <si>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</si>
  <si>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</si>
  <si>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</si>
  <si>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</si>
  <si>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</si>
  <si>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</si>
  <si>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</si>
  <si>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</si>
  <si>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</si>
  <si>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</si>
  <si>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</si>
  <si>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</si>
  <si>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</si>
  <si>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</si>
  <si>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</si>
  <si>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</si>
  <si>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</si>
  <si>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</si>
  <si>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</si>
  <si>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</si>
  <si>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</si>
  <si>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</si>
  <si>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</si>
  <si>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</si>
  <si>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</si>
  <si>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</si>
  <si>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</si>
  <si>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</si>
  <si>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</si>
  <si>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</si>
  <si>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</si>
  <si>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</si>
  <si>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</si>
  <si>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</si>
  <si>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</si>
  <si>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</si>
  <si>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</si>
  <si>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</si>
  <si>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</si>
  <si>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</si>
  <si>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</si>
  <si>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</si>
  <si>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</si>
  <si>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</si>
  <si>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</si>
  <si>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</si>
  <si>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</si>
  <si>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</si>
  <si>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</si>
  <si>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</si>
  <si>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</si>
  <si>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</si>
  <si>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</si>
  <si>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</si>
  <si>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</si>
  <si>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</si>
  <si>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</si>
  <si>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</si>
  <si>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</si>
  <si>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</si>
  <si>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</si>
  <si>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</si>
  <si>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</si>
  <si>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</si>
  <si>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</si>
  <si>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</si>
  <si>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</si>
  <si>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</si>
  <si>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</si>
  <si>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</si>
  <si>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</si>
  <si>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</si>
  <si>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</si>
  <si>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</si>
  <si>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</si>
  <si>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</si>
  <si>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</si>
  <si>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</si>
  <si>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</si>
  <si>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</si>
  <si>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</si>
  <si>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</si>
  <si>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</si>
  <si>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</si>
  <si>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</si>
  <si>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</si>
  <si>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</si>
  <si>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</si>
  <si>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</si>
  <si>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</si>
  <si>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</si>
  <si>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</si>
  <si>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</si>
  <si>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</si>
  <si>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</si>
  <si>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</si>
  <si>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</si>
  <si>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</si>
  <si>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</si>
  <si>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</si>
  <si>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</si>
  <si>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</si>
  <si>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</si>
  <si>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</si>
  <si>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</si>
  <si>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</si>
  <si>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</si>
  <si>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</si>
  <si>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</si>
  <si>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</si>
  <si>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</si>
  <si>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</si>
  <si>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</si>
  <si>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</si>
  <si>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</si>
  <si>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</si>
  <si>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</si>
  <si>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</si>
  <si>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</si>
  <si>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</si>
  <si>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</si>
  <si>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</si>
  <si>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</si>
  <si>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</si>
  <si>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</si>
  <si>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</si>
  <si>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</si>
  <si>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</si>
  <si>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</si>
  <si>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</si>
  <si>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</si>
  <si>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</si>
  <si>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</si>
  <si>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</si>
  <si>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</si>
  <si>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</si>
  <si>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</si>
  <si>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</si>
  <si>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06/07 - Nizhny Nóvgorod</t>
  </si>
  <si>
    <t>Thomas Müller</t>
  </si>
  <si>
    <t>Nicolás Fripp 2</t>
  </si>
  <si>
    <t>nico_3133@hotmail.com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</si>
</sst>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ico_3133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210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220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211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212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213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217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214</v>
      </c>
    </row>
    <row r="30" spans="2:9">
      <c r="C30" s="55" t="s">
        <v>215</v>
      </c>
    </row>
    <row r="31" spans="2:9">
      <c r="C31" s="55" t="s">
        <v>221</v>
      </c>
    </row>
    <row r="32" spans="2:9">
      <c r="C32" s="55" t="s">
        <v>216</v>
      </c>
    </row>
    <row r="33" spans="2:3">
      <c r="B33" s="56" t="s">
        <v>67</v>
      </c>
      <c r="C33" s="57" t="s">
        <v>209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K3" sqref="K3:S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224</v>
      </c>
      <c r="F3" s="199"/>
      <c r="G3" s="200"/>
      <c r="H3" s="121"/>
      <c r="I3" s="121"/>
      <c r="J3" s="122" t="s">
        <v>30</v>
      </c>
      <c r="K3" s="201" t="s">
        <v>225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">
        <v>89</v>
      </c>
      <c r="H17" s="132">
        <v>2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5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3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8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6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2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2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9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-5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4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-6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8</v>
      </c>
      <c r="S61" s="114">
        <f>IF('No modificar!!'!AJ54=0,'No modificar!!'!AA54,IF('No modificar!!'!AJ55=0,'No modificar!!'!AA55,IF('No modificar!!'!AJ56=0,'No modificar!!'!AA56,'No modificar!!'!AA57)))</f>
        <v>-8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219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5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-9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218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6" workbookViewId="0">
      <selection activeCell="S16" sqref="S16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2</v>
      </c>
      <c r="F8" s="169"/>
      <c r="G8" s="185" t="str">
        <f>IF(E7&gt;E8,D7,IF(E8&gt;E7,D8,"Manualmente"))</f>
        <v>España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222</v>
      </c>
      <c r="H9" s="210"/>
      <c r="I9" s="169"/>
      <c r="J9" s="185" t="str">
        <f>IF(H8&gt;H10,G8,IF(H10&gt;H8,G10,"Manualmente"))</f>
        <v>España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tr">
        <f>IF(E10&gt;E11,D10,IF(E11&gt;E10,D11,"Manualmente"))</f>
        <v>Argentina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187</v>
      </c>
      <c r="K12" s="208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189</v>
      </c>
      <c r="N13" s="208"/>
      <c r="O13" s="169"/>
      <c r="P13" s="165" t="str">
        <f>IF(N12&gt;N14,M12,IF(N14&gt;N12,M14,"Manualmente"))</f>
        <v>Alemania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185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Portugal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España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184</v>
      </c>
      <c r="H23" s="210"/>
      <c r="I23" s="169"/>
      <c r="J23" s="185" t="str">
        <f>IF(H22&gt;H24,G22,IF(H24&gt;H22,G24,"Manualmente"))</f>
        <v>Portugal</v>
      </c>
      <c r="K23" s="185">
        <v>0</v>
      </c>
      <c r="L23" s="169"/>
      <c r="M23" s="208" t="s">
        <v>190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2</v>
      </c>
      <c r="F24" s="169"/>
      <c r="G24" s="185" t="str">
        <f>IF(E24&gt;E25,D24,IF(E25&gt;E24,D25,"Manualmente"))</f>
        <v>Croacia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Portugal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188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186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0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5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4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2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2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2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Senegal</v>
      </c>
      <c r="D63" s="50">
        <f>'Fase final'!E31</f>
        <v>0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España</v>
      </c>
      <c r="D66" s="47">
        <f>'Fase final'!H8</f>
        <v>2</v>
      </c>
      <c r="E66" s="52">
        <f>'Fase final'!H10</f>
        <v>0</v>
      </c>
      <c r="F66" s="53" t="str">
        <f>'Fase final'!G10</f>
        <v>Argentina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Portugal</v>
      </c>
      <c r="D68" s="48">
        <f>'Fase final'!H22</f>
        <v>1</v>
      </c>
      <c r="E68" s="48">
        <f>'Fase final'!H24</f>
        <v>0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España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0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2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España</v>
      </c>
      <c r="D77" s="16">
        <f>'Fase final'!N22</f>
        <v>2</v>
      </c>
      <c r="E77" s="16">
        <f>'Fase final'!N24</f>
        <v>0</v>
      </c>
      <c r="F77" s="14" t="str">
        <f>'Fase final'!M24</f>
        <v>Portugal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191</v>
      </c>
      <c r="C86" s="161" t="str">
        <f>'Fase final'!D24</f>
        <v>Croacia</v>
      </c>
      <c r="D86"/>
    </row>
    <row r="87" spans="2:6" s="153" customFormat="1">
      <c r="B87" s="159" t="s">
        <v>192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193</v>
      </c>
      <c r="C88" s="161" t="str">
        <f>'Fase final'!D14</f>
        <v>Brasil</v>
      </c>
      <c r="E88" s="154"/>
      <c r="F88" s="154"/>
    </row>
    <row r="89" spans="2:6" s="153" customFormat="1">
      <c r="B89" s="159" t="s">
        <v>194</v>
      </c>
      <c r="C89" s="161" t="str">
        <f>'Fase final'!D29</f>
        <v>Suiza</v>
      </c>
      <c r="E89" s="154"/>
      <c r="F89" s="154"/>
    </row>
    <row r="90" spans="2:6" s="153" customFormat="1">
      <c r="B90" s="159" t="s">
        <v>195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196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197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198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199</v>
      </c>
      <c r="C94" s="161" t="str">
        <f>'Fase final'!D31</f>
        <v>Senegal</v>
      </c>
      <c r="E94" s="154"/>
      <c r="F94" s="154"/>
    </row>
    <row r="95" spans="2:6" s="153" customFormat="1" ht="15.75" thickBot="1">
      <c r="B95" s="160" t="s">
        <v>200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España</v>
      </c>
      <c r="E98" s="154"/>
      <c r="F98" s="154"/>
    </row>
    <row r="99" spans="2:6" s="153" customFormat="1">
      <c r="B99" s="159" t="s">
        <v>41</v>
      </c>
      <c r="C99" s="161" t="str">
        <f>'Fase final'!G10</f>
        <v>Argentina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201</v>
      </c>
      <c r="C108" s="65" t="str">
        <f>C72</f>
        <v>España</v>
      </c>
      <c r="D108"/>
      <c r="E108"/>
      <c r="F108"/>
    </row>
    <row r="109" spans="2:6">
      <c r="B109" s="9" t="s">
        <v>202</v>
      </c>
      <c r="C109" s="13" t="str">
        <f>F72</f>
        <v>Brasil</v>
      </c>
      <c r="D109"/>
      <c r="E109"/>
      <c r="F109"/>
    </row>
    <row r="110" spans="2:6">
      <c r="B110" s="9" t="s">
        <v>203</v>
      </c>
      <c r="C110" s="13" t="str">
        <f>C73</f>
        <v>Portugal</v>
      </c>
      <c r="D110"/>
      <c r="E110"/>
      <c r="F110"/>
    </row>
    <row r="111" spans="2:6" ht="15.75" thickBot="1">
      <c r="B111" s="11" t="s">
        <v>204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205</v>
      </c>
      <c r="C114" s="54" t="str">
        <f>C76</f>
        <v>Brasil</v>
      </c>
    </row>
    <row r="115" spans="2:6">
      <c r="B115" s="9" t="s">
        <v>206</v>
      </c>
      <c r="C115" s="13" t="str">
        <f>F76</f>
        <v>Alemania</v>
      </c>
      <c r="D115"/>
      <c r="E115"/>
      <c r="F115"/>
    </row>
    <row r="116" spans="2:6">
      <c r="B116" s="9" t="s">
        <v>207</v>
      </c>
      <c r="C116" s="13" t="str">
        <f>C77</f>
        <v>España</v>
      </c>
      <c r="D116"/>
      <c r="E116"/>
      <c r="F116"/>
    </row>
    <row r="117" spans="2:6" ht="15.75" thickBot="1">
      <c r="B117" s="11" t="s">
        <v>208</v>
      </c>
      <c r="C117" s="14" t="str">
        <f>F77</f>
        <v>Portugal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Thomas Müller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3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5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2</v>
      </c>
      <c r="Z6" s="6">
        <f>D5+C6+C9</f>
        <v>3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1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5</v>
      </c>
      <c r="Z14" s="22">
        <f>D14+D16+D18</f>
        <v>2</v>
      </c>
      <c r="AA14" s="22">
        <f>Y14-Z14</f>
        <v>3</v>
      </c>
      <c r="AB14" s="8">
        <f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1</v>
      </c>
      <c r="E16" s="1" t="str">
        <f>'Fase de grupos'!J19</f>
        <v>Marruecos</v>
      </c>
      <c r="G16" s="9">
        <f>IF(C16&gt;D16,1,0)</f>
        <v>0</v>
      </c>
      <c r="H16" s="6">
        <f>IF(C16=D16,1,0)</f>
        <v>1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1</v>
      </c>
      <c r="O16" s="13">
        <f>IF(D16&lt;C16,1,0)</f>
        <v>0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2</v>
      </c>
      <c r="X16" s="6">
        <f>O20</f>
        <v>1</v>
      </c>
      <c r="Y16" s="6">
        <f>C15+D16+D19</f>
        <v>2</v>
      </c>
      <c r="Z16" s="6">
        <f>D15+C16+C19</f>
        <v>6</v>
      </c>
      <c r="AA16" s="6">
        <f>Y16-Z16</f>
        <v>-4</v>
      </c>
      <c r="AB16" s="10">
        <f>3*V16+W16</f>
        <v>2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6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0</v>
      </c>
      <c r="N20" s="19">
        <f t="shared" si="1"/>
        <v>2</v>
      </c>
      <c r="O20" s="20">
        <f>SUM(O14:O19)</f>
        <v>1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5</v>
      </c>
      <c r="Z24" s="22">
        <f>D24+D26+D28</f>
        <v>2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0</v>
      </c>
      <c r="Z25" s="6">
        <f>C24+D27+D29</f>
        <v>5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2</v>
      </c>
      <c r="X27" s="16">
        <f>R30</f>
        <v>0</v>
      </c>
      <c r="Y27" s="16">
        <f>D25+D27+D28</f>
        <v>4</v>
      </c>
      <c r="Z27" s="16">
        <f>C25+C27+C28</f>
        <v>2</v>
      </c>
      <c r="AA27" s="16">
        <f>Y27-Z27</f>
        <v>2</v>
      </c>
      <c r="AB27" s="12">
        <f>3*V27+W27</f>
        <v>5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2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4</v>
      </c>
      <c r="Z34" s="95">
        <f>D34+D36+D38</f>
        <v>3</v>
      </c>
      <c r="AA34" s="95">
        <f>Y34-Z34</f>
        <v>1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5</v>
      </c>
      <c r="AA35" s="6">
        <f>Y35-Z35</f>
        <v>-3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5</v>
      </c>
      <c r="Z36" s="6">
        <f>D35+C36+C39</f>
        <v>3</v>
      </c>
      <c r="AA36" s="6">
        <f>Y36-Z36</f>
        <v>2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5</v>
      </c>
      <c r="Z37" s="97">
        <f>C35+C37+C38</f>
        <v>5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1</v>
      </c>
      <c r="AA44" s="95">
        <f>Y44-Z44</f>
        <v>9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5</v>
      </c>
      <c r="Z45" s="6">
        <f>C44+D47+D49</f>
        <v>3</v>
      </c>
      <c r="AA45" s="6">
        <f>Y45-Z45</f>
        <v>2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6</v>
      </c>
      <c r="AA46" s="6">
        <f>Y46-Z46</f>
        <v>-5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7</v>
      </c>
      <c r="AA47" s="97">
        <f>Y47-Z47</f>
        <v>-6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1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4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3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0</v>
      </c>
      <c r="Z57" s="97">
        <f>C55+C57+C58</f>
        <v>8</v>
      </c>
      <c r="AA57" s="97">
        <f>Y57-Z57</f>
        <v>-8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5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8</v>
      </c>
      <c r="Z64" s="95">
        <f>D64+D66+D68</f>
        <v>2</v>
      </c>
      <c r="AA64" s="95">
        <f>Y64-Z64</f>
        <v>6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0</v>
      </c>
      <c r="Z65" s="6">
        <f>C64+D67+D69</f>
        <v>9</v>
      </c>
      <c r="AA65" s="6">
        <f>Y65-Z65</f>
        <v>-9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5</v>
      </c>
      <c r="AA66" s="6">
        <f>Y66-Z66</f>
        <v>-2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2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3</v>
      </c>
      <c r="Z74" s="95">
        <f>D74+D76+D78</f>
        <v>3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5</v>
      </c>
      <c r="Z75" s="6">
        <f>C74+D77+D79</f>
        <v>3</v>
      </c>
      <c r="AA75" s="6">
        <f>Y75-Z75</f>
        <v>2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4</v>
      </c>
      <c r="Z76" s="6">
        <f>D75+C76+C79</f>
        <v>2</v>
      </c>
      <c r="AA76" s="6">
        <f>Y76-Z76</f>
        <v>2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1</v>
      </c>
      <c r="Z77" s="97">
        <f>C75+C77+C78</f>
        <v>5</v>
      </c>
      <c r="AA77" s="97">
        <f>Y77-Z77</f>
        <v>-4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2</v>
      </c>
      <c r="K80" s="91">
        <f t="shared" si="7"/>
        <v>1</v>
      </c>
      <c r="L80" s="92">
        <f t="shared" si="7"/>
        <v>0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2018-06-12T00:57:30Z</dcterms:modified>
</cp:coreProperties>
</file>