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 iterateDelta="1E-4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Y74" i="3" s="1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R77" i="3" l="1"/>
  <c r="Z74" i="3"/>
  <c r="Y64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G60" i="3"/>
  <c r="V54" i="3" s="1"/>
  <c r="K60" i="3"/>
  <c r="W55" i="3" s="1"/>
  <c r="K50" i="3"/>
  <c r="W45" i="3" s="1"/>
  <c r="AA27" i="3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6" i="3" l="1"/>
  <c r="AE65" i="3" s="1"/>
  <c r="AB55" i="3"/>
  <c r="AB45" i="3"/>
  <c r="AB46" i="3"/>
  <c r="AE46" i="3" s="1"/>
  <c r="AB17" i="3"/>
  <c r="AB75" i="3"/>
  <c r="AB47" i="3"/>
  <c r="AF47" i="3" s="1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66" i="3" l="1"/>
  <c r="AD34" i="3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Q38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R40" i="2" l="1"/>
  <c r="S38" i="2"/>
  <c r="R38" i="2"/>
  <c r="T40" i="2"/>
  <c r="N40" i="2"/>
  <c r="S39" i="2"/>
  <c r="S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94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F63" i="7"/>
  <c r="G17" i="5"/>
  <c r="V69" i="2"/>
  <c r="U69" i="2"/>
  <c r="J30" i="5"/>
  <c r="C104" i="7"/>
  <c r="V58" i="2"/>
  <c r="U58" i="2"/>
  <c r="V59" i="2"/>
  <c r="U59" i="2"/>
  <c r="G15" i="5"/>
  <c r="C100" i="7" s="1"/>
  <c r="U48" i="2"/>
  <c r="V48" i="2"/>
  <c r="U49" i="2"/>
  <c r="V49" i="2"/>
  <c r="C103" i="7"/>
  <c r="J23" i="5"/>
  <c r="M24" i="5" s="1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63" i="7" l="1"/>
  <c r="C91" i="7"/>
  <c r="C58" i="7"/>
  <c r="C89" i="7"/>
  <c r="C87" i="7"/>
  <c r="C5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<sst xmlns="http://schemas.openxmlformats.org/spreadsheetml/2006/main" count="457" uniqueCount="226">
  <si>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</si>
  <si>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</si>
  <si>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</si>
  <si>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</si>
  <si>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</si>
  <si>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</si>
  <si>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</si>
  <si>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</si>
  <si>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</si>
  <si>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</si>
  <si>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</si>
  <si>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</si>
  <si>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</si>
  <si>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</si>
  <si>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</si>
  <si>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</si>
  <si>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</si>
  <si>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</si>
  <si>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</si>
  <si>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</si>
  <si>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</si>
  <si>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</si>
  <si>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</si>
  <si>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</si>
  <si>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</si>
  <si>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</si>
  <si>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</si>
  <si>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</si>
  <si>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</si>
  <si>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</si>
  <si>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</si>
  <si>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</si>
  <si>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</si>
  <si>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</si>
  <si>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</si>
  <si>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</si>
  <si>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</si>
  <si>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</si>
  <si>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</si>
  <si>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</si>
  <si>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</si>
  <si>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</si>
  <si>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</si>
  <si>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</si>
  <si>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</si>
  <si>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</si>
  <si>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</si>
  <si>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</si>
  <si>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</si>
  <si>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</si>
  <si>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</si>
  <si>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</si>
  <si>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</si>
  <si>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</si>
  <si>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</si>
  <si>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</si>
  <si>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</si>
  <si>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</si>
  <si>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</si>
  <si>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</si>
  <si>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</si>
  <si>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</si>
  <si>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</si>
  <si>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</si>
  <si>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</si>
  <si>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</si>
  <si>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</si>
  <si>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</si>
  <si>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</si>
  <si>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</si>
  <si>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</si>
  <si>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</si>
  <si>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</si>
  <si>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</si>
  <si>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</si>
  <si>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</si>
  <si>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</si>
  <si>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</si>
  <si>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</si>
  <si>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</si>
  <si>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</si>
  <si>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</si>
  <si>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</si>
  <si>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</si>
  <si>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</si>
  <si>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</si>
  <si>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</si>
  <si>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</si>
  <si>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</si>
  <si>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</si>
  <si>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</si>
  <si>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</si>
  <si>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</si>
  <si>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</si>
  <si>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</si>
  <si>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</si>
  <si>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</si>
  <si>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</si>
  <si>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</si>
  <si>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</si>
  <si>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</si>
  <si>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</si>
  <si>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</si>
  <si>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</si>
  <si>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</si>
  <si>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</si>
  <si>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</si>
  <si>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</si>
  <si>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</si>
  <si>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</si>
  <si>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</si>
  <si>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</si>
  <si>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</si>
  <si>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</si>
  <si>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</si>
  <si>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</si>
  <si>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</si>
  <si>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</si>
  <si>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</si>
  <si>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</si>
  <si>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</si>
  <si>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</si>
  <si>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</si>
  <si>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</si>
  <si>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</si>
  <si>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</si>
  <si>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</si>
  <si>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</si>
  <si>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</si>
  <si>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</si>
  <si>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</si>
  <si>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</si>
  <si>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</si>
  <si>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</si>
  <si>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</si>
  <si>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</si>
  <si>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</si>
  <si>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</si>
  <si>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</si>
  <si>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</si>
  <si>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</si>
  <si>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</si>
  <si>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</si>
  <si>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</si>
  <si>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</si>
  <si>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</si>
  <si>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</si>
  <si>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</si>
  <si>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</si>
  <si>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</si>
  <si>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</si>
  <si>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</si>
  <si>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</si>
  <si>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</si>
  <si>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</si>
  <si>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</si>
  <si>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</si>
  <si>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</si>
  <si>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</si>
  <si>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</si>
  <si>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</si>
  <si>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</si>
  <si>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</si>
  <si>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</si>
  <si>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</si>
  <si>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</si>
  <si>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</si>
  <si>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</si>
  <si>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</si>
  <si>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</si>
  <si>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</si>
  <si>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</si>
  <si>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</si>
  <si>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</si>
  <si>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</si>
  <si>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</si>
  <si>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</si>
  <si>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</si>
  <si>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</si>
  <si>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</si>
  <si>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</si>
  <si>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</si>
  <si>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</si>
  <si>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</si>
  <si>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</si>
  <si>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</si>
  <si>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</si>
  <si>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</si>
  <si>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</si>
  <si>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</si>
  <si>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</si>
  <si>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</si>
  <si>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</si>
  <si>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</si>
  <si>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</si>
  <si>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</si>
  <si>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</si>
  <si>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</si>
  <si>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</si>
  <si>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</si>
  <si>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</si>
  <si>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</si>
  <si>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</si>
  <si>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</si>
  <si>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</si>
  <si>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</si>
  <si>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</si>
  <si>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</si>
  <si>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</si>
  <si>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</si>
  <si>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</si>
  <si>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</si>
  <si>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</si>
  <si>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</si>
  <si>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</si>
  <si>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</si>
  <si>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</si>
  <si>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</si>
  <si>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</si>
  <si>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</si>
  <si>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</si>
  <si>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</si>
  <si>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</si>
  <si>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Federico Porto</t>
  </si>
  <si>
    <t>manyaporto@hotmail.com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</si>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</sst>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nyaporto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8" sqref="C38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A83" workbookViewId="0">
      <selection activeCell="J82" sqref="J82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2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2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9</v>
      </c>
      <c r="R8" s="146">
        <f>IF('No modificar!!'!AJ4=3,'No modificar!!'!Z4,IF('No modificar!!'!AJ5=3,'No modificar!!'!Z5,IF('No modificar!!'!AJ6=3,'No modificar!!'!Z6,'No modificar!!'!Z7)))</f>
        <v>4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7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3</v>
      </c>
      <c r="T9" s="147">
        <f>IF('No modificar!!'!AJ4=2,'No modificar!!'!AB4,IF('No modificar!!'!AJ5=2,'No modificar!!'!AB5,IF('No modificar!!'!AJ6=2,'No modificar!!'!AB6,'No modificar!!'!AB7)))</f>
        <v>7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7</v>
      </c>
      <c r="S10" s="99">
        <f>IF('No modificar!!'!AJ4=1,'No modificar!!'!AA4,IF('No modificar!!'!AJ5=1,'No modificar!!'!AA5,IF('No modificar!!'!AJ6=1,'No modificar!!'!AA6,'No modificar!!'!AA7)))</f>
        <v>-4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2</v>
      </c>
      <c r="I11" s="129">
        <v>4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Rusia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4</v>
      </c>
      <c r="R11" s="114">
        <f>IF('No modificar!!'!AJ4=0,'No modificar!!'!Z4,IF('No modificar!!'!AJ5=0,'No modificar!!'!Z5,IF('No modificar!!'!AJ6=0,'No modificar!!'!Z6,'No modificar!!'!Z7)))</f>
        <v>8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2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3</v>
      </c>
      <c r="S18" s="146">
        <f>IF('No modificar!!'!AJ14=3,'No modificar!!'!AA14,IF('No modificar!!'!AJ15=3,'No modificar!!'!AA15,IF('No modificar!!'!AJ16=3,'No modificar!!'!AA16,'No modificar!!'!AA17)))</f>
        <v>4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Irán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1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Portugal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5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0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2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9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4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Perú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4</v>
      </c>
      <c r="S28" s="146">
        <f>IF('No modificar!!'!AJ24=3,'No modificar!!'!AA24,IF('No modificar!!'!AJ25=3,'No modificar!!'!AA25,IF('No modificar!!'!AJ26=3,'No modificar!!'!AA26,'No modificar!!'!AA27)))</f>
        <v>2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2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Francia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7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2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7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3</v>
      </c>
      <c r="T39" s="147">
        <f>IF('No modificar!!'!AJ34=2,'No modificar!!'!AB34,IF('No modificar!!'!AJ35=2,'No modificar!!'!AB35,IF('No modificar!!'!AJ36=2,'No modificar!!'!AB36,'No modificar!!'!AB37)))</f>
        <v>7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6</v>
      </c>
      <c r="S40" s="99">
        <f>IF('No modificar!!'!AJ34=1,'No modificar!!'!AA34,IF('No modificar!!'!AJ35=1,'No modificar!!'!AA35,IF('No modificar!!'!AJ36=1,'No modificar!!'!AA36,'No modificar!!'!AA37)))</f>
        <v>-3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2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3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4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7</v>
      </c>
      <c r="R49" s="149">
        <f>IF('No modificar!!'!AJ44=2,'No modificar!!'!Z44,IF('No modificar!!'!AJ45=2,'No modificar!!'!Z45,IF('No modificar!!'!AJ46=2,'No modificar!!'!Z46,'No modificar!!'!Z47)))</f>
        <v>6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4</v>
      </c>
      <c r="R51" s="114">
        <f>IF('No modificar!!'!AJ44=0,'No modificar!!'!Z44,IF('No modificar!!'!AJ45=0,'No modificar!!'!Z45,IF('No modificar!!'!AJ46=0,'No modificar!!'!Z46,'No modificar!!'!Z47)))</f>
        <v>9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3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0</v>
      </c>
      <c r="I58" s="135">
        <v>2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1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Corea del Sur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5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2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0</v>
      </c>
      <c r="R61" s="114">
        <f>IF('No modificar!!'!AJ54=0,'No modificar!!'!Z54,IF('No modificar!!'!AJ55=0,'No modificar!!'!Z55,IF('No modificar!!'!AJ56=0,'No modificar!!'!Z56,'No modificar!!'!Z57)))</f>
        <v>3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0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2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4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1</v>
      </c>
      <c r="T69" s="147">
        <f>IF('No modificar!!'!AJ64=2,'No modificar!!'!AB64,IF('No modificar!!'!AJ65=2,'No modificar!!'!AB65,IF('No modificar!!'!AJ66=2,'No modificar!!'!AB66,'No modificar!!'!AB67)))</f>
        <v>5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1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4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0</v>
      </c>
      <c r="T70" s="110">
        <f>IF('No modificar!!'!AJ64=1,'No modificar!!'!AB64,IF('No modificar!!'!AJ65=1,'No modificar!!'!AB65,IF('No modificar!!'!AJ66=1,'No modificar!!'!AB66,'No modificar!!'!AB67)))</f>
        <v>4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2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Polonia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3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0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-6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D5" zoomScale="115" zoomScaleNormal="115" workbookViewId="0">
      <selection activeCell="Q17" sqref="Q17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Irán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Perú</v>
      </c>
      <c r="E10" s="184">
        <v>1</v>
      </c>
      <c r="F10" s="169"/>
      <c r="G10" s="185" t="str">
        <f>IF(E10&gt;E11,D10,IF(E11&gt;E10,D11,"Manualmente"))</f>
        <v>Argentina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3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Uruguay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">
        <v>0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Francia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Corea del Sur</v>
      </c>
      <c r="E15" s="184">
        <v>1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0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1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2</v>
      </c>
      <c r="F22" s="169"/>
      <c r="G22" s="185" t="str">
        <f>IF(E21&gt;E22,D21,IF(E22&gt;E21,D22,"Manualmente"))</f>
        <v>Egipto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3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Francia</v>
      </c>
      <c r="K23" s="185">
        <v>2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2</v>
      </c>
      <c r="F24" s="169"/>
      <c r="G24" s="185" t="s">
        <v>94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Francia</v>
      </c>
      <c r="E25" s="184">
        <v>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Alemania</v>
      </c>
      <c r="H29" s="185">
        <v>1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Polonia</v>
      </c>
      <c r="E31" s="184">
        <v>1</v>
      </c>
      <c r="F31" s="169"/>
      <c r="G31" s="185" t="str">
        <f>IF(E31&gt;E32,D31,IF(E32&gt;E31,D32,"Manualmente"))</f>
        <v>Inglaterra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2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2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2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2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0</v>
      </c>
      <c r="E13" s="158">
        <f>'Fase de grupos'!I58</f>
        <v>2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1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1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2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4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1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2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1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2</v>
      </c>
      <c r="E38" s="163">
        <f>'Fase de grupos'!I11</f>
        <v>4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3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2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4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2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3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0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3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Irán</v>
      </c>
    </row>
    <row r="57" spans="2:6" s="153" customFormat="1">
      <c r="B57" s="159">
        <v>50</v>
      </c>
      <c r="C57" s="172" t="str">
        <f>'Fase final'!D10</f>
        <v>Perú</v>
      </c>
      <c r="D57" s="172">
        <f>'Fase final'!E10</f>
        <v>1</v>
      </c>
      <c r="E57" s="172">
        <f>'Fase final'!E11</f>
        <v>3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Corea del Sur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0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1</v>
      </c>
      <c r="E60" s="172">
        <f>'Fase final'!E22</f>
        <v>2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2</v>
      </c>
      <c r="E61" s="172">
        <f>'Fase final'!E25</f>
        <v>2</v>
      </c>
      <c r="F61" s="188" t="str">
        <f>'Fase final'!D25</f>
        <v>Francia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Polonia</v>
      </c>
      <c r="D63" s="50">
        <f>'Fase final'!E31</f>
        <v>1</v>
      </c>
      <c r="E63" s="50">
        <f>'Fase final'!E32</f>
        <v>2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Argentina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Egipto</v>
      </c>
      <c r="D68" s="48">
        <f>'Fase final'!H22</f>
        <v>1</v>
      </c>
      <c r="E68" s="48">
        <f>'Fase final'!H24</f>
        <v>2</v>
      </c>
      <c r="F68" s="49" t="str">
        <f>'Fase final'!G24</f>
        <v>Francia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1</v>
      </c>
      <c r="E69" s="50">
        <f>'Fase final'!H31</f>
        <v>0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0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Francia</v>
      </c>
      <c r="D73" s="16">
        <f>'Fase final'!K23</f>
        <v>2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1</v>
      </c>
      <c r="E76" s="42">
        <f>'Fase final'!N14</f>
        <v>1</v>
      </c>
      <c r="F76" s="43" t="str">
        <f>'Fase final'!M14</f>
        <v>Francia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3</v>
      </c>
      <c r="E77" s="16">
        <f>'Fase final'!N24</f>
        <v>2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Irán</v>
      </c>
      <c r="D83"/>
    </row>
    <row r="84" spans="2:6">
      <c r="B84" s="159" t="s">
        <v>36</v>
      </c>
      <c r="C84" s="161" t="str">
        <f>'Fase final'!D10</f>
        <v>Perú</v>
      </c>
      <c r="D84"/>
    </row>
    <row r="85" spans="2:6">
      <c r="B85" s="159" t="s">
        <v>39</v>
      </c>
      <c r="C85" s="161" t="str">
        <f>'Fase final'!D25</f>
        <v>Francia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Corea del Sur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Polonia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Argentina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Egipto</v>
      </c>
      <c r="E102" s="154"/>
      <c r="F102" s="154"/>
    </row>
    <row r="103" spans="2:6" s="153" customFormat="1">
      <c r="B103" s="159" t="s">
        <v>45</v>
      </c>
      <c r="C103" s="161" t="str">
        <f>'Fase final'!G24</f>
        <v>Francia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Francia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Francia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2</v>
      </c>
      <c r="E4" s="1" t="str">
        <f>'Fase de grupos'!J7</f>
        <v>Arabia Saudita</v>
      </c>
      <c r="G4" s="9">
        <f>IF(C4&gt;D4,1,0)</f>
        <v>0</v>
      </c>
      <c r="H4" s="6">
        <f>IF(C4=D4,1,0)</f>
        <v>0</v>
      </c>
      <c r="I4" s="13">
        <f>IF(C4&lt;D4,1,0)</f>
        <v>1</v>
      </c>
      <c r="J4" s="9">
        <f>IF(D4&gt;C4,1,0)</f>
        <v>1</v>
      </c>
      <c r="K4" s="6">
        <f>IF(D4=C4,1,0)</f>
        <v>0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0</v>
      </c>
      <c r="X4" s="15">
        <f>I10</f>
        <v>3</v>
      </c>
      <c r="Y4" s="15">
        <f>C4+C6+C8</f>
        <v>4</v>
      </c>
      <c r="Z4" s="15">
        <f>D4+D6+D8</f>
        <v>8</v>
      </c>
      <c r="AA4" s="15">
        <f>Y4-Z4</f>
        <v>-4</v>
      </c>
      <c r="AB4" s="8">
        <f>3*V4+W4</f>
        <v>0</v>
      </c>
      <c r="AD4">
        <f>IF(OR(AB4&gt;AB5,AND(AB4=AB5,AA4&gt;AA5),AND(AB4=AB5,AA4=AA5,Y4&gt;Y5)),1,0)</f>
        <v>0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0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0</v>
      </c>
    </row>
    <row r="5" spans="2:36">
      <c r="B5" s="1" t="str">
        <f>'Fase de grupos'!G8</f>
        <v>Egipto</v>
      </c>
      <c r="C5" s="9">
        <f>'Fase de grupos'!H8</f>
        <v>2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1</v>
      </c>
      <c r="O5" s="13">
        <f>IF(C5&lt;D5,1,0)</f>
        <v>0</v>
      </c>
      <c r="P5" s="6">
        <f>IF(D5&gt;C5,1,0)</f>
        <v>0</v>
      </c>
      <c r="Q5" s="6">
        <f>IF(D5=C5,1,0)</f>
        <v>1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1</v>
      </c>
      <c r="W5" s="6">
        <f>K10</f>
        <v>0</v>
      </c>
      <c r="X5" s="6">
        <f>L10</f>
        <v>2</v>
      </c>
      <c r="Y5" s="6">
        <f>D4+C7+C9</f>
        <v>3</v>
      </c>
      <c r="Z5" s="6">
        <f>C4+D7+D9</f>
        <v>7</v>
      </c>
      <c r="AA5" s="6">
        <f>Y5-Z5</f>
        <v>-4</v>
      </c>
      <c r="AB5" s="10">
        <f>3*V5+W5</f>
        <v>3</v>
      </c>
      <c r="AD5">
        <f>IF(OR(AB5&gt;AB4,AND(AB5=AB4,AA5&gt;AA4),AND(AB5=AB4,AA5=AA4,Y5&gt;Y4)),1,0)</f>
        <v>1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1</v>
      </c>
      <c r="X6" s="6">
        <f>O10</f>
        <v>0</v>
      </c>
      <c r="Y6" s="6">
        <f>C5+D6+D9</f>
        <v>7</v>
      </c>
      <c r="Z6" s="6">
        <f>D5+C6+C9</f>
        <v>4</v>
      </c>
      <c r="AA6" s="6">
        <f>Y6-Z6</f>
        <v>3</v>
      </c>
      <c r="AB6" s="10">
        <f>3*V6+W6</f>
        <v>7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9</v>
      </c>
      <c r="Z7" s="16">
        <f>C5+C7+C8</f>
        <v>4</v>
      </c>
      <c r="AA7" s="16">
        <f>Y7-Z7</f>
        <v>5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2</v>
      </c>
      <c r="D8" s="13">
        <f>'Fase de grupos'!I11</f>
        <v>4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0</v>
      </c>
      <c r="I10" s="3">
        <f t="shared" si="0"/>
        <v>3</v>
      </c>
      <c r="J10" s="2">
        <f t="shared" si="0"/>
        <v>1</v>
      </c>
      <c r="K10" s="7">
        <f t="shared" si="0"/>
        <v>0</v>
      </c>
      <c r="L10" s="3">
        <f t="shared" si="0"/>
        <v>2</v>
      </c>
      <c r="M10" s="2">
        <f t="shared" si="0"/>
        <v>2</v>
      </c>
      <c r="N10" s="7">
        <f t="shared" si="0"/>
        <v>1</v>
      </c>
      <c r="O10" s="3">
        <f>SUM(O4:O9)</f>
        <v>0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1</v>
      </c>
      <c r="W14" s="22">
        <f>H20</f>
        <v>0</v>
      </c>
      <c r="X14" s="22">
        <f>I20</f>
        <v>2</v>
      </c>
      <c r="Y14" s="22">
        <f>C14+C16+C18</f>
        <v>5</v>
      </c>
      <c r="Z14" s="22">
        <f>D14+D16+D18</f>
        <v>5</v>
      </c>
      <c r="AA14" s="22">
        <f>Y14-Z14</f>
        <v>0</v>
      </c>
      <c r="AB14" s="8">
        <f>3*V14+W14</f>
        <v>3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0</v>
      </c>
      <c r="AH14">
        <f>SUM(AD14:AF14)</f>
        <v>1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1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2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7</v>
      </c>
      <c r="Z15" s="6">
        <f>C14+D17+D19</f>
        <v>3</v>
      </c>
      <c r="AA15" s="6">
        <f>Y15-Z15</f>
        <v>4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2</v>
      </c>
      <c r="Z16" s="6">
        <f>D15+C16+C19</f>
        <v>9</v>
      </c>
      <c r="AA16" s="6">
        <f>Y16-Z16</f>
        <v>-7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1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0</v>
      </c>
      <c r="K17" s="6">
        <f>IF(C17=D17,1,0)</f>
        <v>1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1</v>
      </c>
      <c r="R17" s="13">
        <f>IF(D17&lt;C17,1,0)</f>
        <v>0</v>
      </c>
      <c r="S17" s="6"/>
      <c r="T17">
        <v>4</v>
      </c>
      <c r="U17" s="11" t="str">
        <f>P12</f>
        <v>Irán</v>
      </c>
      <c r="V17" s="11">
        <f>P20</f>
        <v>2</v>
      </c>
      <c r="W17" s="16">
        <f>Q20</f>
        <v>1</v>
      </c>
      <c r="X17" s="16">
        <f>R20</f>
        <v>0</v>
      </c>
      <c r="Y17" s="16">
        <f>D15+D17+D18</f>
        <v>5</v>
      </c>
      <c r="Z17" s="16">
        <f>C15+C17+C18</f>
        <v>2</v>
      </c>
      <c r="AA17" s="16">
        <f>Y17-Z17</f>
        <v>3</v>
      </c>
      <c r="AB17" s="12">
        <f>3*V17+W17</f>
        <v>7</v>
      </c>
      <c r="AD17">
        <f>IF(OR(AB17&gt;AB14,AND(AB17=AB14,AA17&gt;AA14),AND(AB17=AB14,AA17=AA14,Y17&gt;Y14)),1,0)</f>
        <v>1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2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2</v>
      </c>
    </row>
    <row r="18" spans="2:36">
      <c r="B18" s="1" t="str">
        <f>'Fase de grupos'!G21</f>
        <v>Portugal</v>
      </c>
      <c r="C18" s="9">
        <f>'Fase de grupos'!H21</f>
        <v>1</v>
      </c>
      <c r="D18" s="13">
        <f>'Fase de grupos'!I21</f>
        <v>2</v>
      </c>
      <c r="E18" s="1" t="str">
        <f>'Fase de grupos'!J21</f>
        <v>Irán</v>
      </c>
      <c r="G18" s="9">
        <f>IF(C18&gt;D18,1,0)</f>
        <v>0</v>
      </c>
      <c r="H18" s="6">
        <f>IF(C18=D18,1,0)</f>
        <v>0</v>
      </c>
      <c r="I18" s="13">
        <f>IF(C18&lt;D18,1,0)</f>
        <v>1</v>
      </c>
      <c r="J18" s="9"/>
      <c r="K18" s="6"/>
      <c r="L18" s="13"/>
      <c r="M18" s="9"/>
      <c r="N18" s="6"/>
      <c r="O18" s="13"/>
      <c r="P18" s="6">
        <f>IF(D18&gt;C18,1,0)</f>
        <v>1</v>
      </c>
      <c r="Q18" s="6">
        <f>IF(D18=C18,1,0)</f>
        <v>0</v>
      </c>
      <c r="R18" s="13">
        <f>IF(D18&lt;C18,1,0)</f>
        <v>0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4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1</v>
      </c>
      <c r="H20" s="19">
        <f t="shared" ref="H20:N20" si="1">SUM(H14:H19)</f>
        <v>0</v>
      </c>
      <c r="I20" s="20">
        <f t="shared" si="1"/>
        <v>2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2</v>
      </c>
      <c r="Q20" s="19">
        <f>SUM(Q14:Q19)</f>
        <v>1</v>
      </c>
      <c r="R20" s="20">
        <f>SUM(R14:R19)</f>
        <v>0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0</v>
      </c>
      <c r="X24" s="22">
        <f>I30</f>
        <v>1</v>
      </c>
      <c r="Y24" s="22">
        <f>C24+C26+C28</f>
        <v>5</v>
      </c>
      <c r="Z24" s="22">
        <f>D24+D26+D28</f>
        <v>3</v>
      </c>
      <c r="AA24" s="22">
        <f>Y24-Z24</f>
        <v>2</v>
      </c>
      <c r="AB24" s="8">
        <f>3*V24+W24</f>
        <v>6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0</v>
      </c>
      <c r="AF24">
        <f>IF(OR(AB24&gt;AB27,AND(AB24=AB27,AA24&gt;AA27),AND(AB24=AB27,AA24=AA27,Y24&gt;Y27)),1,0)</f>
        <v>1</v>
      </c>
      <c r="AH24">
        <f>SUM(AD24:AF24)</f>
        <v>2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2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3</v>
      </c>
      <c r="Z25" s="6">
        <f>C24+D27+D29</f>
        <v>7</v>
      </c>
      <c r="AA25" s="6">
        <f>Y25-Z25</f>
        <v>-4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2</v>
      </c>
      <c r="E26" s="1" t="str">
        <f>'Fase de grupos'!J29</f>
        <v>Perú</v>
      </c>
      <c r="G26" s="9">
        <f>IF(C26&gt;D26,1,0)</f>
        <v>0</v>
      </c>
      <c r="H26" s="6">
        <f>IF(C26=D26,1,0)</f>
        <v>0</v>
      </c>
      <c r="I26" s="13">
        <f>IF(C26&lt;D26,1,0)</f>
        <v>1</v>
      </c>
      <c r="J26" s="9"/>
      <c r="K26" s="6"/>
      <c r="L26" s="13"/>
      <c r="M26" s="9">
        <f>IF(D26&gt;C26,1,0)</f>
        <v>1</v>
      </c>
      <c r="N26" s="6">
        <f>IF(D26=C26,1,0)</f>
        <v>0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1</v>
      </c>
      <c r="X26" s="6">
        <f>O30</f>
        <v>0</v>
      </c>
      <c r="Y26" s="6">
        <f>C25+D26+D29</f>
        <v>6</v>
      </c>
      <c r="Z26" s="6">
        <f>D25+C26+C29</f>
        <v>4</v>
      </c>
      <c r="AA26" s="6">
        <f>Y26-Z26</f>
        <v>2</v>
      </c>
      <c r="AB26" s="10">
        <f>3*V26+W26</f>
        <v>7</v>
      </c>
      <c r="AD26">
        <f>IF(OR(AB26&gt;AB24,AND(AB26=AB24,AA26&gt;AA24),AND(AB26=AB24,AA26=AA24,Y26&gt;Y24)),1,0)</f>
        <v>1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3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3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0</v>
      </c>
      <c r="X27" s="16">
        <f>R30</f>
        <v>2</v>
      </c>
      <c r="Y27" s="16">
        <f>D25+D27+D28</f>
        <v>3</v>
      </c>
      <c r="Z27" s="16">
        <f>C25+C27+C28</f>
        <v>3</v>
      </c>
      <c r="AA27" s="16">
        <f>Y27-Z27</f>
        <v>0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2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0</v>
      </c>
      <c r="I30" s="20">
        <f t="shared" si="2"/>
        <v>1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2</v>
      </c>
      <c r="N30" s="19">
        <f t="shared" si="2"/>
        <v>1</v>
      </c>
      <c r="O30" s="20">
        <f>SUM(O24:O29)</f>
        <v>0</v>
      </c>
      <c r="P30" s="19">
        <f>SUM(P24:P29)</f>
        <v>1</v>
      </c>
      <c r="Q30" s="19">
        <f>SUM(Q24:Q29)</f>
        <v>0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7</v>
      </c>
      <c r="Z34" s="95">
        <f>D34+D36+D38</f>
        <v>4</v>
      </c>
      <c r="AA34" s="95">
        <f>Y34-Z34</f>
        <v>3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2</v>
      </c>
      <c r="Z35" s="6">
        <f>C34+D37+D39</f>
        <v>6</v>
      </c>
      <c r="AA35" s="6">
        <f>Y35-Z35</f>
        <v>-4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6</v>
      </c>
      <c r="Z36" s="6">
        <f>D35+C36+C39</f>
        <v>2</v>
      </c>
      <c r="AA36" s="6">
        <f>Y36-Z36</f>
        <v>4</v>
      </c>
      <c r="AB36" s="10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0</v>
      </c>
      <c r="X37" s="97">
        <f>R40</f>
        <v>2</v>
      </c>
      <c r="Y37" s="97">
        <f>D35+D37+D38</f>
        <v>3</v>
      </c>
      <c r="Z37" s="97">
        <f>C35+C37+C38</f>
        <v>6</v>
      </c>
      <c r="AA37" s="97">
        <f>Y37-Z37</f>
        <v>-3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1</v>
      </c>
      <c r="Q40" s="91">
        <f>SUM(Q34:Q39)</f>
        <v>0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2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3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7</v>
      </c>
      <c r="Z45" s="6">
        <f>C44+D47+D49</f>
        <v>6</v>
      </c>
      <c r="AA45" s="6">
        <f>Y45-Z45</f>
        <v>1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4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0</v>
      </c>
      <c r="X46" s="6">
        <f>O50</f>
        <v>3</v>
      </c>
      <c r="Y46" s="6">
        <f>C45+D46+D49</f>
        <v>4</v>
      </c>
      <c r="Z46" s="6">
        <f>D45+C46+C49</f>
        <v>9</v>
      </c>
      <c r="AA46" s="6">
        <f>Y46-Z46</f>
        <v>-5</v>
      </c>
      <c r="AB46" s="10">
        <f>3*V46+W46</f>
        <v>0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1</v>
      </c>
      <c r="W47" s="97">
        <f>Q50</f>
        <v>0</v>
      </c>
      <c r="X47" s="97">
        <f>R50</f>
        <v>2</v>
      </c>
      <c r="Y47" s="97">
        <f>D45+D47+D48</f>
        <v>3</v>
      </c>
      <c r="Z47" s="97">
        <f>C45+C47+C48</f>
        <v>5</v>
      </c>
      <c r="AA47" s="97">
        <f>Y47-Z47</f>
        <v>-2</v>
      </c>
      <c r="AB47" s="12">
        <f>3*V47+W47</f>
        <v>3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3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0</v>
      </c>
      <c r="N50" s="91">
        <f t="shared" si="4"/>
        <v>0</v>
      </c>
      <c r="O50" s="92">
        <f>SUM(O44:O49)</f>
        <v>3</v>
      </c>
      <c r="P50" s="91">
        <f>SUM(P44:P49)</f>
        <v>1</v>
      </c>
      <c r="Q50" s="91">
        <f>SUM(Q44:Q49)</f>
        <v>0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2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0</v>
      </c>
      <c r="D55" s="13">
        <f>'Fase de grupos'!I58</f>
        <v>2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0</v>
      </c>
      <c r="O55" s="13">
        <f>IF(C55&lt;D55,1,0)</f>
        <v>1</v>
      </c>
      <c r="P55" s="6">
        <f>IF(D55&gt;C55,1,0)</f>
        <v>1</v>
      </c>
      <c r="Q55" s="6">
        <f>IF(D55=C55,1,0)</f>
        <v>0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0</v>
      </c>
      <c r="W55" s="6">
        <f>K60</f>
        <v>2</v>
      </c>
      <c r="X55" s="6">
        <f>L60</f>
        <v>1</v>
      </c>
      <c r="Y55" s="6">
        <f>D54+C57+C59</f>
        <v>3</v>
      </c>
      <c r="Z55" s="6">
        <f>C54+D57+D59</f>
        <v>5</v>
      </c>
      <c r="AA55" s="6">
        <f>Y55-Z55</f>
        <v>-2</v>
      </c>
      <c r="AB55" s="10">
        <f>3*V55+W55</f>
        <v>2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0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1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0</v>
      </c>
      <c r="Z56" s="6">
        <f>D55+C56+C59</f>
        <v>3</v>
      </c>
      <c r="AA56" s="6">
        <f>Y56-Z56</f>
        <v>-3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2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1</v>
      </c>
      <c r="W57" s="97">
        <f>Q60</f>
        <v>1</v>
      </c>
      <c r="X57" s="97">
        <f>R60</f>
        <v>1</v>
      </c>
      <c r="Y57" s="97">
        <f>D55+D57+D58</f>
        <v>5</v>
      </c>
      <c r="Z57" s="97">
        <f>C55+C57+C58</f>
        <v>5</v>
      </c>
      <c r="AA57" s="97">
        <f>Y57-Z57</f>
        <v>0</v>
      </c>
      <c r="AB57" s="12">
        <f>3*V57+W57</f>
        <v>4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1</v>
      </c>
      <c r="AF57">
        <f>IF(OR(AB57&gt;AB56,AND(AB57=AB56,AA57&gt;AA56),AND(AB57=AB56,AA57=AA56,Y57&gt;Y56)),1,0)</f>
        <v>1</v>
      </c>
      <c r="AH57">
        <f>SUM(AD57:AF57)</f>
        <v>2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2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0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0</v>
      </c>
      <c r="K60" s="91">
        <f t="shared" si="5"/>
        <v>2</v>
      </c>
      <c r="L60" s="92">
        <f t="shared" si="5"/>
        <v>1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1</v>
      </c>
      <c r="Q60" s="91">
        <f>SUM(Q54:Q59)</f>
        <v>1</v>
      </c>
      <c r="R60" s="92">
        <f>SUM(R54:R59)</f>
        <v>1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1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6</v>
      </c>
      <c r="Z64" s="95">
        <f>D64+D66+D68</f>
        <v>2</v>
      </c>
      <c r="AA64" s="95">
        <f>Y64-Z64</f>
        <v>4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1</v>
      </c>
      <c r="X65" s="6">
        <f>L70</f>
        <v>1</v>
      </c>
      <c r="Y65" s="6">
        <f>D64+C67+C69</f>
        <v>4</v>
      </c>
      <c r="Z65" s="6">
        <f>C64+D67+D69</f>
        <v>4</v>
      </c>
      <c r="AA65" s="6">
        <f>Y65-Z65</f>
        <v>0</v>
      </c>
      <c r="AB65" s="10">
        <f>3*V65+W65</f>
        <v>4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1</v>
      </c>
      <c r="Z66" s="6">
        <f>D65+C66+C69</f>
        <v>6</v>
      </c>
      <c r="AA66" s="6">
        <f>Y66-Z66</f>
        <v>-5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1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1</v>
      </c>
      <c r="L67" s="13">
        <f>IF(C67&lt;D67,1,0)</f>
        <v>0</v>
      </c>
      <c r="M67" s="9"/>
      <c r="N67" s="6"/>
      <c r="O67" s="13"/>
      <c r="P67" s="6">
        <f>IF(D67&gt;C67,1,0)</f>
        <v>0</v>
      </c>
      <c r="Q67" s="6">
        <f>IF(D67=C67,1,0)</f>
        <v>1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1</v>
      </c>
      <c r="W67" s="97">
        <f>Q70</f>
        <v>2</v>
      </c>
      <c r="X67" s="97">
        <f>R70</f>
        <v>0</v>
      </c>
      <c r="Y67" s="97">
        <f>D65+D67+D68</f>
        <v>4</v>
      </c>
      <c r="Z67" s="97">
        <f>C65+C67+C68</f>
        <v>3</v>
      </c>
      <c r="AA67" s="97">
        <f>Y67-Z67</f>
        <v>1</v>
      </c>
      <c r="AB67" s="12">
        <f>3*V67+W67</f>
        <v>5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2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1</v>
      </c>
      <c r="K70" s="91">
        <f t="shared" si="6"/>
        <v>1</v>
      </c>
      <c r="L70" s="92">
        <f t="shared" si="6"/>
        <v>1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1</v>
      </c>
      <c r="Q70" s="91">
        <f>SUM(Q64:Q69)</f>
        <v>2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1</v>
      </c>
      <c r="X74" s="95">
        <f>I80</f>
        <v>0</v>
      </c>
      <c r="Y74" s="95">
        <f>C74+C76+C78</f>
        <v>7</v>
      </c>
      <c r="Z74" s="95">
        <f>D74+D76+D78</f>
        <v>3</v>
      </c>
      <c r="AA74" s="95">
        <f>Y74-Z74</f>
        <v>4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3</v>
      </c>
      <c r="Z75" s="6">
        <f>C74+D77+D79</f>
        <v>3</v>
      </c>
      <c r="AA75" s="6">
        <f>Y75-Z75</f>
        <v>0</v>
      </c>
      <c r="AB75" s="10">
        <f>3*V75+W75</f>
        <v>4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2</v>
      </c>
      <c r="X76" s="6">
        <f>O80</f>
        <v>0</v>
      </c>
      <c r="Y76" s="6">
        <f>C75+D76+D79</f>
        <v>5</v>
      </c>
      <c r="Z76" s="6">
        <f>D75+C76+C79</f>
        <v>3</v>
      </c>
      <c r="AA76" s="6">
        <f>Y76-Z76</f>
        <v>2</v>
      </c>
      <c r="AB76" s="10">
        <f>3*V76+W76</f>
        <v>5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0</v>
      </c>
      <c r="X77" s="97">
        <f>R80</f>
        <v>3</v>
      </c>
      <c r="Y77" s="97">
        <f>D75+D77+D78</f>
        <v>0</v>
      </c>
      <c r="Z77" s="97">
        <f>C75+C77+C78</f>
        <v>6</v>
      </c>
      <c r="AA77" s="97">
        <f>Y77-Z77</f>
        <v>-6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3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1</v>
      </c>
      <c r="I80" s="92">
        <f t="shared" si="7"/>
        <v>0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1</v>
      </c>
      <c r="N80" s="91">
        <f t="shared" si="7"/>
        <v>2</v>
      </c>
      <c r="O80" s="92">
        <f>SUM(O74:O79)</f>
        <v>0</v>
      </c>
      <c r="P80" s="91">
        <f>SUM(P74:P79)</f>
        <v>0</v>
      </c>
      <c r="Q80" s="91">
        <f>SUM(Q74:Q79)</f>
        <v>0</v>
      </c>
      <c r="R80" s="92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Federico Porto</cp:lastModifiedBy>
  <dcterms:created xsi:type="dcterms:W3CDTF">2010-03-03T16:28:09Z</dcterms:created>
  <dcterms:modified xsi:type="dcterms:W3CDTF">2018-06-14T13:59:20Z</dcterms:modified>
</cp:coreProperties>
</file>