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<sst xmlns="http://schemas.openxmlformats.org/spreadsheetml/2006/main" count="454" uniqueCount="225">
  <si>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</si>
  <si>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</si>
  <si>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</si>
  <si>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</si>
  <si>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</si>
  <si>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</si>
  <si>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</si>
  <si>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</si>
  <si>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</si>
  <si>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</si>
  <si>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</si>
  <si>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</si>
  <si>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</si>
  <si>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</si>
  <si>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</si>
  <si>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</si>
  <si>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</si>
  <si>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</si>
  <si>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</si>
  <si>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</si>
  <si>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</si>
  <si>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</si>
  <si>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</si>
  <si>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</si>
  <si>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</si>
  <si>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</si>
  <si>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</si>
  <si>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</si>
  <si>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</si>
  <si>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</si>
  <si>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</si>
  <si>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</si>
  <si>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</si>
  <si>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</si>
  <si>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</si>
  <si>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</si>
  <si>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</si>
  <si>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</si>
  <si>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</si>
  <si>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</si>
  <si>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</si>
  <si>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</si>
  <si>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</si>
  <si>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</si>
  <si>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</si>
  <si>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</si>
  <si>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</si>
  <si>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</si>
  <si>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</si>
  <si>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Cecilia Cristiano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</si>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</sst>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7960" y="619200"/>
          <a:ext cx="3349440" cy="2517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6080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8320" y="1114200"/>
          <a:ext cx="2100600" cy="137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3560" y="3009600"/>
          <a:ext cx="2233800" cy="139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8960" y="4876920"/>
          <a:ext cx="2129040" cy="139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8040" y="6810120"/>
          <a:ext cx="2100600" cy="137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8320" y="8696160"/>
          <a:ext cx="2110320" cy="1380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7400" y="10534680"/>
          <a:ext cx="2165400" cy="139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8040" y="12458880"/>
          <a:ext cx="2176920" cy="139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8320" y="14306400"/>
          <a:ext cx="2148120" cy="137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104120" y="3676320"/>
          <a:ext cx="1841400" cy="251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4.25" zeroHeight="false" outlineLevelRow="0" outlineLevelCol="0"/>
  <cols>
    <col collapsed="false" customWidth="true" hidden="false" outlineLevel="0" max="1" min="1" style="0" width="2.75"/>
    <col collapsed="false" customWidth="true" hidden="false" outlineLevel="0" max="2" min="2" style="1" width="18.37"/>
    <col collapsed="false" customWidth="true" hidden="false" outlineLevel="0" max="3" min="3" style="0" width="112.87"/>
    <col collapsed="false" customWidth="true" hidden="false" outlineLevel="0" max="4" min="4" style="0" width="1.75"/>
    <col collapsed="false" customWidth="true" hidden="false" outlineLevel="0" max="5" min="5" style="1" width="11.38"/>
    <col collapsed="false" customWidth="true" hidden="false" outlineLevel="0" max="7" min="6" style="1" width="3.75"/>
    <col collapsed="false" customWidth="true" hidden="false" outlineLevel="0" max="9" min="8" style="1" width="11.38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4.2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4.2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4.2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4.2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4.2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30" width="2.88"/>
    <col collapsed="false" customWidth="true" hidden="false" outlineLevel="0" max="2" min="2" style="0" width="3.75"/>
    <col collapsed="false" customWidth="true" hidden="false" outlineLevel="0" max="3" min="3" style="0" width="4.88"/>
    <col collapsed="false" customWidth="true" hidden="false" outlineLevel="0" max="4" min="4" style="0" width="15.74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4"/>
    <col collapsed="false" customWidth="true" hidden="false" outlineLevel="0" max="9" min="8" style="0" width="4.75"/>
    <col collapsed="false" customWidth="true" hidden="false" outlineLevel="0" max="10" min="10" style="0" width="15.74"/>
    <col collapsed="false" customWidth="true" hidden="false" outlineLevel="0" max="11" min="11" style="0" width="3.75"/>
    <col collapsed="false" customWidth="true" hidden="false" outlineLevel="0" max="12" min="12" style="1" width="3.75"/>
    <col collapsed="false" customWidth="true" hidden="false" outlineLevel="0" max="13" min="13" style="0" width="15.74"/>
    <col collapsed="false" customWidth="true" hidden="false" outlineLevel="0" max="18" min="14" style="0" width="3.75"/>
    <col collapsed="false" customWidth="true" hidden="false" outlineLevel="0" max="19" min="19" style="0" width="5.75"/>
    <col collapsed="false" customWidth="true" hidden="false" outlineLevel="0" max="20" min="20" style="0" width="4.75"/>
    <col collapsed="false" customWidth="true" hidden="false" outlineLevel="0" max="21" min="21" style="12" width="2.75"/>
    <col collapsed="false" customWidth="true" hidden="false" outlineLevel="0" max="22" min="22" style="0" width="25.12"/>
    <col collapsed="false" customWidth="true" hidden="false" outlineLevel="0" max="23" min="23" style="0" width="2.75"/>
    <col collapsed="false" customWidth="true" hidden="false" outlineLevel="0" max="30" min="24" style="31" width="11.38"/>
    <col collapsed="false" customWidth="true" hidden="false" outlineLevel="0" max="39" min="31" style="32" width="11.38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4.2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4.2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1</v>
      </c>
      <c r="I9" s="63" t="n">
        <v>0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1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7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1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1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2</v>
      </c>
      <c r="S11" s="81" t="n">
        <f aca="false">IF('No modificar!!'!AJ4=0,'No modificar!!'!AA4,IF('No modificar!!'!AJ5=0,'No modificar!!'!AA5,IF('No modificar!!'!AJ6=0,'No modificar!!'!AA6,'No modificar!!'!AA7)))</f>
        <v>-2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0</v>
      </c>
      <c r="I12" s="84" t="n">
        <v>0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0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4.2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2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4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3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4.2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0</v>
      </c>
      <c r="I19" s="93" t="n">
        <v>0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Irán</v>
      </c>
      <c r="N19" s="72" t="n">
        <f aca="false">IF('No modificar!!'!AJ14=2,'No modificar!!'!V14,IF('No modificar!!'!AJ15=2,'No modificar!!'!V15,IF('No modificar!!'!AJ16=2,'No modificar!!'!V16,'No modificar!!'!V17)))</f>
        <v>1</v>
      </c>
      <c r="O19" s="73" t="n">
        <f aca="false">IF('No modificar!!'!AJ14=2,'No modificar!!'!W14,IF('No modificar!!'!AJ15=2,'No modificar!!'!W15,IF('No modificar!!'!AJ16=2,'No modificar!!'!W16,'No modificar!!'!W17)))</f>
        <v>2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3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5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4.2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1</v>
      </c>
      <c r="I20" s="93" t="n">
        <v>1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Portugal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2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2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2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0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3</v>
      </c>
      <c r="S21" s="81" t="n">
        <f aca="false">IF('No modificar!!'!AJ14=0,'No modificar!!'!AA14,IF('No modificar!!'!AJ15=0,'No modificar!!'!AA15,IF('No modificar!!'!AJ16=0,'No modificar!!'!AA16,'No modificar!!'!AA17)))</f>
        <v>-2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1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2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4.2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1</v>
      </c>
      <c r="O28" s="67" t="n">
        <f aca="false">IF('No modificar!!'!AJ24=3,'No modificar!!'!W24,IF('No modificar!!'!AJ25=3,'No modificar!!'!W25,IF('No modificar!!'!AJ26=3,'No modificar!!'!W26,'No modificar!!'!W27)))</f>
        <v>2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4</v>
      </c>
      <c r="R28" s="67" t="n">
        <f aca="false">IF('No modificar!!'!AJ24=3,'No modificar!!'!Z24,IF('No modificar!!'!AJ25=3,'No modificar!!'!Z25,IF('No modificar!!'!AJ26=3,'No modificar!!'!Z26,'No modificar!!'!Z27)))</f>
        <v>3</v>
      </c>
      <c r="S28" s="67" t="n">
        <f aca="false">IF('No modificar!!'!AJ24=3,'No modificar!!'!AA24,IF('No modificar!!'!AJ25=3,'No modificar!!'!AA25,IF('No modificar!!'!AJ26=3,'No modificar!!'!AA26,'No modificar!!'!AA27)))</f>
        <v>1</v>
      </c>
      <c r="T28" s="65" t="n">
        <f aca="false">IF('No modificar!!'!AJ24=3,'No modificar!!'!AB24,IF('No modificar!!'!AJ25=3,'No modificar!!'!AB25,IF('No modificar!!'!AJ26=3,'No modificar!!'!AB26,'No modificar!!'!AB27)))</f>
        <v>5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4.2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1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2</v>
      </c>
      <c r="P29" s="73" t="n">
        <f aca="false">IF('No modificar!!'!AJ24=2,'No modificar!!'!X24,IF('No modificar!!'!AJ25=2,'No modificar!!'!X25,IF('No modificar!!'!AJ26=2,'No modificar!!'!X26,'No modificar!!'!X27)))</f>
        <v>0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5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4.2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1</v>
      </c>
      <c r="I31" s="93" t="n">
        <v>1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Perú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3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1</v>
      </c>
      <c r="I32" s="96" t="n">
        <v>0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0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4.2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0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Nigeria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3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4.2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1</v>
      </c>
      <c r="I39" s="93" t="n">
        <v>1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Islandia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2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4.2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0</v>
      </c>
      <c r="I40" s="93" t="n">
        <v>1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3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0</v>
      </c>
      <c r="I41" s="93" t="n">
        <v>1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Argentina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3</v>
      </c>
      <c r="S41" s="81" t="n">
        <f aca="false">IF('No modificar!!'!AJ34=0,'No modificar!!'!AA34,IF('No modificar!!'!AJ35=0,'No modificar!!'!AA35,IF('No modificar!!'!AJ36=0,'No modificar!!'!AA36,'No modificar!!'!AA37)))</f>
        <v>-2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1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4.2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2</v>
      </c>
      <c r="I48" s="93" t="n">
        <v>1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2</v>
      </c>
      <c r="O48" s="67" t="n">
        <f aca="false">IF('No modificar!!'!AJ44=3,'No modificar!!'!W44,IF('No modificar!!'!AJ45=3,'No modificar!!'!W45,IF('No modificar!!'!AJ46=3,'No modificar!!'!W46,'No modificar!!'!W47)))</f>
        <v>1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4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2</v>
      </c>
      <c r="T48" s="65" t="n">
        <f aca="false">IF('No modificar!!'!AJ44=3,'No modificar!!'!AB44,IF('No modificar!!'!AJ45=3,'No modificar!!'!AB45,IF('No modificar!!'!AJ46=3,'No modificar!!'!AB46,'No modificar!!'!AB47)))</f>
        <v>7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4.2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4.2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2</v>
      </c>
      <c r="S50" s="76" t="n">
        <f aca="false">IF('No modificar!!'!AJ44=1,'No modificar!!'!AA44,IF('No modificar!!'!AJ45=1,'No modificar!!'!AA45,IF('No modificar!!'!AJ46=1,'No modificar!!'!AA46,'No modificar!!'!AA47)))</f>
        <v>0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1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4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0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4.2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4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4.2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4.2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0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4.2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1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4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3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4.2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1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2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0</v>
      </c>
      <c r="T69" s="71" t="n">
        <f aca="false">IF('No modificar!!'!AJ64=2,'No modificar!!'!AB64,IF('No modificar!!'!AJ65=2,'No modificar!!'!AB65,IF('No modificar!!'!AJ66=2,'No modificar!!'!AB66,'No modificar!!'!AB67)))</f>
        <v>4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4.2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1</v>
      </c>
      <c r="S70" s="76" t="n">
        <f aca="false">IF('No modificar!!'!AJ64=1,'No modificar!!'!AA64,IF('No modificar!!'!AJ65=1,'No modificar!!'!AA65,IF('No modificar!!'!AJ66=1,'No modificar!!'!AA66,'No modificar!!'!AA67)))</f>
        <v>-1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2</v>
      </c>
      <c r="S71" s="81" t="n">
        <f aca="false">IF('No modificar!!'!AJ64=0,'No modificar!!'!AA64,IF('No modificar!!'!AJ65=0,'No modificar!!'!AA65,IF('No modificar!!'!AJ66=0,'No modificar!!'!AA66,'No modificar!!'!AA67)))</f>
        <v>-2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4.2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4.2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0</v>
      </c>
      <c r="I79" s="93" t="n">
        <v>1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4.2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0</v>
      </c>
      <c r="I81" s="93" t="n">
        <v>1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3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L20" activeCellId="0" sqref="L20"/>
    </sheetView>
  </sheetViews>
  <sheetFormatPr defaultRowHeight="14.25" zeroHeight="false" outlineLevelRow="0" outlineLevelCol="0"/>
  <cols>
    <col collapsed="false" customWidth="true" hidden="false" outlineLevel="0" max="1" min="1" style="30" width="2.75"/>
    <col collapsed="false" customWidth="true" hidden="false" outlineLevel="0" max="2" min="2" style="108" width="3.75"/>
    <col collapsed="false" customWidth="true" hidden="false" outlineLevel="0" max="3" min="3" style="108" width="10.38"/>
    <col collapsed="false" customWidth="true" hidden="false" outlineLevel="0" max="4" min="4" style="108" width="13.13"/>
    <col collapsed="false" customWidth="true" hidden="false" outlineLevel="0" max="6" min="5" style="108" width="3.75"/>
    <col collapsed="false" customWidth="true" hidden="false" outlineLevel="0" max="7" min="7" style="1" width="17.62"/>
    <col collapsed="false" customWidth="true" hidden="false" outlineLevel="0" max="8" min="8" style="1" width="3.75"/>
    <col collapsed="false" customWidth="true" hidden="false" outlineLevel="0" max="9" min="9" style="108" width="3.75"/>
    <col collapsed="false" customWidth="true" hidden="false" outlineLevel="0" max="10" min="10" style="1" width="18.74"/>
    <col collapsed="false" customWidth="true" hidden="false" outlineLevel="0" max="11" min="11" style="1" width="3.75"/>
    <col collapsed="false" customWidth="true" hidden="false" outlineLevel="0" max="12" min="12" style="108" width="7.38"/>
    <col collapsed="false" customWidth="true" hidden="false" outlineLevel="0" max="13" min="13" style="1" width="16.74"/>
    <col collapsed="false" customWidth="true" hidden="false" outlineLevel="0" max="14" min="14" style="1" width="3.75"/>
    <col collapsed="false" customWidth="true" hidden="false" outlineLevel="0" max="15" min="15" style="108" width="3.75"/>
    <col collapsed="false" customWidth="true" hidden="false" outlineLevel="0" max="16" min="16" style="1" width="15.74"/>
    <col collapsed="false" customWidth="true" hidden="false" outlineLevel="0" max="17" min="17" style="1" width="3.75"/>
    <col collapsed="false" customWidth="true" hidden="false" outlineLevel="0" max="18" min="18" style="108" width="3.75"/>
    <col collapsed="false" customWidth="true" hidden="false" outlineLevel="0" max="19" min="19" style="1" width="15.74"/>
    <col collapsed="false" customWidth="true" hidden="false" outlineLevel="0" max="20" min="20" style="108" width="3.75"/>
    <col collapsed="false" customWidth="true" hidden="false" outlineLevel="0" max="25" min="21" style="31" width="11.38"/>
    <col collapsed="false" customWidth="true" hidden="false" outlineLevel="0" max="1025" min="26" style="0" width="10.53"/>
  </cols>
  <sheetData>
    <row r="1" s="30" customFormat="true" ht="1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4.2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4.2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Irán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1</v>
      </c>
      <c r="F10" s="10"/>
      <c r="G10" s="118" t="str">
        <f aca="false">IF(E10&gt;E11,D10,IF(E11&gt;E10,D11,"Manualmente"))</f>
        <v>Francia</v>
      </c>
      <c r="H10" s="118" t="n">
        <v>0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Uruguay</v>
      </c>
      <c r="N12" s="122" t="n">
        <v>0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1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1</v>
      </c>
      <c r="F17" s="10"/>
      <c r="G17" s="118" t="str">
        <f aca="false">IF(E17&gt;E18,D17,IF(E18&gt;E17,D18,"Manualmente"))</f>
        <v>Inglaterra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4.2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2</v>
      </c>
      <c r="F22" s="10"/>
      <c r="G22" s="118" t="str">
        <f aca="false">IF(E21&gt;E22,D21,IF(E22&gt;E21,D22,"Manualmente"))</f>
        <v>Rusia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Rusia</v>
      </c>
      <c r="K23" s="118" t="n">
        <v>1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Nigeria</v>
      </c>
      <c r="E24" s="119" t="n">
        <v>1</v>
      </c>
      <c r="F24" s="10"/>
      <c r="G24" s="118" t="str">
        <f aca="false">IF(E24&gt;E25,D24,IF(E25&gt;E24,D25,"Manualmente"))</f>
        <v>Nigeria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Rusia</v>
      </c>
      <c r="N24" s="121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4.2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1</v>
      </c>
      <c r="F31" s="10"/>
      <c r="G31" s="118" t="str">
        <f aca="false">IF(E31&gt;E32,D31,IF(E32&gt;E31,D32,"Manualmente"))</f>
        <v>Colombia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4.2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4.2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4.2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4.2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4.2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4.2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4.2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4.2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4.2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4.2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4.2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4.2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4.2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4.2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4.2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4.2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4.2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4.2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4.2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4.2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4.2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4.2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4.2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4.2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4.2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4.2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4.2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4.2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4.2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1" width="4.75"/>
    <col collapsed="false" customWidth="true" hidden="false" outlineLevel="0" max="3" min="3" style="1" width="13.38"/>
    <col collapsed="false" customWidth="true" hidden="false" outlineLevel="0" max="5" min="4" style="1" width="2"/>
    <col collapsed="false" customWidth="true" hidden="false" outlineLevel="0" max="6" min="6" style="1" width="15.74"/>
    <col collapsed="false" customWidth="true" hidden="false" outlineLevel="0" max="7" min="7" style="0" width="3.75"/>
    <col collapsed="false" customWidth="true" hidden="false" outlineLevel="0" max="8" min="8" style="0" width="3"/>
    <col collapsed="false" customWidth="true" hidden="false" outlineLevel="0" max="9" min="9" style="0" width="15.74"/>
    <col collapsed="false" customWidth="true" hidden="false" outlineLevel="0" max="11" min="10" style="0" width="3.75"/>
    <col collapsed="false" customWidth="true" hidden="false" outlineLevel="0" max="12" min="12" style="0" width="15.74"/>
    <col collapsed="false" customWidth="true" hidden="false" outlineLevel="0" max="1025" min="13" style="0" width="10.53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4.2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1</v>
      </c>
      <c r="F3" s="124" t="str">
        <f aca="false">'Fase de grupos'!J8</f>
        <v>Uruguay</v>
      </c>
    </row>
    <row r="4" customFormat="false" ht="14.2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0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4.2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2</v>
      </c>
      <c r="F5" s="124" t="str">
        <f aca="false">'Fase de grupos'!J18</f>
        <v>Irán</v>
      </c>
    </row>
    <row r="6" customFormat="false" ht="14.2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4.2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0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4.2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0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4.2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0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4.2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1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4.2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4.2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4.2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4.2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0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4.2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1</v>
      </c>
      <c r="F15" s="124" t="str">
        <f aca="false">'Fase de grupos'!J68</f>
        <v>Inglaterra</v>
      </c>
    </row>
    <row r="16" s="8" customFormat="true" ht="14.2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4.25" hidden="false" customHeight="false" outlineLevel="0" collapsed="false">
      <c r="B18" s="123"/>
      <c r="C18" s="123"/>
      <c r="D18" s="123"/>
      <c r="E18" s="123"/>
      <c r="F18" s="123"/>
    </row>
    <row r="19" customFormat="false" ht="15" hidden="false" customHeight="false" outlineLevel="0" collapsed="false"/>
    <row r="20" customFormat="false" ht="14.2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0</v>
      </c>
      <c r="F20" s="127" t="str">
        <f aca="false">'Fase de grupos'!J9</f>
        <v>Egipto</v>
      </c>
    </row>
    <row r="21" customFormat="false" ht="14.2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4.2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0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4.2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1</v>
      </c>
      <c r="E23" s="123" t="n">
        <f aca="false">'Fase de grupos'!I20</f>
        <v>1</v>
      </c>
      <c r="F23" s="124" t="str">
        <f aca="false">'Fase de grupos'!J20</f>
        <v>Irán</v>
      </c>
    </row>
    <row r="24" customFormat="false" ht="14.2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4.2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4.2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1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4.2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4.2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4.2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4.2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4.2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4.2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1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4.2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1</v>
      </c>
      <c r="F33" s="124" t="str">
        <f aca="false">'Fase de grupos'!J70</f>
        <v>Inglaterra</v>
      </c>
    </row>
    <row r="34" s="8" customFormat="true" ht="14.2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1</v>
      </c>
      <c r="F34" s="124" t="str">
        <f aca="false">'Fase de grupos'!J79</f>
        <v>Colombia</v>
      </c>
    </row>
    <row r="35" s="8" customFormat="true" ht="1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4.25" hidden="false" customHeight="false" outlineLevel="0" collapsed="false">
      <c r="B36" s="1"/>
      <c r="C36" s="1"/>
      <c r="D36" s="1"/>
      <c r="E36" s="1"/>
      <c r="F36" s="1"/>
    </row>
    <row r="37" customFormat="false" ht="15" hidden="false" customHeight="false" outlineLevel="0" collapsed="false"/>
    <row r="38" customFormat="false" ht="14.2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4.2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0</v>
      </c>
      <c r="F39" s="124" t="str">
        <f aca="false">'Fase de grupos'!J12</f>
        <v>Egipto</v>
      </c>
    </row>
    <row r="40" customFormat="false" ht="14.2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0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4.2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1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4.2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1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4.2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0</v>
      </c>
      <c r="F43" s="124" t="str">
        <f aca="false">'Fase de grupos'!J32</f>
        <v>Perú</v>
      </c>
    </row>
    <row r="44" s="8" customFormat="true" ht="14.2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0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4.2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4.2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1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4.2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0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4.2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2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4.2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4.2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4.2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4.2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0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4.25" hidden="false" customHeight="false" outlineLevel="0" collapsed="false">
      <c r="B54" s="123"/>
      <c r="C54" s="123"/>
      <c r="D54" s="123"/>
      <c r="E54" s="123"/>
      <c r="F54" s="123"/>
    </row>
    <row r="55" s="8" customFormat="true" ht="15" hidden="false" customHeight="false" outlineLevel="0" collapsed="false">
      <c r="B55" s="123"/>
      <c r="C55" s="123"/>
      <c r="D55" s="123"/>
      <c r="E55" s="123"/>
      <c r="F55" s="123"/>
    </row>
    <row r="56" s="8" customFormat="true" ht="14.2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Irán</v>
      </c>
    </row>
    <row r="57" s="8" customFormat="true" ht="14.2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0</v>
      </c>
      <c r="F57" s="134" t="str">
        <f aca="false">'Fase final'!D11</f>
        <v>Islandia</v>
      </c>
    </row>
    <row r="58" s="8" customFormat="true" ht="14.2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4.2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1</v>
      </c>
      <c r="E59" s="60" t="n">
        <f aca="false">'Fase final'!E18</f>
        <v>0</v>
      </c>
      <c r="F59" s="134" t="str">
        <f aca="false">'Fase final'!D18</f>
        <v>Japón</v>
      </c>
    </row>
    <row r="60" s="8" customFormat="true" ht="14.2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2</v>
      </c>
      <c r="F60" s="134" t="str">
        <f aca="false">'Fase final'!D22</f>
        <v>Rusia</v>
      </c>
    </row>
    <row r="61" s="8" customFormat="true" ht="14.25" hidden="false" customHeight="false" outlineLevel="0" collapsed="false">
      <c r="B61" s="128" t="n">
        <v>54</v>
      </c>
      <c r="C61" s="60" t="str">
        <f aca="false">'Fase final'!D24</f>
        <v>Nigeria</v>
      </c>
      <c r="D61" s="60" t="n">
        <f aca="false">'Fase final'!E24</f>
        <v>1</v>
      </c>
      <c r="E61" s="60" t="n">
        <f aca="false">'Fase final'!E25</f>
        <v>0</v>
      </c>
      <c r="F61" s="134" t="str">
        <f aca="false">'Fase final'!D25</f>
        <v>Dinamarca</v>
      </c>
    </row>
    <row r="62" s="8" customFormat="true" ht="14.2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1</v>
      </c>
      <c r="F62" s="134" t="str">
        <f aca="false">'Fase final'!D29</f>
        <v>Costa Rica</v>
      </c>
    </row>
    <row r="63" s="8" customFormat="true" ht="1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1</v>
      </c>
      <c r="E63" s="135" t="n">
        <f aca="false">'Fase final'!E32</f>
        <v>0</v>
      </c>
      <c r="F63" s="136" t="str">
        <f aca="false">'Fase final'!D32</f>
        <v>Bélgica</v>
      </c>
    </row>
    <row r="64" s="8" customFormat="true" ht="14.25" hidden="false" customHeight="false" outlineLevel="0" collapsed="false">
      <c r="B64" s="123"/>
      <c r="C64" s="123"/>
      <c r="D64" s="123"/>
      <c r="E64" s="123"/>
      <c r="F64" s="123"/>
    </row>
    <row r="65" customFormat="false" ht="15" hidden="false" customHeight="false" outlineLevel="0" collapsed="false"/>
    <row r="66" customFormat="false" ht="14.2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0</v>
      </c>
      <c r="F66" s="138" t="str">
        <f aca="false">'Fase final'!G10</f>
        <v>Francia</v>
      </c>
    </row>
    <row r="67" customFormat="false" ht="14.2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1</v>
      </c>
      <c r="E67" s="60" t="n">
        <f aca="false">'Fase final'!H17</f>
        <v>0</v>
      </c>
      <c r="F67" s="139" t="str">
        <f aca="false">'Fase final'!G17</f>
        <v>Inglaterra</v>
      </c>
    </row>
    <row r="68" customFormat="false" ht="14.25" hidden="false" customHeight="false" outlineLevel="0" collapsed="false">
      <c r="B68" s="128" t="n">
        <v>59</v>
      </c>
      <c r="C68" s="60" t="str">
        <f aca="false">'Fase final'!G22</f>
        <v>Rusia</v>
      </c>
      <c r="D68" s="60" t="n">
        <f aca="false">'Fase final'!H22</f>
        <v>1</v>
      </c>
      <c r="E68" s="60" t="n">
        <f aca="false">'Fase final'!H24</f>
        <v>0</v>
      </c>
      <c r="F68" s="139" t="str">
        <f aca="false">'Fase final'!G24</f>
        <v>Nigeria</v>
      </c>
    </row>
    <row r="69" customFormat="false" ht="1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1</v>
      </c>
      <c r="E69" s="135" t="n">
        <f aca="false">'Fase final'!H31</f>
        <v>0</v>
      </c>
      <c r="F69" s="140" t="str">
        <f aca="false">'Fase final'!G31</f>
        <v>Colombia</v>
      </c>
    </row>
    <row r="71" customFormat="false" ht="15" hidden="false" customHeight="false" outlineLevel="0" collapsed="false"/>
    <row r="72" customFormat="false" ht="14.2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" hidden="false" customHeight="false" outlineLevel="0" collapsed="false">
      <c r="B73" s="129" t="n">
        <v>62</v>
      </c>
      <c r="C73" s="130" t="str">
        <f aca="false">'Fase final'!J23</f>
        <v>Rusia</v>
      </c>
      <c r="D73" s="130" t="n">
        <f aca="false">'Fase final'!K23</f>
        <v>1</v>
      </c>
      <c r="E73" s="130" t="n">
        <f aca="false">'Fase final'!K30</f>
        <v>2</v>
      </c>
      <c r="F73" s="131" t="str">
        <f aca="false">'Fase final'!J30</f>
        <v>Alemania</v>
      </c>
    </row>
    <row r="75" customFormat="false" ht="15" hidden="false" customHeight="false" outlineLevel="0" collapsed="false"/>
    <row r="76" customFormat="false" ht="14.2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0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1</v>
      </c>
      <c r="E77" s="130" t="n">
        <f aca="false">'Fase final'!N24</f>
        <v>0</v>
      </c>
      <c r="F77" s="131" t="str">
        <f aca="false">'Fase final'!M24</f>
        <v>Rusia</v>
      </c>
    </row>
    <row r="79" customFormat="false" ht="15" hidden="false" customHeight="false" outlineLevel="0" collapsed="false"/>
    <row r="80" customFormat="false" ht="14.2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4.25" hidden="false" customHeight="false" outlineLevel="0" collapsed="false">
      <c r="B81" s="128" t="s">
        <v>190</v>
      </c>
      <c r="C81" s="124" t="str">
        <f aca="false">'Fase final'!D22</f>
        <v>Rusia</v>
      </c>
    </row>
    <row r="82" customFormat="false" ht="14.2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4.25" hidden="false" customHeight="false" outlineLevel="0" collapsed="false">
      <c r="B83" s="128" t="s">
        <v>192</v>
      </c>
      <c r="C83" s="124" t="str">
        <f aca="false">'Fase final'!D8</f>
        <v>Irán</v>
      </c>
    </row>
    <row r="84" customFormat="false" ht="14.2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4.25" hidden="false" customHeight="false" outlineLevel="0" collapsed="false">
      <c r="B85" s="128" t="s">
        <v>194</v>
      </c>
      <c r="C85" s="124" t="str">
        <f aca="false">'Fase final'!D25</f>
        <v>Dinamarca</v>
      </c>
    </row>
    <row r="86" customFormat="false" ht="14.25" hidden="false" customHeight="false" outlineLevel="0" collapsed="false">
      <c r="B86" s="128" t="s">
        <v>195</v>
      </c>
      <c r="C86" s="124" t="str">
        <f aca="false">'Fase final'!D24</f>
        <v>Nigeria</v>
      </c>
    </row>
    <row r="87" s="8" customFormat="true" ht="14.25" hidden="false" customHeight="false" outlineLevel="0" collapsed="false">
      <c r="B87" s="128" t="s">
        <v>196</v>
      </c>
      <c r="C87" s="124" t="str">
        <f aca="false">'Fase final'!D11</f>
        <v>Islandia</v>
      </c>
      <c r="E87" s="1"/>
      <c r="F87" s="1"/>
    </row>
    <row r="88" s="8" customFormat="true" ht="14.2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4.25" hidden="false" customHeight="false" outlineLevel="0" collapsed="false">
      <c r="B89" s="128" t="s">
        <v>198</v>
      </c>
      <c r="C89" s="124" t="str">
        <f aca="false">'Fase final'!D29</f>
        <v>Costa Rica</v>
      </c>
      <c r="E89" s="1"/>
      <c r="F89" s="1"/>
    </row>
    <row r="90" s="8" customFormat="true" ht="14.2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4.25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8" customFormat="true" ht="14.25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4.25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4.2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8" customFormat="true" ht="15" hidden="false" customHeight="false" outlineLevel="0" collapsed="false">
      <c r="B95" s="129" t="s">
        <v>204</v>
      </c>
      <c r="C95" s="131" t="str">
        <f aca="false">'Fase final'!D18</f>
        <v>Japón</v>
      </c>
      <c r="E95" s="1"/>
      <c r="F95" s="1"/>
    </row>
    <row r="96" s="8" customFormat="true" ht="14.25" hidden="false" customHeight="false" outlineLevel="0" collapsed="false">
      <c r="B96" s="123"/>
      <c r="C96" s="123"/>
      <c r="E96" s="1"/>
      <c r="F96" s="1"/>
    </row>
    <row r="97" s="8" customFormat="true" ht="15" hidden="false" customHeight="false" outlineLevel="0" collapsed="false">
      <c r="B97" s="123"/>
      <c r="C97" s="123"/>
      <c r="E97" s="1"/>
      <c r="F97" s="1"/>
    </row>
    <row r="98" s="8" customFormat="true" ht="14.2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4.2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4.2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4.25" hidden="false" customHeight="false" outlineLevel="0" collapsed="false">
      <c r="B101" s="128" t="s">
        <v>208</v>
      </c>
      <c r="C101" s="124" t="str">
        <f aca="false">'Fase final'!G17</f>
        <v>Inglaterra</v>
      </c>
      <c r="E101" s="1"/>
      <c r="F101" s="1"/>
    </row>
    <row r="102" s="8" customFormat="true" ht="14.25" hidden="false" customHeight="false" outlineLevel="0" collapsed="false">
      <c r="B102" s="128" t="s">
        <v>209</v>
      </c>
      <c r="C102" s="124" t="str">
        <f aca="false">'Fase final'!G22</f>
        <v>Rusia</v>
      </c>
      <c r="E102" s="1"/>
      <c r="F102" s="1"/>
    </row>
    <row r="103" s="8" customFormat="true" ht="14.25" hidden="false" customHeight="false" outlineLevel="0" collapsed="false">
      <c r="B103" s="128" t="s">
        <v>210</v>
      </c>
      <c r="C103" s="124" t="str">
        <f aca="false">'Fase final'!G24</f>
        <v>Nigeria</v>
      </c>
      <c r="E103" s="1"/>
      <c r="F103" s="1"/>
    </row>
    <row r="104" s="8" customFormat="true" ht="14.2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" hidden="false" customHeight="false" outlineLevel="0" collapsed="false">
      <c r="B105" s="129" t="s">
        <v>212</v>
      </c>
      <c r="C105" s="131" t="str">
        <f aca="false">'Fase final'!G31</f>
        <v>Colombia</v>
      </c>
      <c r="E105" s="1"/>
      <c r="F105" s="1"/>
    </row>
    <row r="106" s="8" customFormat="true" ht="14.25" hidden="false" customHeight="false" outlineLevel="0" collapsed="false">
      <c r="B106" s="123"/>
      <c r="C106" s="123"/>
      <c r="E106" s="1"/>
      <c r="F106" s="1"/>
    </row>
    <row r="107" customFormat="false" ht="15" hidden="false" customHeight="false" outlineLevel="0" collapsed="false"/>
    <row r="108" customFormat="false" ht="14.25" hidden="false" customHeight="false" outlineLevel="0" collapsed="false">
      <c r="B108" s="125" t="s">
        <v>213</v>
      </c>
      <c r="C108" s="127" t="str">
        <f aca="false">C72</f>
        <v>Uruguay</v>
      </c>
    </row>
    <row r="109" customFormat="false" ht="14.2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4.25" hidden="false" customHeight="false" outlineLevel="0" collapsed="false">
      <c r="B110" s="128" t="s">
        <v>215</v>
      </c>
      <c r="C110" s="124" t="str">
        <f aca="false">C73</f>
        <v>Rusia</v>
      </c>
    </row>
    <row r="111" customFormat="false" ht="1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" hidden="false" customHeight="false" outlineLevel="0" collapsed="false"/>
    <row r="114" customFormat="false" ht="14.25" hidden="false" customHeight="false" outlineLevel="0" collapsed="false">
      <c r="B114" s="125" t="s">
        <v>217</v>
      </c>
      <c r="C114" s="127" t="str">
        <f aca="false">C76</f>
        <v>Uruguay</v>
      </c>
    </row>
    <row r="115" customFormat="false" ht="14.2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4.25" hidden="false" customHeight="false" outlineLevel="0" collapsed="false">
      <c r="B116" s="128" t="s">
        <v>219</v>
      </c>
      <c r="C116" s="124" t="str">
        <f aca="false">C77</f>
        <v>Brasil</v>
      </c>
    </row>
    <row r="117" customFormat="false" ht="15" hidden="false" customHeight="false" outlineLevel="0" collapsed="false">
      <c r="B117" s="129" t="s">
        <v>220</v>
      </c>
      <c r="C117" s="131" t="str">
        <f aca="false">F77</f>
        <v>Rusia</v>
      </c>
    </row>
    <row r="119" customFormat="false" ht="15" hidden="false" customHeight="false" outlineLevel="0" collapsed="false"/>
    <row r="120" customFormat="false" ht="1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" hidden="false" customHeight="false" outlineLevel="0" collapsed="false"/>
    <row r="122" customFormat="false" ht="15" hidden="false" customHeight="false" outlineLevel="0" collapsed="false">
      <c r="B122" s="141" t="s">
        <v>221</v>
      </c>
      <c r="C122" s="122" t="str">
        <f aca="false">'Fase final'!P17</f>
        <v>Luis 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4.2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15.74"/>
    <col collapsed="false" customWidth="true" hidden="false" outlineLevel="0" max="4" min="3" style="0" width="5.75"/>
    <col collapsed="false" customWidth="true" hidden="false" outlineLevel="0" max="5" min="5" style="0" width="15.74"/>
    <col collapsed="false" customWidth="true" hidden="false" outlineLevel="0" max="20" min="6" style="0" width="4.75"/>
    <col collapsed="false" customWidth="true" hidden="false" outlineLevel="0" max="21" min="21" style="1" width="15.74"/>
    <col collapsed="false" customWidth="true" hidden="false" outlineLevel="0" max="27" min="22" style="0" width="3.75"/>
    <col collapsed="false" customWidth="true" hidden="false" outlineLevel="0" max="28" min="28" style="0" width="4.75"/>
    <col collapsed="false" customWidth="true" hidden="false" outlineLevel="0" max="36" min="29" style="0" width="3.75"/>
    <col collapsed="false" customWidth="true" hidden="false" outlineLevel="0" max="1025" min="37" style="0" width="10.53"/>
  </cols>
  <sheetData>
    <row r="1" customFormat="false" ht="15" hidden="false" customHeight="false" outlineLevel="0" collapsed="false"/>
    <row r="2" customFormat="false" ht="1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4.2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2</v>
      </c>
      <c r="W4" s="126" t="n">
        <f aca="false">H10</f>
        <v>1</v>
      </c>
      <c r="X4" s="126" t="n">
        <f aca="false">I10</f>
        <v>0</v>
      </c>
      <c r="Y4" s="126" t="n">
        <f aca="false">C4+C6+C8</f>
        <v>3</v>
      </c>
      <c r="Z4" s="126" t="n">
        <f aca="false">D4+D6+D8</f>
        <v>1</v>
      </c>
      <c r="AA4" s="126" t="n">
        <f aca="false">Y4-Z4</f>
        <v>2</v>
      </c>
      <c r="AB4" s="142" t="n">
        <f aca="false">3*V4+W4</f>
        <v>7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4.2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1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1</v>
      </c>
      <c r="Z5" s="123" t="n">
        <f aca="false">C4+D7+D9</f>
        <v>3</v>
      </c>
      <c r="AA5" s="123" t="n">
        <f aca="false">Y5-Z5</f>
        <v>-2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4.2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0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0</v>
      </c>
      <c r="W6" s="123" t="n">
        <f aca="false">N10</f>
        <v>1</v>
      </c>
      <c r="X6" s="123" t="n">
        <f aca="false">O10</f>
        <v>2</v>
      </c>
      <c r="Y6" s="123" t="n">
        <f aca="false">C5+D6+D9</f>
        <v>0</v>
      </c>
      <c r="Z6" s="123" t="n">
        <f aca="false">D5+C6+C9</f>
        <v>2</v>
      </c>
      <c r="AA6" s="123" t="n">
        <f aca="false">Y6-Z6</f>
        <v>-2</v>
      </c>
      <c r="AB6" s="143" t="n">
        <f aca="false">3*V6+W6</f>
        <v>1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2</v>
      </c>
      <c r="AA7" s="130" t="n">
        <f aca="false">Y7-Z7</f>
        <v>2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4.2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0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1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1</v>
      </c>
      <c r="O9" s="124" t="n">
        <f aca="false">IF(D9&lt;C9,1,0)</f>
        <v>0</v>
      </c>
      <c r="P9" s="123"/>
      <c r="Q9" s="123"/>
      <c r="R9" s="124"/>
      <c r="S9" s="123"/>
    </row>
    <row r="10" customFormat="false" ht="15" hidden="false" customHeight="false" outlineLevel="0" collapsed="false">
      <c r="G10" s="141" t="n">
        <f aca="false">SUM(G4:G9)</f>
        <v>2</v>
      </c>
      <c r="H10" s="145" t="n">
        <f aca="false">SUM(H4:H9)</f>
        <v>1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0</v>
      </c>
      <c r="N10" s="145" t="n">
        <f aca="false">SUM(N4:N9)</f>
        <v>1</v>
      </c>
      <c r="O10" s="122" t="n">
        <f aca="false">SUM(O4:O9)</f>
        <v>2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" hidden="false" customHeight="false" outlineLevel="0" collapsed="false"/>
    <row r="12" customFormat="false" ht="1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4.2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0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0</v>
      </c>
      <c r="W14" s="126" t="n">
        <f aca="false">H20</f>
        <v>2</v>
      </c>
      <c r="X14" s="126" t="n">
        <f aca="false">I20</f>
        <v>1</v>
      </c>
      <c r="Y14" s="126" t="n">
        <f aca="false">C14+C16+C18</f>
        <v>0</v>
      </c>
      <c r="Z14" s="126" t="n">
        <f aca="false">D14+D16+D18</f>
        <v>2</v>
      </c>
      <c r="AA14" s="126" t="n">
        <f aca="false">Y14-Z14</f>
        <v>-2</v>
      </c>
      <c r="AB14" s="142" t="n">
        <f aca="false">3*V14+W14</f>
        <v>2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0</v>
      </c>
      <c r="AH14" s="0" t="n">
        <f aca="false">SUM(AD14:AF14)</f>
        <v>1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customFormat="false" ht="14.2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2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4</v>
      </c>
      <c r="Z15" s="123" t="n">
        <f aca="false">C14+D17+D19</f>
        <v>1</v>
      </c>
      <c r="AA15" s="123" t="n">
        <f aca="false">Y15-Z15</f>
        <v>3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4.2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0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0</v>
      </c>
      <c r="H16" s="123" t="n">
        <f aca="false">IF(C16=D16,1,0)</f>
        <v>1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1</v>
      </c>
      <c r="O16" s="124" t="n">
        <f aca="false">IF(D16&lt;C16,1,0)</f>
        <v>0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3</v>
      </c>
      <c r="AA16" s="123" t="n">
        <f aca="false">Y16-Z16</f>
        <v>-2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1</v>
      </c>
      <c r="D17" s="124" t="n">
        <f aca="false">'Fase de grupos'!I20</f>
        <v>1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0</v>
      </c>
      <c r="K17" s="123" t="n">
        <f aca="false">IF(C17=D17,1,0)</f>
        <v>1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1</v>
      </c>
      <c r="R17" s="124" t="n">
        <f aca="false">IF(D17&lt;C17,1,0)</f>
        <v>0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2</v>
      </c>
      <c r="X17" s="130" t="n">
        <f aca="false">R20</f>
        <v>0</v>
      </c>
      <c r="Y17" s="130" t="n">
        <f aca="false">D15+D17+D18</f>
        <v>3</v>
      </c>
      <c r="Z17" s="130" t="n">
        <f aca="false">C15+C17+C18</f>
        <v>2</v>
      </c>
      <c r="AA17" s="130" t="n">
        <f aca="false">Y17-Z17</f>
        <v>1</v>
      </c>
      <c r="AB17" s="144" t="n">
        <f aca="false">3*V17+W17</f>
        <v>5</v>
      </c>
      <c r="AD17" s="0" t="n">
        <f aca="false">IF(OR(AB17&gt;AB14,AND(AB17=AB14,AA17&gt;AA14),AND(AB17=AB14,AA17=AA14,Y17&gt;Y14)),1,0)</f>
        <v>1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2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2</v>
      </c>
    </row>
    <row r="18" customFormat="false" ht="14.2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0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0</v>
      </c>
      <c r="H18" s="123" t="n">
        <f aca="false">IF(C18=D18,1,0)</f>
        <v>1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1</v>
      </c>
      <c r="R18" s="124" t="n">
        <f aca="false">IF(D18&lt;C18,1,0)</f>
        <v>0</v>
      </c>
      <c r="S18" s="123"/>
    </row>
    <row r="19" customFormat="false" ht="1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1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" hidden="false" customHeight="false" outlineLevel="0" collapsed="false">
      <c r="G20" s="141" t="n">
        <f aca="false">SUM(G14:G19)</f>
        <v>0</v>
      </c>
      <c r="H20" s="145" t="n">
        <f aca="false">SUM(H14:H19)</f>
        <v>2</v>
      </c>
      <c r="I20" s="122" t="n">
        <f aca="false">SUM(I14:I19)</f>
        <v>1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1</v>
      </c>
      <c r="Q20" s="145" t="n">
        <f aca="false">SUM(Q14:Q19)</f>
        <v>2</v>
      </c>
      <c r="R20" s="122" t="n">
        <f aca="false">SUM(R14:R19)</f>
        <v>0</v>
      </c>
      <c r="S20" s="123"/>
    </row>
    <row r="21" customFormat="false" ht="15" hidden="false" customHeight="false" outlineLevel="0" collapsed="false"/>
    <row r="22" customFormat="false" ht="1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4.2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1</v>
      </c>
      <c r="W24" s="126" t="n">
        <f aca="false">H30</f>
        <v>2</v>
      </c>
      <c r="X24" s="126" t="n">
        <f aca="false">I30</f>
        <v>0</v>
      </c>
      <c r="Y24" s="126" t="n">
        <f aca="false">C24+C26+C28</f>
        <v>4</v>
      </c>
      <c r="Z24" s="126" t="n">
        <f aca="false">D24+D26+D28</f>
        <v>3</v>
      </c>
      <c r="AA24" s="126" t="n">
        <f aca="false">Y24-Z24</f>
        <v>1</v>
      </c>
      <c r="AB24" s="142" t="n">
        <f aca="false">3*V24+W24</f>
        <v>5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4.25" hidden="false" customHeight="false" outlineLevel="0" collapsed="false">
      <c r="B25" s="1" t="str">
        <f aca="false">'Fase de grupos'!G28</f>
        <v>Perú</v>
      </c>
      <c r="C25" s="128" t="n">
        <f aca="false">'Fase de grupos'!H28</f>
        <v>0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1</v>
      </c>
      <c r="W25" s="123" t="n">
        <f aca="false">K30</f>
        <v>1</v>
      </c>
      <c r="X25" s="123" t="n">
        <f aca="false">L30</f>
        <v>1</v>
      </c>
      <c r="Y25" s="123" t="n">
        <f aca="false">D24+C27+C29</f>
        <v>3</v>
      </c>
      <c r="Z25" s="123" t="n">
        <f aca="false">C24+D27+D29</f>
        <v>3</v>
      </c>
      <c r="AA25" s="123" t="n">
        <f aca="false">Y25-Z25</f>
        <v>0</v>
      </c>
      <c r="AB25" s="143" t="n">
        <f aca="false">3*V25+W25</f>
        <v>4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1</v>
      </c>
      <c r="AF25" s="0" t="n">
        <f aca="false">IF(OR(AB25&gt;AB27,AND(AB25=AB27,AA25&gt;AA27),AND(AB25=AB27,AA25=AA27,Y25&gt;Y27)),1,0)</f>
        <v>0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4.2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1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1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1</v>
      </c>
      <c r="X26" s="123" t="n">
        <f aca="false">O30</f>
        <v>2</v>
      </c>
      <c r="Y26" s="123" t="n">
        <f aca="false">C25+D26+D29</f>
        <v>1</v>
      </c>
      <c r="Z26" s="123" t="n">
        <f aca="false">D25+C26+C29</f>
        <v>3</v>
      </c>
      <c r="AA26" s="123" t="n">
        <f aca="false">Y26-Z26</f>
        <v>-2</v>
      </c>
      <c r="AB26" s="143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0</v>
      </c>
      <c r="AH26" s="0" t="n">
        <f aca="false">SUM(AD26:AF26)</f>
        <v>0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customFormat="false" ht="1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2</v>
      </c>
      <c r="X27" s="130" t="n">
        <f aca="false">R30</f>
        <v>0</v>
      </c>
      <c r="Y27" s="130" t="n">
        <f aca="false">D25+D27+D28</f>
        <v>3</v>
      </c>
      <c r="Z27" s="130" t="n">
        <f aca="false">C25+C27+C28</f>
        <v>2</v>
      </c>
      <c r="AA27" s="130" t="n">
        <f aca="false">Y27-Z27</f>
        <v>1</v>
      </c>
      <c r="AB27" s="144" t="n">
        <f aca="false">3*V27+W27</f>
        <v>5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4.2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1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0</v>
      </c>
      <c r="H28" s="123" t="n">
        <f aca="false">IF(C28=D28,1,0)</f>
        <v>1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1</v>
      </c>
      <c r="R28" s="124" t="n">
        <f aca="false">IF(D28&lt;C28,1,0)</f>
        <v>0</v>
      </c>
      <c r="S28" s="123"/>
    </row>
    <row r="29" customFormat="false" ht="1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0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1</v>
      </c>
      <c r="K29" s="123" t="n">
        <f aca="false">IF(C29=D29,1,0)</f>
        <v>0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0</v>
      </c>
      <c r="O29" s="124" t="n">
        <f aca="false">IF(D29&lt;C29,1,0)</f>
        <v>1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" hidden="false" customHeight="false" outlineLevel="0" collapsed="false">
      <c r="G30" s="141" t="n">
        <f aca="false">SUM(G24:G29)</f>
        <v>1</v>
      </c>
      <c r="H30" s="145" t="n">
        <f aca="false">SUM(H24:H29)</f>
        <v>2</v>
      </c>
      <c r="I30" s="122" t="n">
        <f aca="false">SUM(I24:I29)</f>
        <v>0</v>
      </c>
      <c r="J30" s="141" t="n">
        <f aca="false">SUM(J24:J29)</f>
        <v>1</v>
      </c>
      <c r="K30" s="145" t="n">
        <f aca="false">SUM(K24:K29)</f>
        <v>1</v>
      </c>
      <c r="L30" s="122" t="n">
        <f aca="false">SUM(L24:L29)</f>
        <v>1</v>
      </c>
      <c r="M30" s="141" t="n">
        <f aca="false">SUM(M24:M29)</f>
        <v>0</v>
      </c>
      <c r="N30" s="145" t="n">
        <f aca="false">SUM(N24:N29)</f>
        <v>1</v>
      </c>
      <c r="O30" s="122" t="n">
        <f aca="false">SUM(O24:O29)</f>
        <v>2</v>
      </c>
      <c r="P30" s="145" t="n">
        <f aca="false">SUM(P24:P29)</f>
        <v>1</v>
      </c>
      <c r="Q30" s="145" t="n">
        <f aca="false">SUM(Q24:Q29)</f>
        <v>2</v>
      </c>
      <c r="R30" s="122" t="n">
        <f aca="false">SUM(R24:R29)</f>
        <v>0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4.2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0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0</v>
      </c>
      <c r="H34" s="123" t="n">
        <f aca="false">IF(C34=D34,1,0)</f>
        <v>0</v>
      </c>
      <c r="I34" s="124" t="n">
        <f aca="false">IF(C34&lt;D34,1,0)</f>
        <v>1</v>
      </c>
      <c r="J34" s="128" t="n">
        <f aca="false">IF(D34&gt;C34,1,0)</f>
        <v>1</v>
      </c>
      <c r="K34" s="123" t="n">
        <f aca="false">IF(D34=C34,1,0)</f>
        <v>0</v>
      </c>
      <c r="L34" s="124" t="n">
        <f aca="false">IF(D34&lt;C34,1,0)</f>
        <v>0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0</v>
      </c>
      <c r="W34" s="126" t="n">
        <f aca="false">H40</f>
        <v>1</v>
      </c>
      <c r="X34" s="126" t="n">
        <f aca="false">I40</f>
        <v>2</v>
      </c>
      <c r="Y34" s="126" t="n">
        <f aca="false">C34+C36+C38</f>
        <v>1</v>
      </c>
      <c r="Z34" s="126" t="n">
        <f aca="false">D34+D36+D38</f>
        <v>3</v>
      </c>
      <c r="AA34" s="126" t="n">
        <f aca="false">Y34-Z34</f>
        <v>-2</v>
      </c>
      <c r="AB34" s="142" t="n">
        <f aca="false">3*V34+W34</f>
        <v>1</v>
      </c>
      <c r="AD34" s="0" t="n">
        <f aca="false">IF(OR(AB34&gt;AB35,AND(AB34=AB35,AA34&gt;AA35),AND(AB34=AB35,AA34=AA35,Y34&gt;Y35)),1,0)</f>
        <v>0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0</v>
      </c>
      <c r="AH34" s="0" t="n">
        <f aca="false">SUM(AD34:AF34)</f>
        <v>0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0</v>
      </c>
    </row>
    <row r="35" customFormat="false" ht="14.2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0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0</v>
      </c>
      <c r="O35" s="124" t="n">
        <f aca="false">IF(C35&lt;D35,1,0)</f>
        <v>1</v>
      </c>
      <c r="P35" s="123" t="n">
        <f aca="false">IF(D35&gt;C35,1,0)</f>
        <v>1</v>
      </c>
      <c r="Q35" s="123" t="n">
        <f aca="false">IF(D35=C35,1,0)</f>
        <v>0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1</v>
      </c>
      <c r="W35" s="123" t="n">
        <f aca="false">K40</f>
        <v>1</v>
      </c>
      <c r="X35" s="123" t="n">
        <f aca="false">L40</f>
        <v>1</v>
      </c>
      <c r="Y35" s="123" t="n">
        <f aca="false">D34+C37+C39</f>
        <v>2</v>
      </c>
      <c r="Z35" s="123" t="n">
        <f aca="false">C34+D37+D39</f>
        <v>2</v>
      </c>
      <c r="AA35" s="123" t="n">
        <f aca="false">Y35-Z35</f>
        <v>0</v>
      </c>
      <c r="AB35" s="143" t="n">
        <f aca="false">3*V35+W35</f>
        <v>4</v>
      </c>
      <c r="AD35" s="0" t="n">
        <f aca="false">IF(OR(AB35&gt;AB34,AND(AB35=AB34,AA35&gt;AA34),AND(AB35=AB34,AA35=AA34,Y35&gt;Y34)),1,0)</f>
        <v>1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0</v>
      </c>
      <c r="AH35" s="0" t="n">
        <f aca="false">SUM(AD35:AF35)</f>
        <v>2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customFormat="false" ht="14.2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1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0</v>
      </c>
      <c r="H36" s="123" t="n">
        <f aca="false">IF(C36=D36,1,0)</f>
        <v>1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1</v>
      </c>
      <c r="O36" s="124" t="n">
        <f aca="false">IF(D36&lt;C36,1,0)</f>
        <v>0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2</v>
      </c>
      <c r="X36" s="123" t="n">
        <f aca="false">O40</f>
        <v>1</v>
      </c>
      <c r="Y36" s="123" t="n">
        <f aca="false">C35+D36+D39</f>
        <v>2</v>
      </c>
      <c r="Z36" s="123" t="n">
        <f aca="false">D35+C36+C39</f>
        <v>3</v>
      </c>
      <c r="AA36" s="123" t="n">
        <f aca="false">Y36-Z36</f>
        <v>-1</v>
      </c>
      <c r="AB36" s="143" t="n">
        <f aca="false">3*V36+W36</f>
        <v>2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3</v>
      </c>
      <c r="W37" s="130" t="n">
        <f aca="false">Q40</f>
        <v>0</v>
      </c>
      <c r="X37" s="130" t="n">
        <f aca="false">R40</f>
        <v>0</v>
      </c>
      <c r="Y37" s="130" t="n">
        <f aca="false">D35+D37+D38</f>
        <v>3</v>
      </c>
      <c r="Z37" s="130" t="n">
        <f aca="false">C35+C37+C38</f>
        <v>0</v>
      </c>
      <c r="AA37" s="130" t="n">
        <f aca="false">Y37-Z37</f>
        <v>3</v>
      </c>
      <c r="AB37" s="144" t="n">
        <f aca="false">3*V37+W37</f>
        <v>9</v>
      </c>
      <c r="AD37" s="0" t="n">
        <f aca="false">IF(OR(AB37&gt;AB34,AND(AB37=AB34,AA37&gt;AA34),AND(AB37=AB34,AA37=AA34,Y37&gt;Y34)),1,0)</f>
        <v>1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3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customFormat="false" ht="14.2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0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0</v>
      </c>
      <c r="I38" s="124" t="n">
        <f aca="false">IF(C38&lt;D38,1,0)</f>
        <v>1</v>
      </c>
      <c r="J38" s="128"/>
      <c r="K38" s="123"/>
      <c r="L38" s="124"/>
      <c r="M38" s="128"/>
      <c r="N38" s="123"/>
      <c r="O38" s="124"/>
      <c r="P38" s="123" t="n">
        <f aca="false">IF(D38&gt;C38,1,0)</f>
        <v>1</v>
      </c>
      <c r="Q38" s="123" t="n">
        <f aca="false">IF(D38=C38,1,0)</f>
        <v>0</v>
      </c>
      <c r="R38" s="124" t="n">
        <f aca="false">IF(D38&lt;C38,1,0)</f>
        <v>0</v>
      </c>
    </row>
    <row r="39" customFormat="false" ht="1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" hidden="false" customHeight="false" outlineLevel="0" collapsed="false">
      <c r="G40" s="141" t="n">
        <f aca="false">SUM(G34:G39)</f>
        <v>0</v>
      </c>
      <c r="H40" s="145" t="n">
        <f aca="false">SUM(H34:H39)</f>
        <v>1</v>
      </c>
      <c r="I40" s="122" t="n">
        <f aca="false">SUM(I34:I39)</f>
        <v>2</v>
      </c>
      <c r="J40" s="141" t="n">
        <f aca="false">SUM(J34:J39)</f>
        <v>1</v>
      </c>
      <c r="K40" s="145" t="n">
        <f aca="false">SUM(K34:K39)</f>
        <v>1</v>
      </c>
      <c r="L40" s="122" t="n">
        <f aca="false">SUM(L34:L39)</f>
        <v>1</v>
      </c>
      <c r="M40" s="141" t="n">
        <f aca="false">SUM(M34:M39)</f>
        <v>0</v>
      </c>
      <c r="N40" s="145" t="n">
        <f aca="false">SUM(N34:N39)</f>
        <v>2</v>
      </c>
      <c r="O40" s="122" t="n">
        <f aca="false">SUM(O34:O39)</f>
        <v>1</v>
      </c>
      <c r="P40" s="145" t="n">
        <f aca="false">SUM(P34:P39)</f>
        <v>3</v>
      </c>
      <c r="Q40" s="145" t="n">
        <f aca="false">SUM(Q34:Q39)</f>
        <v>0</v>
      </c>
      <c r="R40" s="122" t="n">
        <f aca="false">SUM(R34:R39)</f>
        <v>0</v>
      </c>
    </row>
    <row r="41" customFormat="false" ht="15" hidden="false" customHeight="false" outlineLevel="0" collapsed="false"/>
    <row r="42" customFormat="false" ht="1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4.25" hidden="false" customHeight="false" outlineLevel="0" collapsed="false">
      <c r="B44" s="1" t="str">
        <f aca="false">'Fase de grupos'!G47</f>
        <v>Brasil</v>
      </c>
      <c r="C44" s="125" t="n">
        <f aca="false">'Fase de grupos'!H47</f>
        <v>1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0</v>
      </c>
      <c r="H44" s="123" t="n">
        <f aca="false">IF(C44=D44,1,0)</f>
        <v>1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1</v>
      </c>
      <c r="L44" s="124" t="n">
        <f aca="false">IF(D44&lt;C44,1,0)</f>
        <v>0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2</v>
      </c>
      <c r="W44" s="126" t="n">
        <f aca="false">H50</f>
        <v>1</v>
      </c>
      <c r="X44" s="126" t="n">
        <f aca="false">I50</f>
        <v>0</v>
      </c>
      <c r="Y44" s="126" t="n">
        <f aca="false">C44+C46+C48</f>
        <v>4</v>
      </c>
      <c r="Z44" s="126" t="n">
        <f aca="false">D44+D46+D48</f>
        <v>2</v>
      </c>
      <c r="AA44" s="126" t="n">
        <f aca="false">Y44-Z44</f>
        <v>2</v>
      </c>
      <c r="AB44" s="142" t="n">
        <f aca="false">3*V44+W44</f>
        <v>7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4.2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2</v>
      </c>
      <c r="AA45" s="123" t="n">
        <f aca="false">Y45-Z45</f>
        <v>0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4.2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2</v>
      </c>
      <c r="W46" s="123" t="n">
        <f aca="false">N50</f>
        <v>0</v>
      </c>
      <c r="X46" s="123" t="n">
        <f aca="false">O50</f>
        <v>1</v>
      </c>
      <c r="Y46" s="123" t="n">
        <f aca="false">C45+D46+D49</f>
        <v>4</v>
      </c>
      <c r="Z46" s="123" t="n">
        <f aca="false">D45+C46+C49</f>
        <v>3</v>
      </c>
      <c r="AA46" s="123" t="n">
        <f aca="false">Y46-Z46</f>
        <v>1</v>
      </c>
      <c r="AB46" s="143" t="n">
        <f aca="false">3*V46+W46</f>
        <v>6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1</v>
      </c>
      <c r="Z47" s="130" t="n">
        <f aca="false">C45+C47+C48</f>
        <v>4</v>
      </c>
      <c r="AA47" s="130" t="n">
        <f aca="false">Y47-Z47</f>
        <v>-3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4.25" hidden="false" customHeight="false" outlineLevel="0" collapsed="false">
      <c r="B48" s="1" t="str">
        <f aca="false">'Fase de grupos'!G51</f>
        <v>Brasil</v>
      </c>
      <c r="C48" s="128" t="n">
        <f aca="false">'Fase de grupos'!H51</f>
        <v>1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" hidden="false" customHeight="false" outlineLevel="0" collapsed="false">
      <c r="B49" s="1" t="str">
        <f aca="false">'Fase de grupos'!G52</f>
        <v>Suiza</v>
      </c>
      <c r="C49" s="129" t="n">
        <f aca="false">'Fase de grupos'!H52</f>
        <v>0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0</v>
      </c>
      <c r="L49" s="124" t="n">
        <f aca="false">IF(C49&lt;D49,1,0)</f>
        <v>1</v>
      </c>
      <c r="M49" s="128" t="n">
        <f aca="false">IF(D49&gt;C49,1,0)</f>
        <v>1</v>
      </c>
      <c r="N49" s="123" t="n">
        <f aca="false">IF(D49=C49,1,0)</f>
        <v>0</v>
      </c>
      <c r="O49" s="124" t="n">
        <f aca="false">IF(D49&lt;C49,1,0)</f>
        <v>0</v>
      </c>
      <c r="P49" s="123"/>
      <c r="Q49" s="123"/>
      <c r="R49" s="124"/>
    </row>
    <row r="50" customFormat="false" ht="15" hidden="false" customHeight="false" outlineLevel="0" collapsed="false">
      <c r="G50" s="141" t="n">
        <f aca="false">SUM(G44:G49)</f>
        <v>2</v>
      </c>
      <c r="H50" s="145" t="n">
        <f aca="false">SUM(H44:H49)</f>
        <v>1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2</v>
      </c>
      <c r="N50" s="145" t="n">
        <f aca="false">SUM(N44:N49)</f>
        <v>0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</row>
    <row r="51" customFormat="false" ht="15" hidden="false" customHeight="false" outlineLevel="0" collapsed="false"/>
    <row r="52" customFormat="false" ht="1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4.2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2</v>
      </c>
      <c r="AA54" s="126" t="n">
        <f aca="false">Y54-Z54</f>
        <v>4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4.2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4</v>
      </c>
      <c r="AA55" s="123" t="n">
        <f aca="false">Y55-Z55</f>
        <v>0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4.2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4</v>
      </c>
      <c r="AA56" s="123" t="n">
        <f aca="false">Y56-Z56</f>
        <v>-1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2</v>
      </c>
      <c r="Z57" s="130" t="n">
        <f aca="false">C55+C57+C58</f>
        <v>5</v>
      </c>
      <c r="AA57" s="130" t="n">
        <f aca="false">Y57-Z57</f>
        <v>-3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4.2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2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</row>
    <row r="61" customFormat="false" ht="15" hidden="false" customHeight="false" outlineLevel="0" collapsed="false"/>
    <row r="62" customFormat="false" ht="1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4.2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0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0</v>
      </c>
      <c r="H64" s="123" t="n">
        <f aca="false">IF(C64=D64,1,0)</f>
        <v>1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1</v>
      </c>
      <c r="L64" s="124" t="n">
        <f aca="false">IF(D64&lt;C64,1,0)</f>
        <v>0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1</v>
      </c>
      <c r="W64" s="126" t="n">
        <f aca="false">H70</f>
        <v>1</v>
      </c>
      <c r="X64" s="126" t="n">
        <f aca="false">I70</f>
        <v>1</v>
      </c>
      <c r="Y64" s="126" t="n">
        <f aca="false">C64+C66+C68</f>
        <v>2</v>
      </c>
      <c r="Z64" s="126" t="n">
        <f aca="false">D64+D66+D68</f>
        <v>2</v>
      </c>
      <c r="AA64" s="126" t="n">
        <f aca="false">Y64-Z64</f>
        <v>0</v>
      </c>
      <c r="AB64" s="142" t="n">
        <f aca="false">3*V64+W64</f>
        <v>4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4.2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1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2</v>
      </c>
      <c r="X65" s="123" t="n">
        <f aca="false">L70</f>
        <v>1</v>
      </c>
      <c r="Y65" s="123" t="n">
        <f aca="false">D64+C67+C69</f>
        <v>0</v>
      </c>
      <c r="Z65" s="123" t="n">
        <f aca="false">C64+D67+D69</f>
        <v>1</v>
      </c>
      <c r="AA65" s="123" t="n">
        <f aca="false">Y65-Z65</f>
        <v>-1</v>
      </c>
      <c r="AB65" s="143" t="n">
        <f aca="false">3*V65+W65</f>
        <v>2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4.2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1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0</v>
      </c>
      <c r="Z66" s="123" t="n">
        <f aca="false">D65+C66+C69</f>
        <v>2</v>
      </c>
      <c r="AA66" s="123" t="n">
        <f aca="false">Y66-Z66</f>
        <v>-2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1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4</v>
      </c>
      <c r="Z67" s="130" t="n">
        <f aca="false">C65+C67+C68</f>
        <v>1</v>
      </c>
      <c r="AA67" s="130" t="n">
        <f aca="false">Y67-Z67</f>
        <v>3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4.2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" hidden="false" customHeight="false" outlineLevel="0" collapsed="false">
      <c r="G70" s="141" t="n">
        <f aca="false">SUM(G64:G69)</f>
        <v>1</v>
      </c>
      <c r="H70" s="145" t="n">
        <f aca="false">SUM(H64:H69)</f>
        <v>1</v>
      </c>
      <c r="I70" s="122" t="n">
        <f aca="false">SUM(I64:I69)</f>
        <v>1</v>
      </c>
      <c r="J70" s="141" t="n">
        <f aca="false">SUM(J64:J69)</f>
        <v>0</v>
      </c>
      <c r="K70" s="145" t="n">
        <f aca="false">SUM(K64:K69)</f>
        <v>2</v>
      </c>
      <c r="L70" s="122" t="n">
        <f aca="false">SUM(L64:L69)</f>
        <v>1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" hidden="false" customHeight="false" outlineLevel="0" collapsed="false"/>
    <row r="72" customFormat="false" ht="1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4.2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1</v>
      </c>
      <c r="Z74" s="126" t="n">
        <f aca="false">D74+D76+D78</f>
        <v>3</v>
      </c>
      <c r="AA74" s="126" t="n">
        <f aca="false">Y74-Z74</f>
        <v>-2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4.2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3</v>
      </c>
      <c r="Z75" s="123" t="n">
        <f aca="false">C74+D77+D79</f>
        <v>5</v>
      </c>
      <c r="AA75" s="123" t="n">
        <f aca="false">Y75-Z75</f>
        <v>-2</v>
      </c>
      <c r="AB75" s="143" t="n">
        <f aca="false">3*V75+W75</f>
        <v>1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4.2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4</v>
      </c>
      <c r="Z76" s="123" t="n">
        <f aca="false">D75+C76+C79</f>
        <v>1</v>
      </c>
      <c r="AA76" s="123" t="n">
        <f aca="false">Y76-Z76</f>
        <v>3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0</v>
      </c>
      <c r="X77" s="130" t="n">
        <f aca="false">R80</f>
        <v>1</v>
      </c>
      <c r="Y77" s="130" t="n">
        <f aca="false">D75+D77+D78</f>
        <v>3</v>
      </c>
      <c r="Z77" s="130" t="n">
        <f aca="false">C75+C77+C78</f>
        <v>2</v>
      </c>
      <c r="AA77" s="130" t="n">
        <f aca="false">Y77-Z77</f>
        <v>1</v>
      </c>
      <c r="AB77" s="144" t="n">
        <f aca="false">3*V77+W77</f>
        <v>6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4.2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0</v>
      </c>
      <c r="D78" s="124" t="n">
        <f aca="false">'Fase de grupos'!I81</f>
        <v>1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2</v>
      </c>
      <c r="Q80" s="145" t="n">
        <f aca="false">SUM(Q74:Q79)</f>
        <v>0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2018-06-17T19:09:27Z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