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RAOLA. FLORENCIA\personales\"/>
    </mc:Choice>
  </mc:AlternateContent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Y74" i="3"/>
  <c r="I68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37" i="3" l="1"/>
  <c r="K60" i="3"/>
  <c r="W55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6" i="3"/>
  <c r="AF37" i="3" s="1"/>
  <c r="AB46" i="3"/>
  <c r="AE46" i="3" s="1"/>
  <c r="AB17" i="3"/>
  <c r="AB75" i="3"/>
  <c r="AE65" i="3"/>
  <c r="AB47" i="3"/>
  <c r="AB35" i="3"/>
  <c r="AF34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6" i="3" l="1"/>
  <c r="AE34" i="3"/>
  <c r="AF36" i="3"/>
  <c r="AF47" i="3"/>
  <c r="AE36" i="3"/>
  <c r="AD34" i="3"/>
  <c r="AH34" i="3" s="1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T9" i="2" s="1"/>
  <c r="AJ6" i="3"/>
  <c r="AJ7" i="3"/>
  <c r="AJ5" i="3"/>
  <c r="AJ14" i="3"/>
  <c r="T40" i="2" l="1"/>
  <c r="N40" i="2"/>
  <c r="S40" i="2"/>
  <c r="P40" i="2"/>
  <c r="M40" i="2"/>
  <c r="R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C87" i="7"/>
  <c r="D15" i="5"/>
  <c r="F58" i="7" s="1"/>
  <c r="D28" i="5"/>
  <c r="G29" i="5" s="1"/>
  <c r="C104" i="7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V58" i="2"/>
  <c r="U58" i="2"/>
  <c r="V59" i="2"/>
  <c r="U59" i="2"/>
  <c r="C91" i="7"/>
  <c r="U48" i="2"/>
  <c r="V48" i="2"/>
  <c r="U49" i="2"/>
  <c r="V49" i="2"/>
  <c r="C103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J23" i="5" l="1"/>
  <c r="M24" i="5" s="1"/>
  <c r="G8" i="5"/>
  <c r="C98" i="7" s="1"/>
  <c r="J30" i="5"/>
  <c r="F73" i="7" s="1"/>
  <c r="C111" i="7" s="1"/>
  <c r="C69" i="7"/>
  <c r="G15" i="5"/>
  <c r="C100" i="7" s="1"/>
  <c r="G10" i="5"/>
  <c r="C99" i="7" s="1"/>
  <c r="C57" i="7"/>
  <c r="C94" i="7"/>
  <c r="C93" i="7"/>
  <c r="C89" i="7"/>
  <c r="C58" i="7"/>
  <c r="F61" i="7"/>
  <c r="F56" i="7"/>
  <c r="F60" i="7"/>
  <c r="C62" i="7"/>
  <c r="C90" i="7"/>
  <c r="C59" i="7"/>
  <c r="C95" i="7"/>
  <c r="C86" i="7"/>
  <c r="C61" i="7"/>
  <c r="C82" i="7"/>
  <c r="C56" i="7"/>
  <c r="C66" i="7"/>
  <c r="F69" i="7"/>
  <c r="C101" i="7"/>
  <c r="J9" i="5"/>
  <c r="C72" i="7" s="1"/>
  <c r="C108" i="7" s="1"/>
  <c r="F67" i="7"/>
  <c r="C68" i="7"/>
  <c r="J16" i="5" l="1"/>
  <c r="M12" i="5" s="1"/>
  <c r="C76" i="7" s="1"/>
  <c r="C114" i="7" s="1"/>
  <c r="C67" i="7"/>
  <c r="F66" i="7"/>
  <c r="M22" i="5" l="1"/>
  <c r="F72" i="7"/>
  <c r="C109" i="7" s="1"/>
  <c r="F68" i="7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<sst xmlns="http://schemas.openxmlformats.org/spreadsheetml/2006/main" count="455" uniqueCount="225">
  <si>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</si>
  <si>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</si>
  <si>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</si>
  <si>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</si>
  <si>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</si>
  <si>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</si>
  <si>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</si>
  <si>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</si>
  <si>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</si>
  <si>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</si>
  <si>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</si>
  <si>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</si>
  <si>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</si>
  <si>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</si>
  <si>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</si>
  <si>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</si>
  <si>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</si>
  <si>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</si>
  <si>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</si>
  <si>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</si>
  <si>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</si>
  <si>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</si>
  <si>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</si>
  <si>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</si>
  <si>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</si>
  <si>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</si>
  <si>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</si>
  <si>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</si>
  <si>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</si>
  <si>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</si>
  <si>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</si>
  <si>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</si>
  <si>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</si>
  <si>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</si>
  <si>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</si>
  <si>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</si>
  <si>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</si>
  <si>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</si>
  <si>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</si>
  <si>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</si>
  <si>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</si>
  <si>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</si>
  <si>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</si>
  <si>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</si>
  <si>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</si>
  <si>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</si>
  <si>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</si>
  <si>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</si>
  <si>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</si>
  <si>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</si>
  <si>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</si>
  <si>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</si>
  <si>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</si>
  <si>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</si>
  <si>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</si>
  <si>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</si>
  <si>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</si>
  <si>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</si>
  <si>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</si>
  <si>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</si>
  <si>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</si>
  <si>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</si>
  <si>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</si>
  <si>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</si>
  <si>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</si>
  <si>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</si>
  <si>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</si>
  <si>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</si>
  <si>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</si>
  <si>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</si>
  <si>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</si>
  <si>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</si>
  <si>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</si>
  <si>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</si>
  <si>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</si>
  <si>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</si>
  <si>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</si>
  <si>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</si>
  <si>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</si>
  <si>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</si>
  <si>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</si>
  <si>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</si>
  <si>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</si>
  <si>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</si>
  <si>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</si>
  <si>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</si>
  <si>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</si>
  <si>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</si>
  <si>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</si>
  <si>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</si>
  <si>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</si>
  <si>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</si>
  <si>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</si>
  <si>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</si>
  <si>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</si>
  <si>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</si>
  <si>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</si>
  <si>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</si>
  <si>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</si>
  <si>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</si>
  <si>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</si>
  <si>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</si>
  <si>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</si>
  <si>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</si>
  <si>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</si>
  <si>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</si>
  <si>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</si>
  <si>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</si>
  <si>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</si>
  <si>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</si>
  <si>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</si>
  <si>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</si>
  <si>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</si>
  <si>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</si>
  <si>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</si>
  <si>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</si>
  <si>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</si>
  <si>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</si>
  <si>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</si>
  <si>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</si>
  <si>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</si>
  <si>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</si>
  <si>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</si>
  <si>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</si>
  <si>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</si>
  <si>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</si>
  <si>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</si>
  <si>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</si>
  <si>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</si>
  <si>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</si>
  <si>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</si>
  <si>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</si>
  <si>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</si>
  <si>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</si>
  <si>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</si>
  <si>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</si>
  <si>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</si>
  <si>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</si>
  <si>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</si>
  <si>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</si>
  <si>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</si>
  <si>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</si>
  <si>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</si>
  <si>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</si>
  <si>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</si>
  <si>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</si>
  <si>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</si>
  <si>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</si>
  <si>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</si>
  <si>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</si>
  <si>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</si>
  <si>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</si>
  <si>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</si>
  <si>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</si>
  <si>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</si>
  <si>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</si>
  <si>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</si>
  <si>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</si>
  <si>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</si>
  <si>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</si>
  <si>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</si>
  <si>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</si>
  <si>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</si>
  <si>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</si>
  <si>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</si>
  <si>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</si>
  <si>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</si>
  <si>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</si>
  <si>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</si>
  <si>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</si>
  <si>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</si>
  <si>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</si>
  <si>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</si>
  <si>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</si>
  <si>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</si>
  <si>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</si>
  <si>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</si>
  <si>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</si>
  <si>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</si>
  <si>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</si>
  <si>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</si>
  <si>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</si>
  <si>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</si>
  <si>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</si>
  <si>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</si>
  <si>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</si>
  <si>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</si>
  <si>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</si>
  <si>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</si>
  <si>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</si>
  <si>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</si>
  <si>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</si>
  <si>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</si>
  <si>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</si>
  <si>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</si>
  <si>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</si>
  <si>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</si>
  <si>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</si>
  <si>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</si>
  <si>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</si>
  <si>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</si>
  <si>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</si>
  <si>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</si>
  <si>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</si>
  <si>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</si>
  <si>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</si>
  <si>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</si>
  <si>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</si>
  <si>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</si>
  <si>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</si>
  <si>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</si>
  <si>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</si>
  <si>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</si>
  <si>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</si>
  <si>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</si>
  <si>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</si>
  <si>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</si>
  <si>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</si>
  <si>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</si>
  <si>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</si>
  <si>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</si>
  <si>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</si>
  <si>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</si>
  <si>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MA. FLORENCIA IRAOLA</t>
  </si>
  <si>
    <t>floriraola@hotmail.com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</si>
</sst>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loriraola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4.25"/>
  <cols>
    <col min="1" max="1" width="2.75" customWidth="1"/>
    <col min="2" max="2" width="18.375" style="1" bestFit="1" customWidth="1"/>
    <col min="3" max="3" width="112.875" customWidth="1"/>
    <col min="4" max="4" width="1.75" customWidth="1"/>
    <col min="5" max="5" width="11.375" style="1"/>
    <col min="6" max="7" width="3.75" style="1" customWidth="1"/>
    <col min="8" max="9" width="11.375" style="1"/>
  </cols>
  <sheetData>
    <row r="2" spans="2:9" ht="15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 ht="15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 ht="15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ht="15">
      <c r="C13" t="s">
        <v>66</v>
      </c>
      <c r="E13" s="73"/>
      <c r="F13" s="89"/>
      <c r="G13" s="89"/>
      <c r="H13" s="89"/>
      <c r="I13" s="24"/>
    </row>
    <row r="14" spans="2:9" ht="15">
      <c r="C14" t="s">
        <v>63</v>
      </c>
      <c r="E14" s="73"/>
      <c r="F14" s="89"/>
      <c r="G14" s="89"/>
      <c r="H14" s="89"/>
      <c r="I14" s="24"/>
    </row>
    <row r="15" spans="2:9" ht="15">
      <c r="C15" t="s">
        <v>64</v>
      </c>
      <c r="E15" s="73"/>
      <c r="F15" s="89"/>
      <c r="G15" s="89"/>
      <c r="H15" s="89"/>
      <c r="I15" s="24"/>
    </row>
    <row r="16" spans="2:9" ht="15">
      <c r="C16" t="s">
        <v>68</v>
      </c>
      <c r="E16" s="73"/>
      <c r="F16" s="89"/>
      <c r="G16" s="89"/>
      <c r="H16" s="89"/>
      <c r="I16" s="24"/>
    </row>
    <row r="17" spans="2:9" ht="15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 ht="15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ht="15">
      <c r="C29" s="55" t="s">
        <v>215</v>
      </c>
    </row>
    <row r="30" spans="2:9" ht="15">
      <c r="C30" s="55" t="s">
        <v>216</v>
      </c>
    </row>
    <row r="31" spans="2:9" ht="15">
      <c r="C31" s="55" t="s">
        <v>222</v>
      </c>
    </row>
    <row r="32" spans="2:9" ht="15">
      <c r="C32" s="55" t="s">
        <v>217</v>
      </c>
    </row>
    <row r="33" spans="2:3" ht="15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3" workbookViewId="0">
      <selection activeCell="G8" sqref="G8"/>
    </sheetView>
  </sheetViews>
  <sheetFormatPr baseColWidth="10" defaultRowHeight="15"/>
  <cols>
    <col min="1" max="1" width="2.875" style="67" customWidth="1"/>
    <col min="2" max="2" width="3.75" customWidth="1"/>
    <col min="3" max="3" width="4.875" customWidth="1"/>
    <col min="4" max="4" width="15.75" customWidth="1"/>
    <col min="5" max="5" width="8" customWidth="1"/>
    <col min="6" max="6" width="22" bestFit="1" customWidth="1"/>
    <col min="7" max="7" width="15.75" customWidth="1"/>
    <col min="8" max="9" width="4.75" customWidth="1"/>
    <col min="10" max="10" width="15.75" customWidth="1"/>
    <col min="11" max="11" width="3.75" customWidth="1"/>
    <col min="12" max="12" width="3.75" style="1" customWidth="1"/>
    <col min="13" max="13" width="15.75" customWidth="1"/>
    <col min="14" max="18" width="3.75" customWidth="1"/>
    <col min="19" max="19" width="5.75" customWidth="1"/>
    <col min="20" max="20" width="4.75" customWidth="1"/>
    <col min="21" max="21" width="2.75" style="55" customWidth="1"/>
    <col min="22" max="22" width="25.125" customWidth="1"/>
    <col min="23" max="23" width="2.75" customWidth="1"/>
    <col min="24" max="25" width="11.375" style="36" customWidth="1"/>
    <col min="26" max="30" width="11.375" style="36"/>
    <col min="31" max="39" width="11.37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ht="14.25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ht="14.25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ht="14.25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ht="14.25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ht="14.25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ht="14.25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ht="14.25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ht="14.25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ht="14.25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ht="14.25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ht="14.25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ht="14.25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ht="14.25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ht="14.25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ht="14.25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ht="14.25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Corea del Sur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ht="14.25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ht="14.25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ht="14.25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ht="14.25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ht="14.25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ht="14.25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ht="14.25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M18" sqref="M18"/>
    </sheetView>
  </sheetViews>
  <sheetFormatPr baseColWidth="10" defaultRowHeight="14.25"/>
  <cols>
    <col min="1" max="1" width="2.75" style="67" customWidth="1"/>
    <col min="2" max="2" width="3.75" style="32" customWidth="1"/>
    <col min="3" max="3" width="10.375" style="150" bestFit="1" customWidth="1"/>
    <col min="4" max="4" width="13.125" style="150" customWidth="1"/>
    <col min="5" max="5" width="3.75" style="150" customWidth="1"/>
    <col min="6" max="6" width="3.75" style="142" customWidth="1"/>
    <col min="7" max="7" width="17.625" style="1" customWidth="1"/>
    <col min="8" max="8" width="3.75" style="1" customWidth="1"/>
    <col min="9" max="9" width="3.75" style="32" customWidth="1"/>
    <col min="10" max="10" width="18.75" style="1" customWidth="1"/>
    <col min="11" max="11" width="3.75" style="1" customWidth="1"/>
    <col min="12" max="12" width="7.375" style="32" customWidth="1"/>
    <col min="13" max="13" width="16.75" style="1" customWidth="1"/>
    <col min="14" max="14" width="3.75" style="1" customWidth="1"/>
    <col min="15" max="15" width="3.75" style="32" customWidth="1"/>
    <col min="16" max="16" width="15.75" style="1" customWidth="1"/>
    <col min="17" max="17" width="3.75" style="1" customWidth="1"/>
    <col min="18" max="18" width="3.75" style="32" customWidth="1"/>
    <col min="19" max="19" width="15.75" style="1" customWidth="1"/>
    <col min="20" max="20" width="3.75" style="32" customWidth="1"/>
    <col min="21" max="25" width="11.375" style="36"/>
  </cols>
  <sheetData>
    <row r="1" spans="1:30" s="67" customFormat="1" ht="1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ht="1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tr">
        <f>IF(E17&gt;E18,D17,IF(E18&gt;E17,D18,"Manualmente"))</f>
        <v>Senegal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70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4.25"/>
  <cols>
    <col min="1" max="1" width="3.75" customWidth="1"/>
    <col min="2" max="2" width="4.75" style="1" bestFit="1" customWidth="1"/>
    <col min="3" max="3" width="13.375" style="1" bestFit="1" customWidth="1"/>
    <col min="4" max="5" width="2" style="1" bestFit="1" customWidth="1"/>
    <col min="6" max="6" width="15.75" style="1" bestFit="1" customWidth="1"/>
    <col min="7" max="7" width="3.75" customWidth="1"/>
    <col min="8" max="8" width="3" bestFit="1" customWidth="1"/>
    <col min="9" max="9" width="15.75" customWidth="1"/>
    <col min="10" max="11" width="3.75" customWidth="1"/>
    <col min="12" max="12" width="15.75" customWidth="1"/>
  </cols>
  <sheetData>
    <row r="1" spans="2:6" ht="1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2</v>
      </c>
      <c r="F52" s="161" t="str">
        <f>'Fase de grupos'!J81</f>
        <v>Japón</v>
      </c>
    </row>
    <row r="53" spans="2:6" ht="1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Corea del Sur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2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2</v>
      </c>
      <c r="F67" s="49" t="str">
        <f>'Fase final'!G17</f>
        <v>Senegal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2</v>
      </c>
      <c r="F68" s="49" t="str">
        <f>'Fase final'!G24</f>
        <v>Argentina</v>
      </c>
    </row>
    <row r="69" spans="2:6" ht="1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3</v>
      </c>
      <c r="F73" s="14" t="str">
        <f>'Fase final'!J30</f>
        <v>Alemania</v>
      </c>
    </row>
    <row r="75" spans="2:6" ht="1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España</v>
      </c>
    </row>
    <row r="79" spans="2:6" ht="1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Corea del Sur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Senegal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" thickBot="1">
      <c r="D119"/>
      <c r="E119"/>
      <c r="F119"/>
    </row>
    <row r="120" spans="2:6" ht="1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" thickBot="1">
      <c r="D121"/>
      <c r="E121"/>
      <c r="F121"/>
    </row>
    <row r="122" spans="2:6" ht="15" thickBot="1">
      <c r="B122" s="44" t="s">
        <v>33</v>
      </c>
      <c r="C122" s="45" t="str">
        <f>'Fase final'!P17</f>
        <v>Brasil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4.25"/>
  <cols>
    <col min="1" max="1" width="4.75" customWidth="1"/>
    <col min="2" max="2" width="15.75" customWidth="1"/>
    <col min="3" max="4" width="5.75" customWidth="1"/>
    <col min="5" max="5" width="15.75" customWidth="1"/>
    <col min="6" max="20" width="4.75" customWidth="1"/>
    <col min="21" max="21" width="15.75" style="1" customWidth="1"/>
    <col min="22" max="27" width="3.75" customWidth="1"/>
    <col min="28" max="28" width="4.75" customWidth="1"/>
    <col min="29" max="36" width="3.75" customWidth="1"/>
  </cols>
  <sheetData>
    <row r="1" spans="2:36" ht="15" thickBot="1"/>
    <row r="2" spans="2:36" ht="1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4</v>
      </c>
      <c r="Z4" s="15">
        <f>D4+D6+D8</f>
        <v>3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" thickBot="1"/>
    <row r="12" spans="2:36" ht="1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1</v>
      </c>
      <c r="Z16" s="6">
        <f>D15+C16+C19</f>
        <v>8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3</v>
      </c>
      <c r="Z17" s="16">
        <f>C15+C17+C18</f>
        <v>4</v>
      </c>
      <c r="AA17" s="16">
        <f>Y17-Z17</f>
        <v>-1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" thickBot="1"/>
    <row r="22" spans="2:36" ht="1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3</v>
      </c>
      <c r="Z25" s="6">
        <f>C24+D27+D29</f>
        <v>6</v>
      </c>
      <c r="AA25" s="6">
        <f>Y25-Z25</f>
        <v>-3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2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8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4</v>
      </c>
      <c r="Z36" s="6">
        <f>D35+C36+C39</f>
        <v>5</v>
      </c>
      <c r="AA36" s="6">
        <f>Y36-Z36</f>
        <v>-1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5</v>
      </c>
      <c r="Z37" s="97">
        <f>C35+C37+C38</f>
        <v>4</v>
      </c>
      <c r="AA37" s="97">
        <f>Y37-Z37</f>
        <v>1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" thickBot="1">
      <c r="U41"/>
    </row>
    <row r="42" spans="2:36" ht="1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2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4</v>
      </c>
      <c r="Z45" s="6">
        <f>C44+D47+D49</f>
        <v>4</v>
      </c>
      <c r="AA45" s="6">
        <f>Y45-Z45</f>
        <v>0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3</v>
      </c>
      <c r="Z46" s="6">
        <f>D45+C46+C49</f>
        <v>5</v>
      </c>
      <c r="AA46" s="6">
        <f>Y46-Z46</f>
        <v>-2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2</v>
      </c>
      <c r="Z47" s="97">
        <f>C45+C47+C48</f>
        <v>7</v>
      </c>
      <c r="AA47" s="97">
        <f>Y47-Z47</f>
        <v>-5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" thickBot="1">
      <c r="U51"/>
    </row>
    <row r="52" spans="2:36" ht="1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0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0</v>
      </c>
      <c r="X56" s="6">
        <f>O60</f>
        <v>3</v>
      </c>
      <c r="Y56" s="6">
        <f>C55+D56+D59</f>
        <v>2</v>
      </c>
      <c r="Z56" s="6">
        <f>D55+C56+C59</f>
        <v>6</v>
      </c>
      <c r="AA56" s="6">
        <f>Y56-Z56</f>
        <v>-4</v>
      </c>
      <c r="AB56" s="10">
        <f>3*V56+W56</f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" thickBot="1">
      <c r="B57" s="1" t="str">
        <f>'Fase de grupos'!G60</f>
        <v>México</v>
      </c>
      <c r="C57" s="9">
        <f>'Fase de grupos'!H60</f>
        <v>1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0</v>
      </c>
      <c r="L57" s="13">
        <f>IF(C57&lt;D57,1,0)</f>
        <v>1</v>
      </c>
      <c r="M57" s="9"/>
      <c r="N57" s="6"/>
      <c r="O57" s="13"/>
      <c r="P57" s="6">
        <f>IF(D57&gt;C57,1,0)</f>
        <v>1</v>
      </c>
      <c r="Q57" s="6">
        <f>IF(D57=C57,1,0)</f>
        <v>0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2</v>
      </c>
      <c r="W57" s="97">
        <f>Q60</f>
        <v>0</v>
      </c>
      <c r="X57" s="97">
        <f>R60</f>
        <v>1</v>
      </c>
      <c r="Y57" s="97">
        <f>D55+D57+D58</f>
        <v>4</v>
      </c>
      <c r="Z57" s="97">
        <f>C55+C57+C58</f>
        <v>5</v>
      </c>
      <c r="AA57" s="97">
        <f>Y57-Z57</f>
        <v>-1</v>
      </c>
      <c r="AB57" s="12">
        <f>3*V57+W57</f>
        <v>6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>SUM(AD57:AF57)</f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0</v>
      </c>
      <c r="N60" s="91">
        <f t="shared" si="5"/>
        <v>0</v>
      </c>
      <c r="O60" s="92">
        <f>SUM(O54:O59)</f>
        <v>3</v>
      </c>
      <c r="P60" s="91">
        <f>SUM(P54:P59)</f>
        <v>2</v>
      </c>
      <c r="Q60" s="91">
        <f>SUM(Q54:Q59)</f>
        <v>0</v>
      </c>
      <c r="R60" s="92">
        <f>SUM(R54:R59)</f>
        <v>1</v>
      </c>
      <c r="U60"/>
    </row>
    <row r="61" spans="2:36" ht="15" thickBot="1">
      <c r="U61"/>
    </row>
    <row r="62" spans="2:36" ht="1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2</v>
      </c>
      <c r="Z65" s="6">
        <f>C64+D67+D69</f>
        <v>7</v>
      </c>
      <c r="AA65" s="6">
        <f>Y65-Z65</f>
        <v>-5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4</v>
      </c>
      <c r="Z66" s="6">
        <f>D65+C66+C69</f>
        <v>6</v>
      </c>
      <c r="AA66" s="6">
        <f>Y66-Z66</f>
        <v>-2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3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" thickBot="1">
      <c r="U71"/>
    </row>
    <row r="72" spans="2:36" ht="1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3</v>
      </c>
      <c r="Z74" s="95">
        <f>D74+D76+D78</f>
        <v>7</v>
      </c>
      <c r="AA74" s="95">
        <f>Y74-Z74</f>
        <v>-4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5</v>
      </c>
      <c r="Z75" s="6">
        <f>C74+D77+D79</f>
        <v>3</v>
      </c>
      <c r="AA75" s="6">
        <f>Y75-Z75</f>
        <v>2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4</v>
      </c>
      <c r="Z77" s="97">
        <f>C75+C77+C78</f>
        <v>5</v>
      </c>
      <c r="AA77" s="97">
        <f>Y77-Z77</f>
        <v>-1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" thickBot="1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2010-03-03T16:28:09Z</dcterms:created>
  <dcterms:modified xsi:type="dcterms:W3CDTF">2018-06-12T22:01:57Z</dcterms:modified>
</cp:coreProperties>
</file>